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9155" yWindow="-15" windowWidth="19200" windowHeight="11835" tabRatio="587"/>
  </bookViews>
  <sheets>
    <sheet name="PMS(input)" sheetId="30" r:id="rId1"/>
    <sheet name="PMS(input_separate)" sheetId="32" r:id="rId2"/>
    <sheet name="PMS(calc_process)" sheetId="31" r:id="rId3"/>
  </sheets>
  <externalReferences>
    <externalReference r:id="rId4"/>
  </externalReferences>
  <definedNames>
    <definedName name="_xlnm.Print_Area" localSheetId="2">'PMS(calc_process)'!$A$1:$I$24</definedName>
    <definedName name="_xlnm.Print_Area" localSheetId="0">'PMS(input)'!$A$1:$K$35</definedName>
    <definedName name="RdcRFL">'[1]MPS(calc_process)'!$F$22:$F$24</definedName>
  </definedNames>
  <calcPr calcId="125725"/>
</workbook>
</file>

<file path=xl/calcChain.xml><?xml version="1.0" encoding="utf-8"?>
<calcChain xmlns="http://schemas.openxmlformats.org/spreadsheetml/2006/main">
  <c r="O25" i="32"/>
  <c r="O24"/>
  <c r="O23"/>
  <c r="O22"/>
  <c r="O21"/>
  <c r="O20"/>
  <c r="O19"/>
  <c r="O18"/>
  <c r="O17"/>
  <c r="O16"/>
  <c r="O15"/>
  <c r="O14"/>
  <c r="O13"/>
  <c r="O12"/>
  <c r="O11"/>
  <c r="O10"/>
  <c r="O9"/>
  <c r="O8"/>
  <c r="O7"/>
  <c r="O6"/>
  <c r="U1" l="1"/>
  <c r="R25" l="1"/>
  <c r="R24"/>
  <c r="R23"/>
  <c r="R22"/>
  <c r="R21"/>
  <c r="R20"/>
  <c r="R19"/>
  <c r="R18"/>
  <c r="R17"/>
  <c r="R16"/>
  <c r="R15"/>
  <c r="R14"/>
  <c r="R13"/>
  <c r="R12"/>
  <c r="R11"/>
  <c r="R10"/>
  <c r="R9"/>
  <c r="R8"/>
  <c r="R7"/>
  <c r="R6"/>
  <c r="Q25"/>
  <c r="Q24"/>
  <c r="Q23"/>
  <c r="Q22"/>
  <c r="Q21"/>
  <c r="Q20"/>
  <c r="Q19"/>
  <c r="Q18"/>
  <c r="Q17"/>
  <c r="Q16"/>
  <c r="Q15"/>
  <c r="Q14"/>
  <c r="Q13"/>
  <c r="Q12"/>
  <c r="Q11"/>
  <c r="Q10"/>
  <c r="Q9"/>
  <c r="Q8"/>
  <c r="Q7"/>
  <c r="Q6"/>
  <c r="P25"/>
  <c r="P24"/>
  <c r="P23"/>
  <c r="P22"/>
  <c r="P21"/>
  <c r="P20"/>
  <c r="P19"/>
  <c r="P18"/>
  <c r="P17"/>
  <c r="P16"/>
  <c r="P15"/>
  <c r="P14"/>
  <c r="P13"/>
  <c r="P12"/>
  <c r="P11"/>
  <c r="P10"/>
  <c r="P9"/>
  <c r="P8"/>
  <c r="P7"/>
  <c r="P6"/>
  <c r="I25"/>
  <c r="I24"/>
  <c r="I23"/>
  <c r="I22"/>
  <c r="I21"/>
  <c r="I20"/>
  <c r="I19"/>
  <c r="I18"/>
  <c r="I17"/>
  <c r="I16"/>
  <c r="I15"/>
  <c r="I14"/>
  <c r="I13"/>
  <c r="I12"/>
  <c r="I11"/>
  <c r="I10"/>
  <c r="I9"/>
  <c r="I8"/>
  <c r="I7"/>
  <c r="I6"/>
  <c r="H25"/>
  <c r="H24"/>
  <c r="H23"/>
  <c r="H22"/>
  <c r="H21"/>
  <c r="H20"/>
  <c r="H19"/>
  <c r="H18"/>
  <c r="H17"/>
  <c r="H16"/>
  <c r="H15"/>
  <c r="H14"/>
  <c r="H13"/>
  <c r="H12"/>
  <c r="H11"/>
  <c r="H10"/>
  <c r="H9"/>
  <c r="H8"/>
  <c r="H7"/>
  <c r="H6"/>
  <c r="G25"/>
  <c r="G24"/>
  <c r="G23"/>
  <c r="G22"/>
  <c r="G21"/>
  <c r="G20"/>
  <c r="G19"/>
  <c r="G18"/>
  <c r="G17"/>
  <c r="G16"/>
  <c r="G15"/>
  <c r="G14"/>
  <c r="G13"/>
  <c r="G12"/>
  <c r="G11"/>
  <c r="G10"/>
  <c r="G9"/>
  <c r="G8"/>
  <c r="G7"/>
  <c r="G6"/>
  <c r="F25"/>
  <c r="F24"/>
  <c r="F23"/>
  <c r="F22"/>
  <c r="F21"/>
  <c r="F20"/>
  <c r="F19"/>
  <c r="F18"/>
  <c r="T18" s="1"/>
  <c r="F17"/>
  <c r="F16"/>
  <c r="F15"/>
  <c r="S15" s="1"/>
  <c r="F14"/>
  <c r="T14" s="1"/>
  <c r="F13"/>
  <c r="F12"/>
  <c r="T12" s="1"/>
  <c r="F11"/>
  <c r="F10"/>
  <c r="T10" s="1"/>
  <c r="F9"/>
  <c r="F8"/>
  <c r="F7"/>
  <c r="S7" s="1"/>
  <c r="F6"/>
  <c r="E25"/>
  <c r="E24"/>
  <c r="E23"/>
  <c r="E22"/>
  <c r="E21"/>
  <c r="E20"/>
  <c r="E19"/>
  <c r="E18"/>
  <c r="E17"/>
  <c r="E16"/>
  <c r="E15"/>
  <c r="E14"/>
  <c r="E13"/>
  <c r="E12"/>
  <c r="E11"/>
  <c r="E10"/>
  <c r="E9"/>
  <c r="E8"/>
  <c r="E7"/>
  <c r="E6"/>
  <c r="D25"/>
  <c r="D24"/>
  <c r="D23"/>
  <c r="D22"/>
  <c r="D21"/>
  <c r="D20"/>
  <c r="D19"/>
  <c r="D18"/>
  <c r="D17"/>
  <c r="D16"/>
  <c r="D15"/>
  <c r="D14"/>
  <c r="D13"/>
  <c r="D12"/>
  <c r="D11"/>
  <c r="D10"/>
  <c r="D9"/>
  <c r="D8"/>
  <c r="D7"/>
  <c r="D6"/>
  <c r="S9"/>
  <c r="S11"/>
  <c r="S13"/>
  <c r="S17"/>
  <c r="S19"/>
  <c r="S21"/>
  <c r="T23"/>
  <c r="S25"/>
  <c r="E17" i="30"/>
  <c r="E16"/>
  <c r="T8" i="32" l="1"/>
  <c r="T7"/>
  <c r="U7" s="1"/>
  <c r="T11"/>
  <c r="U11" s="1"/>
  <c r="T15"/>
  <c r="T19"/>
  <c r="T24"/>
  <c r="U24" s="1"/>
  <c r="T16"/>
  <c r="S24"/>
  <c r="T20"/>
  <c r="T6"/>
  <c r="S10"/>
  <c r="S14"/>
  <c r="U14" s="1"/>
  <c r="S18"/>
  <c r="U18" s="1"/>
  <c r="T22"/>
  <c r="S23"/>
  <c r="U23" s="1"/>
  <c r="U19"/>
  <c r="S16"/>
  <c r="S12"/>
  <c r="U12" s="1"/>
  <c r="S8"/>
  <c r="U15"/>
  <c r="U10"/>
  <c r="S22"/>
  <c r="S20"/>
  <c r="S6"/>
  <c r="T25"/>
  <c r="U25" s="1"/>
  <c r="T21"/>
  <c r="U21" s="1"/>
  <c r="T17"/>
  <c r="U17" s="1"/>
  <c r="T13"/>
  <c r="U13" s="1"/>
  <c r="T9"/>
  <c r="U9" s="1"/>
  <c r="U22" l="1"/>
  <c r="U16"/>
  <c r="U20"/>
  <c r="U8"/>
  <c r="S26"/>
  <c r="G11" i="31" s="1"/>
  <c r="G10" s="1"/>
  <c r="U6" i="32"/>
  <c r="T26"/>
  <c r="G14" i="31" s="1"/>
  <c r="G13" s="1"/>
  <c r="G6" l="1"/>
  <c r="U26" i="32"/>
  <c r="I1" i="31"/>
  <c r="B30" i="30"/>
</calcChain>
</file>

<file path=xl/sharedStrings.xml><?xml version="1.0" encoding="utf-8"?>
<sst xmlns="http://schemas.openxmlformats.org/spreadsheetml/2006/main" count="274" uniqueCount="183">
  <si>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</si>
  <si>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</si>
  <si>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</si>
  <si>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</si>
  <si>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</si>
  <si>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</si>
  <si>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</si>
  <si>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</si>
  <si>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[List of Default Values]</t>
    <phoneticPr fontId="2"/>
  </si>
  <si>
    <r>
      <t xml:space="preserve">Table 1: Parameters to be monitored </t>
    </r>
    <r>
      <rPr>
        <b/>
        <i/>
        <sz val="14"/>
        <color indexed="8"/>
        <rFont val="Arial"/>
        <family val="2"/>
      </rPr>
      <t>ex post</t>
    </r>
    <phoneticPr fontId="2"/>
  </si>
  <si>
    <r>
      <t xml:space="preserve">Table 2: Project-specific parameters to be fixed </t>
    </r>
    <r>
      <rPr>
        <b/>
        <i/>
        <sz val="14"/>
        <color indexed="8"/>
        <rFont val="Arial"/>
        <family val="2"/>
      </rPr>
      <t>ex ante</t>
    </r>
    <phoneticPr fontId="2"/>
  </si>
  <si>
    <r>
      <t xml:space="preserve">Table3: </t>
    </r>
    <r>
      <rPr>
        <b/>
        <i/>
        <sz val="14"/>
        <color indexed="8"/>
        <rFont val="Arial"/>
        <family val="2"/>
      </rPr>
      <t>Ex-ante</t>
    </r>
    <r>
      <rPr>
        <b/>
        <sz val="14"/>
        <color indexed="8"/>
        <rFont val="Arial"/>
        <family val="2"/>
      </rPr>
      <t xml:space="preserve"> estimation of CO</t>
    </r>
    <r>
      <rPr>
        <b/>
        <vertAlign val="subscript"/>
        <sz val="14"/>
        <color indexed="8"/>
        <rFont val="Arial"/>
        <family val="2"/>
      </rPr>
      <t>2</t>
    </r>
    <r>
      <rPr>
        <b/>
        <sz val="14"/>
        <color indexed="8"/>
        <rFont val="Arial"/>
        <family val="2"/>
      </rPr>
      <t xml:space="preserve"> emission reductions</t>
    </r>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</si>
  <si>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</si>
  <si>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</si>
  <si>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</si>
  <si>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</si>
  <si>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</si>
  <si>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</si>
  <si>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</si>
  <si>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</si>
  <si>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</si>
  <si>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</si>
  <si>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</si>
  <si>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</si>
  <si>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</si>
  <si>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</si>
  <si>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</si>
  <si>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</si>
  <si>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</si>
  <si>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</si>
  <si>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</si>
  <si>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</si>
  <si>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</si>
  <si>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</si>
  <si>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</si>
  <si>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</si>
  <si>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</si>
  <si>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</si>
  <si>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</si>
  <si>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r>
      <t>CO</t>
    </r>
    <r>
      <rPr>
        <b/>
        <vertAlign val="subscript"/>
        <sz val="14"/>
        <color indexed="9"/>
        <rFont val="Arial"/>
        <family val="2"/>
      </rPr>
      <t>2</t>
    </r>
    <r>
      <rPr>
        <b/>
        <sz val="14"/>
        <color indexed="9"/>
        <rFont val="Arial"/>
        <family val="2"/>
      </rPr>
      <t xml:space="preserve"> emission reductions</t>
    </r>
    <phoneticPr fontId="2"/>
  </si>
  <si>
    <t xml:space="preserve">[Attachment to Proposed Methodology Form]  </t>
    <phoneticPr fontId="2"/>
  </si>
  <si>
    <t>JCM Proposed Methodology Spreadsheet Form (Calculation Process Sheet)</t>
    <phoneticPr fontId="2"/>
  </si>
  <si>
    <r>
      <t xml:space="preserve">JCM Proposed Methodology Spreadsheet Form (Input Sheet) </t>
    </r>
    <r>
      <rPr>
        <b/>
        <sz val="12"/>
        <color indexed="9"/>
        <rFont val="Arial"/>
        <family val="2"/>
      </rPr>
      <t xml:space="preserve">[Attachment to Proposed Methodology Form]  </t>
    </r>
    <phoneticPr fontId="2"/>
  </si>
  <si>
    <r>
      <t xml:space="preserve">Emission reductions during the period </t>
    </r>
    <r>
      <rPr>
        <i/>
        <sz val="11"/>
        <color indexed="8"/>
        <rFont val="Arial"/>
        <family val="2"/>
      </rPr>
      <t>p</t>
    </r>
    <phoneticPr fontId="2"/>
  </si>
  <si>
    <r>
      <t xml:space="preserve">Reference emissions during the period </t>
    </r>
    <r>
      <rPr>
        <i/>
        <sz val="11"/>
        <color indexed="8"/>
        <rFont val="Arial"/>
        <family val="2"/>
      </rPr>
      <t>p</t>
    </r>
    <phoneticPr fontId="2"/>
  </si>
  <si>
    <r>
      <t xml:space="preserve">Project emissions during the period </t>
    </r>
    <r>
      <rPr>
        <i/>
        <sz val="11"/>
        <color indexed="8"/>
        <rFont val="Arial"/>
        <family val="2"/>
      </rPr>
      <t>p</t>
    </r>
    <phoneticPr fontId="2"/>
  </si>
  <si>
    <r>
      <t>tCO</t>
    </r>
    <r>
      <rPr>
        <vertAlign val="subscript"/>
        <sz val="11"/>
        <color indexed="8"/>
        <rFont val="Arial"/>
        <family val="2"/>
      </rPr>
      <t>2</t>
    </r>
    <r>
      <rPr>
        <sz val="11"/>
        <color indexed="8"/>
        <rFont val="Arial"/>
        <family val="2"/>
      </rPr>
      <t>/p</t>
    </r>
    <phoneticPr fontId="2"/>
  </si>
  <si>
    <r>
      <t>ER</t>
    </r>
    <r>
      <rPr>
        <vertAlign val="subscript"/>
        <sz val="11"/>
        <color indexed="8"/>
        <rFont val="Arial"/>
        <family val="2"/>
      </rPr>
      <t>p</t>
    </r>
    <phoneticPr fontId="2"/>
  </si>
  <si>
    <r>
      <t>RE</t>
    </r>
    <r>
      <rPr>
        <vertAlign val="subscript"/>
        <sz val="11"/>
        <color indexed="8"/>
        <rFont val="Arial"/>
        <family val="2"/>
      </rPr>
      <t>p</t>
    </r>
    <phoneticPr fontId="2"/>
  </si>
  <si>
    <r>
      <t>PE</t>
    </r>
    <r>
      <rPr>
        <vertAlign val="subscript"/>
        <sz val="11"/>
        <color indexed="8"/>
        <rFont val="Arial"/>
        <family val="2"/>
      </rPr>
      <t>p</t>
    </r>
    <phoneticPr fontId="2"/>
  </si>
  <si>
    <r>
      <t>tCO</t>
    </r>
    <r>
      <rPr>
        <vertAlign val="subscript"/>
        <sz val="14"/>
        <color indexed="8"/>
        <rFont val="Arial"/>
        <family val="2"/>
      </rPr>
      <t>2</t>
    </r>
    <r>
      <rPr>
        <sz val="14"/>
        <color indexed="8"/>
        <rFont val="Arial"/>
        <family val="2"/>
      </rPr>
      <t>/p</t>
    </r>
    <phoneticPr fontId="2"/>
  </si>
  <si>
    <t>JCM_TH_F_PMS_ver01.0</t>
    <phoneticPr fontId="2"/>
  </si>
  <si>
    <t>(1)</t>
  </si>
  <si>
    <r>
      <t>EC</t>
    </r>
    <r>
      <rPr>
        <vertAlign val="subscript"/>
        <sz val="11"/>
        <color theme="1"/>
        <rFont val="Arial"/>
        <family val="2"/>
      </rPr>
      <t>PJ,i,p</t>
    </r>
    <phoneticPr fontId="2"/>
  </si>
  <si>
    <t>Power consumption of project air compressor i during the period p</t>
  </si>
  <si>
    <t>-</t>
    <phoneticPr fontId="2"/>
  </si>
  <si>
    <t>MWh/p</t>
    <phoneticPr fontId="2"/>
  </si>
  <si>
    <t>Option C</t>
    <phoneticPr fontId="2"/>
  </si>
  <si>
    <t>Monitored data</t>
    <phoneticPr fontId="2"/>
  </si>
  <si>
    <t>Data is measured by measuring equipments in the factory.
- Specification of measuring equipments:
 1) Electrical power meter is applied for measurement of electrical power consumption of project air compressor.
 2) Meter is certified in compliance with national/international standards on electrical power meter.
- Measuring and recording:
 1) Measured data is  recorded and stored in the measuring equipments.
 2) Recorded data is checked its integrity once a month by responsible staff.
- Calibration:
  In case a calibration certificate issued by an entity accredited under national/international standards is not provided, such measuring equipment is required to be calibrated.</t>
    <phoneticPr fontId="2"/>
  </si>
  <si>
    <t>Continuously</t>
    <phoneticPr fontId="2"/>
  </si>
  <si>
    <t>Input on "PMS
(input_separate)"</t>
    <phoneticPr fontId="2"/>
  </si>
  <si>
    <t>(2)</t>
    <phoneticPr fontId="2"/>
  </si>
  <si>
    <r>
      <t>FC</t>
    </r>
    <r>
      <rPr>
        <vertAlign val="subscript"/>
        <sz val="11"/>
        <color theme="1"/>
        <rFont val="Arial"/>
        <family val="2"/>
      </rPr>
      <t>PJ,p</t>
    </r>
    <phoneticPr fontId="2"/>
  </si>
  <si>
    <r>
      <t xml:space="preserve">The amount of fuel input for power generation during monitoring period </t>
    </r>
    <r>
      <rPr>
        <i/>
        <sz val="11"/>
        <color theme="1"/>
        <rFont val="Arial"/>
        <family val="2"/>
      </rPr>
      <t>p</t>
    </r>
    <phoneticPr fontId="2"/>
  </si>
  <si>
    <t>mass or weight/p</t>
    <phoneticPr fontId="2"/>
  </si>
  <si>
    <t>Option B</t>
    <phoneticPr fontId="2"/>
  </si>
  <si>
    <t>Invoice from fuel supply company</t>
    <phoneticPr fontId="2"/>
  </si>
  <si>
    <t>Data is collected and recorded from the invoices by the fuel supply company.</t>
    <phoneticPr fontId="2"/>
  </si>
  <si>
    <t>for option c)</t>
    <phoneticPr fontId="2"/>
  </si>
  <si>
    <t>(3)</t>
    <phoneticPr fontId="2"/>
  </si>
  <si>
    <r>
      <t>EG</t>
    </r>
    <r>
      <rPr>
        <vertAlign val="subscript"/>
        <sz val="11"/>
        <color theme="1"/>
        <rFont val="Arial"/>
        <family val="2"/>
      </rPr>
      <t>PJ,p</t>
    </r>
    <phoneticPr fontId="2"/>
  </si>
  <si>
    <r>
      <t xml:space="preserve">The amount of electricity generated during the monitoring period </t>
    </r>
    <r>
      <rPr>
        <i/>
        <sz val="11"/>
        <color theme="1"/>
        <rFont val="Arial"/>
        <family val="2"/>
      </rPr>
      <t>p</t>
    </r>
    <phoneticPr fontId="2"/>
  </si>
  <si>
    <r>
      <t>EF</t>
    </r>
    <r>
      <rPr>
        <vertAlign val="subscript"/>
        <sz val="11"/>
        <color theme="1"/>
        <rFont val="Arial"/>
        <family val="2"/>
      </rPr>
      <t>elec</t>
    </r>
    <phoneticPr fontId="2"/>
  </si>
  <si>
    <r>
      <t>[For grid electricity]
CO</t>
    </r>
    <r>
      <rPr>
        <vertAlign val="subscript"/>
        <sz val="11"/>
        <color theme="1"/>
        <rFont val="Arial"/>
        <family val="2"/>
      </rPr>
      <t>2</t>
    </r>
    <r>
      <rPr>
        <sz val="11"/>
        <color theme="1"/>
        <rFont val="Arial"/>
        <family val="2"/>
      </rPr>
      <t xml:space="preserve"> emission factor for consumed electricity</t>
    </r>
    <phoneticPr fontId="2"/>
  </si>
  <si>
    <r>
      <t>tCO</t>
    </r>
    <r>
      <rPr>
        <vertAlign val="subscript"/>
        <sz val="11"/>
        <color theme="1"/>
        <rFont val="Arial"/>
        <family val="2"/>
      </rPr>
      <t>2</t>
    </r>
    <r>
      <rPr>
        <sz val="11"/>
        <color theme="1"/>
        <rFont val="Arial"/>
        <family val="2"/>
      </rPr>
      <t>/MWh</t>
    </r>
    <phoneticPr fontId="2"/>
  </si>
  <si>
    <t>The most recent value available at the time of validation is applied and fixed for the monitoring period thereafter. The data is sourced from “Grid Emission Factor (GEF) of Thailand”, endorsed by Thailand Greenhouse Gas Management Organization unless otherwise instructed by the Joint Committee.</t>
    <phoneticPr fontId="2"/>
  </si>
  <si>
    <r>
      <t>[For captive electricity]
CO</t>
    </r>
    <r>
      <rPr>
        <vertAlign val="subscript"/>
        <sz val="11"/>
        <color theme="1"/>
        <rFont val="Arial"/>
        <family val="2"/>
      </rPr>
      <t>2</t>
    </r>
    <r>
      <rPr>
        <sz val="11"/>
        <color theme="1"/>
        <rFont val="Arial"/>
        <family val="2"/>
      </rPr>
      <t xml:space="preserve"> emission factor for consumed electricity
</t>
    </r>
    <r>
      <rPr>
        <b/>
        <sz val="11"/>
        <color theme="1"/>
        <rFont val="Arial"/>
        <family val="2"/>
      </rPr>
      <t>Option a</t>
    </r>
    <phoneticPr fontId="2"/>
  </si>
  <si>
    <r>
      <t>[For captive electricity]
CO</t>
    </r>
    <r>
      <rPr>
        <vertAlign val="subscript"/>
        <sz val="11"/>
        <color theme="1"/>
        <rFont val="Arial"/>
        <family val="2"/>
      </rPr>
      <t>2</t>
    </r>
    <r>
      <rPr>
        <sz val="11"/>
        <color theme="1"/>
        <rFont val="Arial"/>
        <family val="2"/>
      </rPr>
      <t xml:space="preserve"> emission factor for consumed electricity
</t>
    </r>
    <r>
      <rPr>
        <b/>
        <sz val="11"/>
        <color theme="1"/>
        <rFont val="Arial"/>
        <family val="2"/>
      </rPr>
      <t>Option b</t>
    </r>
    <phoneticPr fontId="2"/>
  </si>
  <si>
    <r>
      <t>[For captive electricity]
CO</t>
    </r>
    <r>
      <rPr>
        <vertAlign val="subscript"/>
        <sz val="11"/>
        <color theme="1"/>
        <rFont val="Arial"/>
        <family val="2"/>
      </rPr>
      <t>2</t>
    </r>
    <r>
      <rPr>
        <sz val="11"/>
        <color theme="1"/>
        <rFont val="Arial"/>
        <family val="2"/>
      </rPr>
      <t xml:space="preserve"> emission factor for consumed electricity
</t>
    </r>
    <r>
      <rPr>
        <b/>
        <sz val="11"/>
        <color theme="1"/>
        <rFont val="Arial"/>
        <family val="2"/>
      </rPr>
      <t>Option c</t>
    </r>
    <phoneticPr fontId="2"/>
  </si>
  <si>
    <t>Selected from the default values set in the methodology</t>
  </si>
  <si>
    <r>
      <t>SP</t>
    </r>
    <r>
      <rPr>
        <vertAlign val="subscript"/>
        <sz val="11"/>
        <color theme="1"/>
        <rFont val="Arial"/>
        <family val="2"/>
      </rPr>
      <t>PJ,i</t>
    </r>
    <phoneticPr fontId="2"/>
  </si>
  <si>
    <r>
      <t xml:space="preserve">Specific power (SP) of project air compressor </t>
    </r>
    <r>
      <rPr>
        <i/>
        <sz val="11"/>
        <color theme="1"/>
        <rFont val="Arial"/>
        <family val="2"/>
      </rPr>
      <t>i</t>
    </r>
    <r>
      <rPr>
        <sz val="11"/>
        <color theme="1"/>
        <rFont val="Arial"/>
        <family val="2"/>
      </rPr>
      <t xml:space="preserve"> under the project specific conditions</t>
    </r>
    <phoneticPr fontId="2"/>
  </si>
  <si>
    <r>
      <t xml:space="preserve">Specifications of project air compressor </t>
    </r>
    <r>
      <rPr>
        <i/>
        <sz val="11"/>
        <color theme="1"/>
        <rFont val="Arial"/>
        <family val="2"/>
      </rPr>
      <t>i</t>
    </r>
    <r>
      <rPr>
        <sz val="11"/>
        <color theme="1"/>
        <rFont val="Arial"/>
        <family val="2"/>
      </rPr>
      <t xml:space="preserve"> prepared for the quotation or factory acceptance test data by manufacturer</t>
    </r>
    <phoneticPr fontId="2"/>
  </si>
  <si>
    <r>
      <t>P</t>
    </r>
    <r>
      <rPr>
        <vertAlign val="subscript"/>
        <sz val="11"/>
        <color theme="1"/>
        <rFont val="Arial"/>
        <family val="2"/>
      </rPr>
      <t>d,PJ,i</t>
    </r>
    <phoneticPr fontId="2"/>
  </si>
  <si>
    <r>
      <t xml:space="preserve">Discharge pressure of project air compressor </t>
    </r>
    <r>
      <rPr>
        <i/>
        <sz val="11"/>
        <color theme="1"/>
        <rFont val="Arial"/>
        <family val="2"/>
      </rPr>
      <t>i</t>
    </r>
    <r>
      <rPr>
        <sz val="11"/>
        <color theme="1"/>
        <rFont val="Arial"/>
        <family val="2"/>
      </rPr>
      <t xml:space="preserve"> under the project specific conditions</t>
    </r>
    <phoneticPr fontId="2"/>
  </si>
  <si>
    <t>MPa(Gauge pressure)</t>
    <phoneticPr fontId="2"/>
  </si>
  <si>
    <r>
      <t>T</t>
    </r>
    <r>
      <rPr>
        <vertAlign val="subscript"/>
        <sz val="11"/>
        <color theme="1"/>
        <rFont val="Arial"/>
        <family val="2"/>
      </rPr>
      <t>s,PJ,i</t>
    </r>
    <phoneticPr fontId="2"/>
  </si>
  <si>
    <r>
      <t xml:space="preserve">Suction temperature of project air compressor </t>
    </r>
    <r>
      <rPr>
        <i/>
        <sz val="11"/>
        <color theme="1"/>
        <rFont val="Arial"/>
        <family val="2"/>
      </rPr>
      <t xml:space="preserve">i </t>
    </r>
    <r>
      <rPr>
        <sz val="11"/>
        <color theme="1"/>
        <rFont val="Arial"/>
        <family val="2"/>
      </rPr>
      <t>under the project specific conditions</t>
    </r>
    <phoneticPr fontId="2"/>
  </si>
  <si>
    <t>K</t>
    <phoneticPr fontId="2"/>
  </si>
  <si>
    <r>
      <t>m</t>
    </r>
    <r>
      <rPr>
        <vertAlign val="subscript"/>
        <sz val="11"/>
        <color theme="1"/>
        <rFont val="Arial"/>
        <family val="2"/>
      </rPr>
      <t>i</t>
    </r>
    <phoneticPr fontId="2"/>
  </si>
  <si>
    <r>
      <t xml:space="preserve">Number of compression stages of project air compressor </t>
    </r>
    <r>
      <rPr>
        <i/>
        <sz val="11"/>
        <color theme="1"/>
        <rFont val="Arial"/>
        <family val="2"/>
      </rPr>
      <t>i</t>
    </r>
    <phoneticPr fontId="2"/>
  </si>
  <si>
    <r>
      <t xml:space="preserve">Catalogues or specifications of project air compressor </t>
    </r>
    <r>
      <rPr>
        <i/>
        <sz val="11"/>
        <color theme="1"/>
        <rFont val="Arial"/>
        <family val="2"/>
      </rPr>
      <t>i</t>
    </r>
    <phoneticPr fontId="2"/>
  </si>
  <si>
    <r>
      <t>SP</t>
    </r>
    <r>
      <rPr>
        <vertAlign val="subscript"/>
        <sz val="11"/>
        <color theme="1"/>
        <rFont val="Arial"/>
        <family val="2"/>
      </rPr>
      <t>PJ,sc,i</t>
    </r>
    <phoneticPr fontId="2"/>
  </si>
  <si>
    <r>
      <t xml:space="preserve">Specific power (SP) of project air compressor </t>
    </r>
    <r>
      <rPr>
        <i/>
        <sz val="11"/>
        <color theme="1"/>
        <rFont val="Arial"/>
        <family val="2"/>
      </rPr>
      <t>i</t>
    </r>
    <r>
      <rPr>
        <sz val="11"/>
        <color theme="1"/>
        <rFont val="Arial"/>
        <family val="2"/>
      </rPr>
      <t xml:space="preserve"> calculated under the specific conditions</t>
    </r>
    <phoneticPr fontId="2"/>
  </si>
  <si>
    <r>
      <t>η</t>
    </r>
    <r>
      <rPr>
        <vertAlign val="subscript"/>
        <sz val="11"/>
        <color theme="1"/>
        <rFont val="Arial"/>
        <family val="2"/>
      </rPr>
      <t>elec</t>
    </r>
    <phoneticPr fontId="2"/>
  </si>
  <si>
    <t xml:space="preserve">Power generation efficiency </t>
    <phoneticPr fontId="2"/>
  </si>
  <si>
    <t>%</t>
    <phoneticPr fontId="2"/>
  </si>
  <si>
    <t>Specification of the captive power generation system provided by the manufacturer</t>
    <phoneticPr fontId="2"/>
  </si>
  <si>
    <r>
      <t>NCV</t>
    </r>
    <r>
      <rPr>
        <vertAlign val="subscript"/>
        <sz val="11"/>
        <color theme="1"/>
        <rFont val="Arial"/>
        <family val="2"/>
      </rPr>
      <t>fuel</t>
    </r>
    <phoneticPr fontId="2"/>
  </si>
  <si>
    <t>Net calorific value of consumed fuel</t>
    <phoneticPr fontId="2"/>
  </si>
  <si>
    <t>GJ/mass or weight</t>
    <phoneticPr fontId="2"/>
  </si>
  <si>
    <t>In order of preference:
1) values provided by the fuel supplier;
2) measurement by the project participants;
3) regional or national default values;
4) IPCC default values provided in table 1.4 of Ch.1 Vol.2 of 2006 IPCC Guidelines on National GHG Inventories. Lower value is applied.</t>
    <phoneticPr fontId="2"/>
  </si>
  <si>
    <r>
      <t>EF</t>
    </r>
    <r>
      <rPr>
        <vertAlign val="subscript"/>
        <sz val="11"/>
        <color theme="1"/>
        <rFont val="Arial"/>
        <family val="2"/>
      </rPr>
      <t>fuel</t>
    </r>
    <phoneticPr fontId="2"/>
  </si>
  <si>
    <r>
      <t>CO</t>
    </r>
    <r>
      <rPr>
        <vertAlign val="subscript"/>
        <sz val="11"/>
        <color theme="1"/>
        <rFont val="Arial"/>
        <family val="2"/>
      </rPr>
      <t>2</t>
    </r>
    <r>
      <rPr>
        <sz val="11"/>
        <color theme="1"/>
        <rFont val="Arial"/>
        <family val="2"/>
      </rPr>
      <t xml:space="preserve"> emission factor of consumed fuel</t>
    </r>
    <phoneticPr fontId="2"/>
  </si>
  <si>
    <r>
      <t>tCO</t>
    </r>
    <r>
      <rPr>
        <vertAlign val="subscript"/>
        <sz val="11"/>
        <color theme="1"/>
        <rFont val="Arial"/>
        <family val="2"/>
      </rPr>
      <t>2</t>
    </r>
    <r>
      <rPr>
        <sz val="11"/>
        <color theme="1"/>
        <rFont val="Arial"/>
        <family val="2"/>
      </rPr>
      <t>/GJ</t>
    </r>
    <phoneticPr fontId="2"/>
  </si>
  <si>
    <t>-</t>
    <phoneticPr fontId="29"/>
  </si>
  <si>
    <t>Total</t>
    <phoneticPr fontId="29"/>
  </si>
  <si>
    <t>Estimated values</t>
    <phoneticPr fontId="29"/>
  </si>
  <si>
    <r>
      <t>tCO</t>
    </r>
    <r>
      <rPr>
        <vertAlign val="subscript"/>
        <sz val="11"/>
        <color theme="1"/>
        <rFont val="Arial"/>
        <family val="2"/>
      </rPr>
      <t>2</t>
    </r>
    <r>
      <rPr>
        <sz val="11"/>
        <color theme="1"/>
        <rFont val="Arial"/>
        <family val="2"/>
      </rPr>
      <t>/p</t>
    </r>
    <phoneticPr fontId="29"/>
  </si>
  <si>
    <r>
      <t>tCO</t>
    </r>
    <r>
      <rPr>
        <vertAlign val="subscript"/>
        <sz val="11"/>
        <color theme="1"/>
        <rFont val="Arial"/>
        <family val="2"/>
      </rPr>
      <t>2</t>
    </r>
    <r>
      <rPr>
        <sz val="11"/>
        <color theme="1"/>
        <rFont val="Arial"/>
        <family val="2"/>
      </rPr>
      <t>/GJ</t>
    </r>
    <phoneticPr fontId="2"/>
  </si>
  <si>
    <t>GJ/mass or weight</t>
    <phoneticPr fontId="2"/>
  </si>
  <si>
    <t>%</t>
    <phoneticPr fontId="2"/>
  </si>
  <si>
    <t>K</t>
    <phoneticPr fontId="29"/>
  </si>
  <si>
    <t>Mpa(Gauge pressure)</t>
    <phoneticPr fontId="2"/>
  </si>
  <si>
    <r>
      <t>tCO</t>
    </r>
    <r>
      <rPr>
        <vertAlign val="subscript"/>
        <sz val="11"/>
        <color theme="1"/>
        <rFont val="Arial"/>
        <family val="2"/>
      </rPr>
      <t>2</t>
    </r>
    <r>
      <rPr>
        <sz val="11"/>
        <color theme="1"/>
        <rFont val="Arial"/>
        <family val="2"/>
      </rPr>
      <t>/MWh</t>
    </r>
    <phoneticPr fontId="2"/>
  </si>
  <si>
    <t>MWh/p</t>
    <phoneticPr fontId="2"/>
  </si>
  <si>
    <t>mass or weight/p</t>
    <phoneticPr fontId="2"/>
  </si>
  <si>
    <t>Units</t>
    <phoneticPr fontId="29"/>
  </si>
  <si>
    <r>
      <t>Emissions reductions by 
the project air compressor</t>
    </r>
    <r>
      <rPr>
        <i/>
        <sz val="11"/>
        <color theme="1"/>
        <rFont val="Arial"/>
        <family val="2"/>
      </rPr>
      <t xml:space="preserve"> i </t>
    </r>
    <r>
      <rPr>
        <sz val="11"/>
        <color theme="1"/>
        <rFont val="Arial"/>
        <family val="2"/>
      </rPr>
      <t xml:space="preserve">during the period </t>
    </r>
    <r>
      <rPr>
        <i/>
        <sz val="11"/>
        <color theme="1"/>
        <rFont val="Arial"/>
        <family val="2"/>
      </rPr>
      <t>p</t>
    </r>
    <phoneticPr fontId="29"/>
  </si>
  <si>
    <r>
      <t xml:space="preserve">Project emissions of project air compressor i during the period </t>
    </r>
    <r>
      <rPr>
        <i/>
        <sz val="11"/>
        <color theme="1"/>
        <rFont val="Arial"/>
        <family val="2"/>
      </rPr>
      <t>p</t>
    </r>
    <phoneticPr fontId="29"/>
  </si>
  <si>
    <r>
      <t xml:space="preserve">Reference emissions of project air compressor i during the period </t>
    </r>
    <r>
      <rPr>
        <i/>
        <sz val="11"/>
        <color theme="1"/>
        <rFont val="Arial"/>
        <family val="2"/>
      </rPr>
      <t>p</t>
    </r>
    <phoneticPr fontId="29"/>
  </si>
  <si>
    <r>
      <t>CO</t>
    </r>
    <r>
      <rPr>
        <vertAlign val="subscript"/>
        <sz val="11"/>
        <color theme="1"/>
        <rFont val="Arial"/>
        <family val="2"/>
      </rPr>
      <t>2</t>
    </r>
    <r>
      <rPr>
        <sz val="11"/>
        <color theme="1"/>
        <rFont val="Arial"/>
        <family val="2"/>
      </rPr>
      <t xml:space="preserve"> emission factor of consumed fuel</t>
    </r>
    <phoneticPr fontId="2"/>
  </si>
  <si>
    <t>Net calorific value of consumed fuel</t>
    <phoneticPr fontId="2"/>
  </si>
  <si>
    <t xml:space="preserve">Power generation efficiency </t>
    <phoneticPr fontId="2"/>
  </si>
  <si>
    <r>
      <t xml:space="preserve">Number of compression stages of project air compressor </t>
    </r>
    <r>
      <rPr>
        <i/>
        <sz val="11"/>
        <color theme="1"/>
        <rFont val="Arial"/>
        <family val="2"/>
      </rPr>
      <t>i</t>
    </r>
    <phoneticPr fontId="2"/>
  </si>
  <si>
    <r>
      <t xml:space="preserve">Suction temperature of project air compressor </t>
    </r>
    <r>
      <rPr>
        <i/>
        <sz val="11"/>
        <color theme="1"/>
        <rFont val="Arial"/>
        <family val="2"/>
      </rPr>
      <t xml:space="preserve">i </t>
    </r>
    <r>
      <rPr>
        <sz val="11"/>
        <color theme="1"/>
        <rFont val="Arial"/>
        <family val="2"/>
      </rPr>
      <t>under the project specific conditions</t>
    </r>
    <phoneticPr fontId="29"/>
  </si>
  <si>
    <r>
      <t xml:space="preserve">Discharge pressure of project air compressor </t>
    </r>
    <r>
      <rPr>
        <i/>
        <sz val="11"/>
        <color theme="1"/>
        <rFont val="Arial"/>
        <family val="2"/>
      </rPr>
      <t>i</t>
    </r>
    <r>
      <rPr>
        <sz val="11"/>
        <color theme="1"/>
        <rFont val="Arial"/>
        <family val="2"/>
      </rPr>
      <t xml:space="preserve"> under the project specific conditions</t>
    </r>
    <phoneticPr fontId="2"/>
  </si>
  <si>
    <r>
      <t xml:space="preserve">Specific power (SP) of project air compressor </t>
    </r>
    <r>
      <rPr>
        <i/>
        <sz val="11"/>
        <color theme="1"/>
        <rFont val="Arial"/>
        <family val="2"/>
      </rPr>
      <t>i</t>
    </r>
    <r>
      <rPr>
        <sz val="11"/>
        <color theme="1"/>
        <rFont val="Arial"/>
        <family val="2"/>
      </rPr>
      <t xml:space="preserve"> under the project specific conditions</t>
    </r>
    <phoneticPr fontId="2"/>
  </si>
  <si>
    <r>
      <t xml:space="preserve">Specific power (SP) of reference air compressor </t>
    </r>
    <r>
      <rPr>
        <i/>
        <sz val="11"/>
        <color theme="1"/>
        <rFont val="Arial"/>
        <family val="2"/>
      </rPr>
      <t>i</t>
    </r>
    <r>
      <rPr>
        <sz val="11"/>
        <color theme="1"/>
        <rFont val="Arial"/>
        <family val="2"/>
      </rPr>
      <t xml:space="preserve"> under the specific conditions</t>
    </r>
    <phoneticPr fontId="2"/>
  </si>
  <si>
    <r>
      <t>[For captive electricity]
CO</t>
    </r>
    <r>
      <rPr>
        <vertAlign val="subscript"/>
        <sz val="11"/>
        <color theme="1"/>
        <rFont val="Arial"/>
        <family val="2"/>
      </rPr>
      <t>2</t>
    </r>
    <r>
      <rPr>
        <sz val="11"/>
        <color theme="1"/>
        <rFont val="Arial"/>
        <family val="2"/>
      </rPr>
      <t xml:space="preserve"> emission factor for consumed electricity
</t>
    </r>
    <r>
      <rPr>
        <b/>
        <sz val="11"/>
        <color theme="1"/>
        <rFont val="Arial"/>
        <family val="2"/>
      </rPr>
      <t>Option c</t>
    </r>
    <phoneticPr fontId="2"/>
  </si>
  <si>
    <r>
      <t>[For captive electricity]
CO</t>
    </r>
    <r>
      <rPr>
        <vertAlign val="subscript"/>
        <sz val="11"/>
        <color theme="1"/>
        <rFont val="Arial"/>
        <family val="2"/>
      </rPr>
      <t>2</t>
    </r>
    <r>
      <rPr>
        <sz val="11"/>
        <color theme="1"/>
        <rFont val="Arial"/>
        <family val="2"/>
      </rPr>
      <t xml:space="preserve"> emission factor for consumed electricity
</t>
    </r>
    <r>
      <rPr>
        <b/>
        <sz val="11"/>
        <color theme="1"/>
        <rFont val="Arial"/>
        <family val="2"/>
      </rPr>
      <t>Option b</t>
    </r>
    <phoneticPr fontId="2"/>
  </si>
  <si>
    <r>
      <t>[For captive electricity]
CO</t>
    </r>
    <r>
      <rPr>
        <vertAlign val="subscript"/>
        <sz val="11"/>
        <color theme="1"/>
        <rFont val="Arial"/>
        <family val="2"/>
      </rPr>
      <t>2</t>
    </r>
    <r>
      <rPr>
        <sz val="11"/>
        <color theme="1"/>
        <rFont val="Arial"/>
        <family val="2"/>
      </rPr>
      <t xml:space="preserve"> emission factor for consumed electricity
</t>
    </r>
    <r>
      <rPr>
        <b/>
        <sz val="11"/>
        <color theme="1"/>
        <rFont val="Arial"/>
        <family val="2"/>
      </rPr>
      <t>Option a</t>
    </r>
    <phoneticPr fontId="2"/>
  </si>
  <si>
    <r>
      <t>[For grid electricity]
CO</t>
    </r>
    <r>
      <rPr>
        <vertAlign val="subscript"/>
        <sz val="11"/>
        <color theme="1"/>
        <rFont val="Arial"/>
        <family val="2"/>
      </rPr>
      <t>2</t>
    </r>
    <r>
      <rPr>
        <sz val="11"/>
        <color theme="1"/>
        <rFont val="Arial"/>
        <family val="2"/>
      </rPr>
      <t xml:space="preserve"> emission factor for consumed electricity</t>
    </r>
    <phoneticPr fontId="2"/>
  </si>
  <si>
    <r>
      <t xml:space="preserve">The amount of electricity generated during the monitoring period </t>
    </r>
    <r>
      <rPr>
        <i/>
        <sz val="11"/>
        <color theme="1"/>
        <rFont val="Arial"/>
        <family val="2"/>
      </rPr>
      <t>p</t>
    </r>
    <phoneticPr fontId="29"/>
  </si>
  <si>
    <r>
      <t xml:space="preserve">The amount of fuel input for power generation during monitoring period </t>
    </r>
    <r>
      <rPr>
        <i/>
        <sz val="11"/>
        <color theme="1"/>
        <rFont val="Arial"/>
        <family val="2"/>
      </rPr>
      <t>p</t>
    </r>
    <phoneticPr fontId="29"/>
  </si>
  <si>
    <r>
      <t xml:space="preserve">Power consumption of project air compressor </t>
    </r>
    <r>
      <rPr>
        <i/>
        <sz val="11"/>
        <color theme="1"/>
        <rFont val="Arial"/>
        <family val="2"/>
      </rPr>
      <t>i</t>
    </r>
    <r>
      <rPr>
        <sz val="11"/>
        <color theme="1"/>
        <rFont val="Arial"/>
        <family val="2"/>
      </rPr>
      <t xml:space="preserve"> during the period </t>
    </r>
    <r>
      <rPr>
        <i/>
        <sz val="11"/>
        <color theme="1"/>
        <rFont val="Arial"/>
        <family val="2"/>
      </rPr>
      <t>p</t>
    </r>
    <phoneticPr fontId="29"/>
  </si>
  <si>
    <t>Project
air compressor
No.</t>
    <phoneticPr fontId="29"/>
  </si>
  <si>
    <t>Description of data</t>
    <phoneticPr fontId="29"/>
  </si>
  <si>
    <r>
      <t>ER</t>
    </r>
    <r>
      <rPr>
        <vertAlign val="subscript"/>
        <sz val="11"/>
        <color theme="1"/>
        <rFont val="Arial"/>
        <family val="2"/>
      </rPr>
      <t>i,p</t>
    </r>
    <phoneticPr fontId="2"/>
  </si>
  <si>
    <r>
      <t>PE</t>
    </r>
    <r>
      <rPr>
        <vertAlign val="subscript"/>
        <sz val="11"/>
        <color theme="1"/>
        <rFont val="Arial"/>
        <family val="2"/>
      </rPr>
      <t>i,p</t>
    </r>
    <phoneticPr fontId="29"/>
  </si>
  <si>
    <r>
      <t>RE</t>
    </r>
    <r>
      <rPr>
        <vertAlign val="subscript"/>
        <sz val="11"/>
        <color theme="1"/>
        <rFont val="Arial"/>
        <family val="2"/>
      </rPr>
      <t>i,p</t>
    </r>
    <phoneticPr fontId="2"/>
  </si>
  <si>
    <r>
      <t>EF</t>
    </r>
    <r>
      <rPr>
        <vertAlign val="subscript"/>
        <sz val="11"/>
        <color theme="1"/>
        <rFont val="Arial"/>
        <family val="2"/>
      </rPr>
      <t>fuel</t>
    </r>
    <phoneticPr fontId="2"/>
  </si>
  <si>
    <r>
      <t>NCV</t>
    </r>
    <r>
      <rPr>
        <vertAlign val="subscript"/>
        <sz val="11"/>
        <color theme="1"/>
        <rFont val="Arial"/>
        <family val="2"/>
      </rPr>
      <t>fuel</t>
    </r>
    <phoneticPr fontId="2"/>
  </si>
  <si>
    <r>
      <t>η</t>
    </r>
    <r>
      <rPr>
        <vertAlign val="subscript"/>
        <sz val="11"/>
        <color theme="1"/>
        <rFont val="Arial"/>
        <family val="2"/>
      </rPr>
      <t>elec</t>
    </r>
    <phoneticPr fontId="2"/>
  </si>
  <si>
    <r>
      <t>SP</t>
    </r>
    <r>
      <rPr>
        <vertAlign val="subscript"/>
        <sz val="11"/>
        <color theme="1"/>
        <rFont val="Arial"/>
        <family val="2"/>
      </rPr>
      <t>PJ,sc,i</t>
    </r>
    <phoneticPr fontId="2"/>
  </si>
  <si>
    <r>
      <t>m</t>
    </r>
    <r>
      <rPr>
        <vertAlign val="subscript"/>
        <sz val="11"/>
        <color theme="1"/>
        <rFont val="Arial"/>
        <family val="2"/>
      </rPr>
      <t>i</t>
    </r>
    <phoneticPr fontId="2"/>
  </si>
  <si>
    <r>
      <t>T</t>
    </r>
    <r>
      <rPr>
        <vertAlign val="subscript"/>
        <sz val="11"/>
        <color theme="1"/>
        <rFont val="Arial"/>
        <family val="2"/>
      </rPr>
      <t>s,PJ,i</t>
    </r>
    <phoneticPr fontId="29"/>
  </si>
  <si>
    <r>
      <t>P</t>
    </r>
    <r>
      <rPr>
        <vertAlign val="subscript"/>
        <sz val="11"/>
        <color theme="1"/>
        <rFont val="Arial"/>
        <family val="2"/>
      </rPr>
      <t>d,PJ,i</t>
    </r>
    <phoneticPr fontId="2"/>
  </si>
  <si>
    <r>
      <t>SP</t>
    </r>
    <r>
      <rPr>
        <vertAlign val="subscript"/>
        <sz val="11"/>
        <color theme="1"/>
        <rFont val="Arial"/>
        <family val="2"/>
      </rPr>
      <t>PJ,i</t>
    </r>
    <phoneticPr fontId="2"/>
  </si>
  <si>
    <r>
      <t>EF</t>
    </r>
    <r>
      <rPr>
        <vertAlign val="subscript"/>
        <sz val="11"/>
        <color theme="1"/>
        <rFont val="Arial"/>
        <family val="2"/>
      </rPr>
      <t>elec</t>
    </r>
    <phoneticPr fontId="2"/>
  </si>
  <si>
    <r>
      <t>EG</t>
    </r>
    <r>
      <rPr>
        <vertAlign val="subscript"/>
        <sz val="11"/>
        <color theme="1"/>
        <rFont val="Arial"/>
        <family val="2"/>
      </rPr>
      <t>PJ,p</t>
    </r>
    <phoneticPr fontId="2"/>
  </si>
  <si>
    <r>
      <t>FC</t>
    </r>
    <r>
      <rPr>
        <vertAlign val="subscript"/>
        <sz val="11"/>
        <color theme="1"/>
        <rFont val="Arial"/>
        <family val="2"/>
      </rPr>
      <t>PJ,p</t>
    </r>
    <phoneticPr fontId="2"/>
  </si>
  <si>
    <r>
      <t>EC</t>
    </r>
    <r>
      <rPr>
        <vertAlign val="subscript"/>
        <sz val="11"/>
        <color theme="1"/>
        <rFont val="Arial"/>
        <family val="2"/>
      </rPr>
      <t>PJ,i,p</t>
    </r>
    <phoneticPr fontId="2"/>
  </si>
  <si>
    <t>i</t>
    <phoneticPr fontId="2"/>
  </si>
  <si>
    <t>Parameters</t>
    <phoneticPr fontId="29"/>
  </si>
  <si>
    <r>
      <t xml:space="preserve">Parameters to be monitored </t>
    </r>
    <r>
      <rPr>
        <b/>
        <i/>
        <sz val="11"/>
        <color theme="0"/>
        <rFont val="Arial"/>
        <family val="2"/>
      </rPr>
      <t>ex post</t>
    </r>
    <phoneticPr fontId="29"/>
  </si>
  <si>
    <r>
      <t xml:space="preserve">Project-specific parameters to be fixed </t>
    </r>
    <r>
      <rPr>
        <b/>
        <i/>
        <sz val="11"/>
        <color theme="0"/>
        <rFont val="Arial"/>
        <family val="2"/>
      </rPr>
      <t>ex ante</t>
    </r>
    <phoneticPr fontId="29"/>
  </si>
  <si>
    <r>
      <rPr>
        <b/>
        <i/>
        <sz val="11"/>
        <color theme="0"/>
        <rFont val="Arial"/>
        <family val="2"/>
      </rPr>
      <t>Ex-ante</t>
    </r>
    <r>
      <rPr>
        <b/>
        <sz val="11"/>
        <color theme="0"/>
        <rFont val="Arial"/>
        <family val="2"/>
      </rPr>
      <t xml:space="preserve"> estimation of emissions</t>
    </r>
    <phoneticPr fontId="29"/>
  </si>
  <si>
    <t>Reference emissions</t>
    <phoneticPr fontId="2"/>
  </si>
  <si>
    <t>Project emissions</t>
    <phoneticPr fontId="2"/>
  </si>
  <si>
    <t>N/A</t>
    <phoneticPr fontId="2"/>
  </si>
  <si>
    <t>-</t>
    <phoneticPr fontId="2"/>
  </si>
  <si>
    <r>
      <t>kW</t>
    </r>
    <r>
      <rPr>
        <sz val="11"/>
        <color rgb="FFFF0000"/>
        <rFont val="Arial"/>
        <family val="2"/>
      </rPr>
      <t>·</t>
    </r>
    <r>
      <rPr>
        <sz val="11"/>
        <color theme="1"/>
        <rFont val="Arial"/>
        <family val="2"/>
      </rPr>
      <t>min/m</t>
    </r>
    <r>
      <rPr>
        <vertAlign val="superscript"/>
        <sz val="11"/>
        <color theme="1"/>
        <rFont val="Arial"/>
        <family val="2"/>
      </rPr>
      <t>3</t>
    </r>
    <phoneticPr fontId="2"/>
  </si>
  <si>
    <r>
      <t xml:space="preserve">Specific power (SP) of project air compressor </t>
    </r>
    <r>
      <rPr>
        <i/>
        <sz val="11"/>
        <color theme="1"/>
        <rFont val="Arial"/>
        <family val="2"/>
      </rPr>
      <t>i</t>
    </r>
    <r>
      <rPr>
        <sz val="11"/>
        <color theme="1"/>
        <rFont val="Arial"/>
        <family val="2"/>
      </rPr>
      <t xml:space="preserve"> calculated under the specific conditions</t>
    </r>
    <phoneticPr fontId="2"/>
  </si>
  <si>
    <r>
      <t xml:space="preserve">Specific power (SP) of reference air compressor </t>
    </r>
    <r>
      <rPr>
        <i/>
        <sz val="11"/>
        <color theme="1"/>
        <rFont val="Arial"/>
        <family val="2"/>
      </rPr>
      <t>i</t>
    </r>
    <r>
      <rPr>
        <sz val="11"/>
        <color theme="1"/>
        <rFont val="Arial"/>
        <family val="2"/>
      </rPr>
      <t xml:space="preserve"> under the specific conditions</t>
    </r>
    <phoneticPr fontId="2"/>
  </si>
  <si>
    <r>
      <t xml:space="preserve">Specifications of project air compressor </t>
    </r>
    <r>
      <rPr>
        <i/>
        <sz val="11"/>
        <color theme="1"/>
        <rFont val="Arial"/>
        <family val="2"/>
      </rPr>
      <t>i</t>
    </r>
    <r>
      <rPr>
        <sz val="11"/>
        <color theme="1"/>
        <rFont val="Arial"/>
        <family val="2"/>
      </rPr>
      <t xml:space="preserve"> prepared for the quotation or factory acceptance test data by manufacturer</t>
    </r>
    <phoneticPr fontId="2"/>
  </si>
  <si>
    <t>The most recent value available from CDM approved small scale methodology AMS-I.A..</t>
    <phoneticPr fontId="2"/>
  </si>
  <si>
    <t>Power generation efficiency obtained from manufacturer's specification.</t>
    <phoneticPr fontId="2"/>
  </si>
  <si>
    <t>The power generation efficiency calculated from monitored data of the amount of fuel input for power generation and the amount of electricity generated.</t>
    <phoneticPr fontId="2"/>
  </si>
  <si>
    <r>
      <t>Calculated with the following equation;
SP</t>
    </r>
    <r>
      <rPr>
        <vertAlign val="subscript"/>
        <sz val="11"/>
        <rFont val="Arial"/>
        <family val="2"/>
      </rPr>
      <t>PJ,sc,i</t>
    </r>
    <r>
      <rPr>
        <sz val="11"/>
        <rFont val="Arial"/>
        <family val="2"/>
      </rPr>
      <t xml:space="preserve"> = SP</t>
    </r>
    <r>
      <rPr>
        <vertAlign val="subscript"/>
        <sz val="11"/>
        <rFont val="Arial"/>
        <family val="2"/>
      </rPr>
      <t>PJ,i</t>
    </r>
    <r>
      <rPr>
        <sz val="11"/>
        <rFont val="Arial"/>
        <family val="2"/>
      </rPr>
      <t xml:space="preserve"> ×(T</t>
    </r>
    <r>
      <rPr>
        <vertAlign val="subscript"/>
        <sz val="11"/>
        <rFont val="Arial"/>
        <family val="2"/>
      </rPr>
      <t>s,PJ,sc,i</t>
    </r>
    <r>
      <rPr>
        <sz val="11"/>
        <rFont val="Arial"/>
        <family val="2"/>
      </rPr>
      <t>/T</t>
    </r>
    <r>
      <rPr>
        <vertAlign val="subscript"/>
        <sz val="11"/>
        <rFont val="Arial"/>
        <family val="2"/>
      </rPr>
      <t>s,PJ,i</t>
    </r>
    <r>
      <rPr>
        <sz val="11"/>
        <rFont val="Arial"/>
        <family val="2"/>
      </rPr>
      <t>) × [(P</t>
    </r>
    <r>
      <rPr>
        <vertAlign val="subscript"/>
        <sz val="11"/>
        <rFont val="Arial"/>
        <family val="2"/>
      </rPr>
      <t>d,PJ,sc,i</t>
    </r>
    <r>
      <rPr>
        <sz val="11"/>
        <rFont val="Arial"/>
        <family val="2"/>
      </rPr>
      <t xml:space="preserve"> / P</t>
    </r>
    <r>
      <rPr>
        <vertAlign val="subscript"/>
        <sz val="11"/>
        <rFont val="Arial"/>
        <family val="2"/>
      </rPr>
      <t>s,PJ,sc,i</t>
    </r>
    <r>
      <rPr>
        <sz val="11"/>
        <rFont val="Arial"/>
        <family val="2"/>
      </rPr>
      <t>)^{(k-1)/m</t>
    </r>
    <r>
      <rPr>
        <vertAlign val="subscript"/>
        <sz val="11"/>
        <rFont val="Arial"/>
        <family val="2"/>
      </rPr>
      <t>i</t>
    </r>
    <r>
      <rPr>
        <sz val="11"/>
        <rFont val="Arial"/>
        <family val="2"/>
      </rPr>
      <t>k} - 1] / [((P</t>
    </r>
    <r>
      <rPr>
        <vertAlign val="subscript"/>
        <sz val="11"/>
        <rFont val="Arial"/>
        <family val="2"/>
      </rPr>
      <t>d,PJ,i</t>
    </r>
    <r>
      <rPr>
        <sz val="11"/>
        <rFont val="Arial"/>
        <family val="2"/>
      </rPr>
      <t xml:space="preserve"> + 0.101) / (P</t>
    </r>
    <r>
      <rPr>
        <vertAlign val="subscript"/>
        <sz val="11"/>
        <rFont val="Arial"/>
        <family val="2"/>
      </rPr>
      <t>s,PJ,sc,i</t>
    </r>
    <r>
      <rPr>
        <sz val="11"/>
        <rFont val="Arial"/>
        <family val="2"/>
      </rPr>
      <t>))^{(k-1)/m</t>
    </r>
    <r>
      <rPr>
        <vertAlign val="subscript"/>
        <sz val="11"/>
        <rFont val="Arial"/>
        <family val="2"/>
      </rPr>
      <t>i</t>
    </r>
    <r>
      <rPr>
        <sz val="11"/>
        <rFont val="Arial"/>
        <family val="2"/>
      </rPr>
      <t>k} - 1] 
k: Heat capacity ratio (Dried Air) = 1.4
m</t>
    </r>
    <r>
      <rPr>
        <vertAlign val="subscript"/>
        <sz val="11"/>
        <rFont val="Arial"/>
        <family val="2"/>
      </rPr>
      <t>i</t>
    </r>
    <r>
      <rPr>
        <sz val="11"/>
        <rFont val="Arial"/>
        <family val="2"/>
      </rPr>
      <t xml:space="preserve">: number of compression stages of project air compressor </t>
    </r>
    <r>
      <rPr>
        <i/>
        <sz val="11"/>
        <rFont val="Arial"/>
        <family val="2"/>
      </rPr>
      <t>i</t>
    </r>
    <r>
      <rPr>
        <sz val="11"/>
        <rFont val="Arial"/>
        <family val="2"/>
      </rPr>
      <t xml:space="preserve">
P</t>
    </r>
    <r>
      <rPr>
        <vertAlign val="subscript"/>
        <sz val="11"/>
        <rFont val="Arial"/>
        <family val="2"/>
      </rPr>
      <t>s,PJ,i</t>
    </r>
    <r>
      <rPr>
        <sz val="11"/>
        <rFont val="Arial"/>
        <family val="2"/>
      </rPr>
      <t xml:space="preserve">: Suction pressure of project air compressor </t>
    </r>
    <r>
      <rPr>
        <i/>
        <sz val="11"/>
        <rFont val="Arial"/>
        <family val="2"/>
      </rPr>
      <t>i</t>
    </r>
    <r>
      <rPr>
        <sz val="11"/>
        <rFont val="Arial"/>
        <family val="2"/>
      </rPr>
      <t xml:space="preserve"> under the project specific conditions [MPa(abs)] (Default value is set at atmospheric pressure = 0.101[MPa(abs)])
P</t>
    </r>
    <r>
      <rPr>
        <vertAlign val="subscript"/>
        <sz val="11"/>
        <rFont val="Arial"/>
        <family val="2"/>
      </rPr>
      <t>s,PJ,sc,i</t>
    </r>
    <r>
      <rPr>
        <sz val="11"/>
        <rFont val="Arial"/>
        <family val="2"/>
      </rPr>
      <t xml:space="preserve">: Suction pressure of project air compressor </t>
    </r>
    <r>
      <rPr>
        <i/>
        <sz val="11"/>
        <rFont val="Arial"/>
        <family val="2"/>
      </rPr>
      <t>i</t>
    </r>
    <r>
      <rPr>
        <sz val="11"/>
        <rFont val="Arial"/>
        <family val="2"/>
      </rPr>
      <t xml:space="preserve"> under the specific conditions [MPa(abs)] (Default value is set at atmospheric pressure = 0.101[MPa(abs)])
T</t>
    </r>
    <r>
      <rPr>
        <vertAlign val="subscript"/>
        <sz val="11"/>
        <rFont val="Arial"/>
        <family val="2"/>
      </rPr>
      <t>s,PJ,i</t>
    </r>
    <r>
      <rPr>
        <sz val="11"/>
        <rFont val="Arial"/>
        <family val="2"/>
      </rPr>
      <t xml:space="preserve">: Suction temperature of project air compressor </t>
    </r>
    <r>
      <rPr>
        <i/>
        <sz val="11"/>
        <rFont val="Arial"/>
        <family val="2"/>
      </rPr>
      <t>i</t>
    </r>
    <r>
      <rPr>
        <sz val="11"/>
        <rFont val="Arial"/>
        <family val="2"/>
      </rPr>
      <t xml:space="preserve"> under the project specific conditions [K] (Value from the product catalogue or manufacturer’s specification)
T</t>
    </r>
    <r>
      <rPr>
        <vertAlign val="subscript"/>
        <sz val="11"/>
        <rFont val="Arial"/>
        <family val="2"/>
      </rPr>
      <t>s,PJ,sc,i</t>
    </r>
    <r>
      <rPr>
        <sz val="11"/>
        <rFont val="Arial"/>
        <family val="2"/>
      </rPr>
      <t xml:space="preserve">: Suction temperature of project air compressor </t>
    </r>
    <r>
      <rPr>
        <i/>
        <sz val="11"/>
        <rFont val="Arial"/>
        <family val="2"/>
      </rPr>
      <t>i</t>
    </r>
    <r>
      <rPr>
        <sz val="11"/>
        <rFont val="Arial"/>
        <family val="2"/>
      </rPr>
      <t xml:space="preserve"> under the specific conditions [K] (Default value is set at 293.0[K])
P</t>
    </r>
    <r>
      <rPr>
        <vertAlign val="subscript"/>
        <sz val="11"/>
        <rFont val="Arial"/>
        <family val="2"/>
      </rPr>
      <t>d,PJ,i</t>
    </r>
    <r>
      <rPr>
        <sz val="11"/>
        <rFont val="Arial"/>
        <family val="2"/>
      </rPr>
      <t xml:space="preserve">: Discharge pressure of project air compressor </t>
    </r>
    <r>
      <rPr>
        <i/>
        <sz val="11"/>
        <rFont val="Arial"/>
        <family val="2"/>
      </rPr>
      <t>i</t>
    </r>
    <r>
      <rPr>
        <sz val="11"/>
        <rFont val="Arial"/>
        <family val="2"/>
      </rPr>
      <t xml:space="preserve"> [MPa(Gauge pressure)] (Value from the product catalogue or manufacturer’s specification)
P</t>
    </r>
    <r>
      <rPr>
        <vertAlign val="subscript"/>
        <sz val="11"/>
        <rFont val="Arial"/>
        <family val="2"/>
      </rPr>
      <t>d,PJ,sc,i</t>
    </r>
    <r>
      <rPr>
        <sz val="11"/>
        <rFont val="Arial"/>
        <family val="2"/>
      </rPr>
      <t xml:space="preserve">: Discharge pressure of project air compressor </t>
    </r>
    <r>
      <rPr>
        <i/>
        <sz val="11"/>
        <rFont val="Arial"/>
        <family val="2"/>
      </rPr>
      <t>i</t>
    </r>
    <r>
      <rPr>
        <sz val="11"/>
        <rFont val="Arial"/>
        <family val="2"/>
      </rPr>
      <t xml:space="preserve"> under the specific conditions [MPa] (= 0.101[MPa(abs)] + 0.7 [MPa(Gauge pressure)] = 0.801[MPa(abs)])</t>
    </r>
    <phoneticPr fontId="2"/>
  </si>
  <si>
    <r>
      <t>SP</t>
    </r>
    <r>
      <rPr>
        <vertAlign val="subscript"/>
        <sz val="11"/>
        <rFont val="Arial"/>
        <family val="2"/>
      </rPr>
      <t>RE,sc,i</t>
    </r>
    <r>
      <rPr>
        <sz val="11"/>
        <rFont val="Arial"/>
        <family val="2"/>
      </rPr>
      <t xml:space="preserve"> = 55 kW</t>
    </r>
    <phoneticPr fontId="2"/>
  </si>
  <si>
    <r>
      <t>SP</t>
    </r>
    <r>
      <rPr>
        <vertAlign val="subscript"/>
        <sz val="11"/>
        <rFont val="Arial"/>
        <family val="2"/>
      </rPr>
      <t>RE,sc,i</t>
    </r>
    <r>
      <rPr>
        <sz val="11"/>
        <rFont val="Arial"/>
        <family val="2"/>
      </rPr>
      <t xml:space="preserve"> = 75 kW</t>
    </r>
    <phoneticPr fontId="2"/>
  </si>
  <si>
    <r>
      <t>SP</t>
    </r>
    <r>
      <rPr>
        <vertAlign val="subscript"/>
        <sz val="11"/>
        <rFont val="Arial"/>
        <family val="2"/>
      </rPr>
      <t>RE,sc,i</t>
    </r>
    <r>
      <rPr>
        <sz val="11"/>
        <rFont val="Arial"/>
        <family val="2"/>
      </rPr>
      <t xml:space="preserve"> = 110 kW</t>
    </r>
    <phoneticPr fontId="2"/>
  </si>
  <si>
    <r>
      <t>SP</t>
    </r>
    <r>
      <rPr>
        <vertAlign val="subscript"/>
        <sz val="11"/>
        <rFont val="Arial"/>
        <family val="2"/>
      </rPr>
      <t>RE,sc,i</t>
    </r>
    <r>
      <rPr>
        <sz val="11"/>
        <rFont val="Arial"/>
        <family val="2"/>
      </rPr>
      <t xml:space="preserve"> = 132 kW</t>
    </r>
    <phoneticPr fontId="2"/>
  </si>
  <si>
    <r>
      <t>SP</t>
    </r>
    <r>
      <rPr>
        <vertAlign val="subscript"/>
        <sz val="11"/>
        <rFont val="Arial"/>
        <family val="2"/>
      </rPr>
      <t>RE,sc,i</t>
    </r>
    <r>
      <rPr>
        <sz val="11"/>
        <rFont val="Arial"/>
        <family val="2"/>
      </rPr>
      <t xml:space="preserve"> = 145 kW</t>
    </r>
    <phoneticPr fontId="2"/>
  </si>
  <si>
    <r>
      <t>SP</t>
    </r>
    <r>
      <rPr>
        <vertAlign val="subscript"/>
        <sz val="11"/>
        <rFont val="Arial"/>
        <family val="2"/>
      </rPr>
      <t>RE,sc,i</t>
    </r>
    <r>
      <rPr>
        <sz val="11"/>
        <rFont val="Arial"/>
        <family val="2"/>
      </rPr>
      <t xml:space="preserve"> = 160 kW</t>
    </r>
    <phoneticPr fontId="2"/>
  </si>
  <si>
    <r>
      <t>SP</t>
    </r>
    <r>
      <rPr>
        <vertAlign val="subscript"/>
        <sz val="11"/>
        <rFont val="Arial"/>
        <family val="2"/>
      </rPr>
      <t>RE,sc,i</t>
    </r>
    <r>
      <rPr>
        <sz val="11"/>
        <rFont val="Arial"/>
        <family val="2"/>
      </rPr>
      <t xml:space="preserve"> = 200 kW</t>
    </r>
    <phoneticPr fontId="2"/>
  </si>
  <si>
    <r>
      <t>SP</t>
    </r>
    <r>
      <rPr>
        <vertAlign val="subscript"/>
        <sz val="11"/>
        <rFont val="Arial"/>
        <family val="2"/>
      </rPr>
      <t>RE,sc,i</t>
    </r>
    <phoneticPr fontId="2"/>
  </si>
  <si>
    <t>Calculated</t>
    <phoneticPr fontId="2"/>
  </si>
  <si>
    <r>
      <t>SP</t>
    </r>
    <r>
      <rPr>
        <vertAlign val="subscript"/>
        <sz val="11"/>
        <color theme="1"/>
        <rFont val="Arial"/>
        <family val="2"/>
      </rPr>
      <t>RE,sc,i</t>
    </r>
    <phoneticPr fontId="2"/>
  </si>
  <si>
    <r>
      <t>kW·min/m</t>
    </r>
    <r>
      <rPr>
        <vertAlign val="superscript"/>
        <sz val="11"/>
        <color theme="1"/>
        <rFont val="Arial"/>
        <family val="2"/>
      </rPr>
      <t>3</t>
    </r>
    <phoneticPr fontId="2"/>
  </si>
  <si>
    <r>
      <t>kW·min/m</t>
    </r>
    <r>
      <rPr>
        <vertAlign val="superscript"/>
        <sz val="11"/>
        <color theme="1"/>
        <rFont val="Arial"/>
        <family val="2"/>
      </rPr>
      <t>3</t>
    </r>
    <phoneticPr fontId="2"/>
  </si>
</sst>
</file>

<file path=xl/styles.xml><?xml version="1.0" encoding="utf-8"?>
<styleSheet xmlns="http://schemas.openxmlformats.org/spreadsheetml/2006/main">
  <numFmts count="12">
    <numFmt numFmtId="176" formatCode="0.0_ "/>
    <numFmt numFmtId="177" formatCode="#,##0_ ;[Red]\-#,##0\ "/>
    <numFmt numFmtId="178" formatCode="#,##0.000_ ;[Red]\-#,##0.000\ "/>
    <numFmt numFmtId="179" formatCode="0.00_ "/>
    <numFmt numFmtId="180" formatCode="#,##0_);[Red]\(#,##0\)"/>
    <numFmt numFmtId="181" formatCode="#,##0.0_);[Red]\(#,##0.0\)"/>
    <numFmt numFmtId="182" formatCode="0.00000_ "/>
    <numFmt numFmtId="183" formatCode="0.0"/>
    <numFmt numFmtId="184" formatCode="#,##0.00_);[Red]\(#,##0.00\)"/>
    <numFmt numFmtId="185" formatCode="0_ "/>
    <numFmt numFmtId="186" formatCode="0.0000_ "/>
    <numFmt numFmtId="187" formatCode="0.000_ "/>
  </numFmts>
  <fonts count="38">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sz val="10"/>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0"/>
      <color indexed="9"/>
      <name val="Arial"/>
      <family val="2"/>
    </font>
    <font>
      <b/>
      <sz val="14"/>
      <color indexed="9"/>
      <name val="Arial"/>
      <family val="2"/>
    </font>
    <font>
      <b/>
      <sz val="12"/>
      <color indexed="9"/>
      <name val="Arial"/>
      <family val="2"/>
    </font>
    <font>
      <b/>
      <sz val="16"/>
      <color indexed="9"/>
      <name val="Arial"/>
      <family val="2"/>
    </font>
    <font>
      <b/>
      <sz val="14"/>
      <color indexed="8"/>
      <name val="Arial"/>
      <family val="2"/>
    </font>
    <font>
      <b/>
      <i/>
      <sz val="14"/>
      <color indexed="8"/>
      <name val="Arial"/>
      <family val="2"/>
    </font>
    <font>
      <b/>
      <vertAlign val="subscript"/>
      <sz val="14"/>
      <color indexed="8"/>
      <name val="Arial"/>
      <family val="2"/>
    </font>
    <font>
      <sz val="12"/>
      <color indexed="8"/>
      <name val="Arial"/>
      <family val="2"/>
    </font>
    <font>
      <sz val="14"/>
      <color indexed="10"/>
      <name val="Arial"/>
      <family val="2"/>
    </font>
    <font>
      <sz val="14"/>
      <color indexed="8"/>
      <name val="Arial"/>
      <family val="2"/>
    </font>
    <font>
      <b/>
      <vertAlign val="subscript"/>
      <sz val="14"/>
      <color indexed="9"/>
      <name val="Arial"/>
      <family val="2"/>
    </font>
    <font>
      <vertAlign val="subscript"/>
      <sz val="14"/>
      <color indexed="8"/>
      <name val="Arial"/>
      <family val="2"/>
    </font>
    <font>
      <sz val="11"/>
      <color theme="1"/>
      <name val="ＭＳ Ｐゴシック"/>
      <family val="3"/>
      <charset val="128"/>
      <scheme val="minor"/>
    </font>
    <font>
      <i/>
      <sz val="11"/>
      <color indexed="8"/>
      <name val="Arial"/>
      <family val="2"/>
    </font>
    <font>
      <sz val="11"/>
      <color theme="1"/>
      <name val="Arial"/>
      <family val="2"/>
    </font>
    <font>
      <vertAlign val="subscript"/>
      <sz val="11"/>
      <color theme="1"/>
      <name val="Arial"/>
      <family val="2"/>
    </font>
    <font>
      <i/>
      <sz val="11"/>
      <color theme="1"/>
      <name val="Arial"/>
      <family val="2"/>
    </font>
    <font>
      <sz val="14"/>
      <color theme="1"/>
      <name val="Arial"/>
      <family val="2"/>
    </font>
    <font>
      <b/>
      <sz val="11"/>
      <color theme="1"/>
      <name val="Arial"/>
      <family val="2"/>
    </font>
    <font>
      <vertAlign val="superscript"/>
      <sz val="11"/>
      <color theme="1"/>
      <name val="Arial"/>
      <family val="2"/>
    </font>
    <font>
      <sz val="6"/>
      <name val="ＭＳ Ｐゴシック"/>
      <family val="3"/>
      <charset val="128"/>
      <scheme val="minor"/>
    </font>
    <font>
      <sz val="11"/>
      <color theme="0"/>
      <name val="Arial"/>
      <family val="2"/>
    </font>
    <font>
      <sz val="9"/>
      <color theme="1"/>
      <name val="Arial"/>
      <family val="2"/>
    </font>
    <font>
      <b/>
      <sz val="11"/>
      <color theme="0"/>
      <name val="Arial"/>
      <family val="2"/>
    </font>
    <font>
      <b/>
      <i/>
      <sz val="11"/>
      <color theme="0"/>
      <name val="Arial"/>
      <family val="2"/>
    </font>
    <font>
      <sz val="11"/>
      <color rgb="FF000000"/>
      <name val="Arial"/>
      <family val="2"/>
    </font>
    <font>
      <sz val="11"/>
      <color rgb="FFFF0000"/>
      <name val="Arial"/>
      <family val="2"/>
    </font>
    <font>
      <vertAlign val="subscript"/>
      <sz val="11"/>
      <name val="Arial"/>
      <family val="2"/>
    </font>
    <font>
      <i/>
      <sz val="11"/>
      <name val="Arial"/>
      <family val="2"/>
    </font>
  </fonts>
  <fills count="11">
    <fill>
      <patternFill patternType="none"/>
    </fill>
    <fill>
      <patternFill patternType="gray125"/>
    </fill>
    <fill>
      <patternFill patternType="solid">
        <fgColor indexed="9"/>
        <bgColor indexed="64"/>
      </patternFill>
    </fill>
    <fill>
      <patternFill patternType="solid">
        <fgColor theme="9" tint="0.59999389629810485"/>
        <bgColor indexed="65"/>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rgb="FFC5D9F1"/>
        <bgColor indexed="64"/>
      </patternFill>
    </fill>
    <fill>
      <patternFill patternType="solid">
        <fgColor rgb="FF16365C"/>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s>
  <cellStyleXfs count="3">
    <xf numFmtId="0" fontId="0" fillId="0" borderId="0">
      <alignment vertical="center"/>
    </xf>
    <xf numFmtId="38" fontId="1" fillId="0" borderId="0" applyFont="0" applyFill="0" applyBorder="0" applyAlignment="0" applyProtection="0">
      <alignment vertical="center"/>
    </xf>
    <xf numFmtId="0" fontId="21" fillId="3" borderId="0" applyNumberFormat="0" applyBorder="0" applyAlignment="0" applyProtection="0">
      <alignment vertical="center"/>
    </xf>
  </cellStyleXfs>
  <cellXfs count="136">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7" fillId="0" borderId="0" xfId="0" applyFont="1">
      <alignment vertical="center"/>
    </xf>
    <xf numFmtId="0" fontId="3" fillId="0" borderId="0" xfId="0" applyFont="1" applyBorder="1">
      <alignment vertical="center"/>
    </xf>
    <xf numFmtId="0" fontId="7" fillId="0" borderId="0" xfId="0" applyFont="1" applyFill="1" applyBorder="1">
      <alignment vertical="center"/>
    </xf>
    <xf numFmtId="0" fontId="3" fillId="0" borderId="0" xfId="0" applyFont="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horizontal="left" vertical="center"/>
    </xf>
    <xf numFmtId="0" fontId="3" fillId="0" borderId="0" xfId="0" applyFont="1" applyAlignment="1">
      <alignment vertical="center" wrapText="1"/>
    </xf>
    <xf numFmtId="38" fontId="3" fillId="0" borderId="0" xfId="1" applyFont="1">
      <alignment vertical="center"/>
    </xf>
    <xf numFmtId="0" fontId="3" fillId="0" borderId="0" xfId="0" applyFont="1" applyFill="1" applyBorder="1" applyAlignment="1">
      <alignment horizontal="left" vertical="center" wrapText="1"/>
    </xf>
    <xf numFmtId="0" fontId="9" fillId="0" borderId="0" xfId="0" applyFont="1">
      <alignment vertical="center"/>
    </xf>
    <xf numFmtId="0" fontId="3" fillId="0" borderId="0" xfId="0" applyFont="1" applyAlignment="1">
      <alignment horizontal="right" vertical="center"/>
    </xf>
    <xf numFmtId="0" fontId="13" fillId="0" borderId="0" xfId="0" applyFont="1" applyFill="1" applyBorder="1">
      <alignment vertical="center"/>
    </xf>
    <xf numFmtId="0" fontId="13" fillId="0" borderId="0" xfId="0" applyFont="1">
      <alignment vertical="center"/>
    </xf>
    <xf numFmtId="0" fontId="12" fillId="4" borderId="0" xfId="0" applyFont="1" applyFill="1" applyAlignment="1">
      <alignment vertical="center"/>
    </xf>
    <xf numFmtId="0" fontId="6" fillId="4" borderId="0" xfId="0" applyFont="1" applyFill="1" applyAlignment="1">
      <alignment vertical="center"/>
    </xf>
    <xf numFmtId="0" fontId="6" fillId="4" borderId="0" xfId="0" applyFont="1" applyFill="1" applyAlignment="1">
      <alignment horizontal="right" vertical="center"/>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18" fillId="6" borderId="2" xfId="0" applyFont="1" applyFill="1" applyBorder="1">
      <alignment vertical="center"/>
    </xf>
    <xf numFmtId="0" fontId="16" fillId="0" borderId="6" xfId="0" applyFont="1" applyFill="1" applyBorder="1">
      <alignment vertical="center"/>
    </xf>
    <xf numFmtId="0" fontId="3" fillId="5" borderId="6" xfId="0" applyFont="1" applyFill="1" applyBorder="1">
      <alignment vertical="center"/>
    </xf>
    <xf numFmtId="0" fontId="6" fillId="5" borderId="6" xfId="0" applyFont="1" applyFill="1" applyBorder="1">
      <alignment vertical="center"/>
    </xf>
    <xf numFmtId="0" fontId="6" fillId="5" borderId="6" xfId="0" applyFont="1" applyFill="1" applyBorder="1" applyAlignment="1">
      <alignment horizontal="center" vertical="center"/>
    </xf>
    <xf numFmtId="0" fontId="6" fillId="5" borderId="6" xfId="0" applyFont="1" applyFill="1" applyBorder="1" applyAlignment="1">
      <alignment horizontal="center" vertical="center" shrinkToFit="1"/>
    </xf>
    <xf numFmtId="0" fontId="3" fillId="7" borderId="6" xfId="0" applyFont="1" applyFill="1" applyBorder="1">
      <alignment vertical="center"/>
    </xf>
    <xf numFmtId="0" fontId="3" fillId="0" borderId="6" xfId="0" applyFont="1" applyBorder="1">
      <alignment vertical="center"/>
    </xf>
    <xf numFmtId="0" fontId="3" fillId="0" borderId="6" xfId="0" applyFont="1" applyFill="1" applyBorder="1" applyAlignment="1">
      <alignment horizontal="center" vertical="center"/>
    </xf>
    <xf numFmtId="0" fontId="3" fillId="0" borderId="6" xfId="0" applyFont="1" applyBorder="1" applyAlignment="1">
      <alignment horizontal="center" vertical="center"/>
    </xf>
    <xf numFmtId="0" fontId="3" fillId="7" borderId="6" xfId="0" applyFont="1" applyFill="1" applyBorder="1" applyAlignment="1">
      <alignment vertical="center"/>
    </xf>
    <xf numFmtId="0" fontId="6" fillId="5" borderId="10" xfId="0" applyFont="1" applyFill="1" applyBorder="1">
      <alignment vertical="center"/>
    </xf>
    <xf numFmtId="0" fontId="3" fillId="5" borderId="11" xfId="0" applyFont="1" applyFill="1" applyBorder="1">
      <alignment vertical="center"/>
    </xf>
    <xf numFmtId="0" fontId="3" fillId="5" borderId="12" xfId="0" applyFont="1" applyFill="1" applyBorder="1">
      <alignment vertical="center"/>
    </xf>
    <xf numFmtId="0" fontId="3" fillId="7" borderId="10" xfId="0" applyFont="1" applyFill="1" applyBorder="1" applyAlignment="1">
      <alignment vertical="center"/>
    </xf>
    <xf numFmtId="0" fontId="3" fillId="7" borderId="12" xfId="0" applyFont="1" applyFill="1" applyBorder="1">
      <alignment vertical="center"/>
    </xf>
    <xf numFmtId="0" fontId="3" fillId="7" borderId="11" xfId="0" applyFont="1" applyFill="1" applyBorder="1">
      <alignment vertical="center"/>
    </xf>
    <xf numFmtId="0" fontId="3" fillId="7" borderId="10" xfId="0" applyFont="1" applyFill="1" applyBorder="1">
      <alignment vertical="center"/>
    </xf>
    <xf numFmtId="0" fontId="3" fillId="6" borderId="7" xfId="0" applyFont="1" applyFill="1" applyBorder="1">
      <alignment vertical="center"/>
    </xf>
    <xf numFmtId="0" fontId="4" fillId="6" borderId="9" xfId="0" applyFont="1" applyFill="1" applyBorder="1">
      <alignment vertical="center"/>
    </xf>
    <xf numFmtId="0" fontId="4" fillId="6" borderId="8" xfId="0" applyFont="1" applyFill="1" applyBorder="1">
      <alignment vertical="center"/>
    </xf>
    <xf numFmtId="0" fontId="3" fillId="6" borderId="8" xfId="0" applyFont="1" applyFill="1" applyBorder="1">
      <alignment vertical="center"/>
    </xf>
    <xf numFmtId="0" fontId="3" fillId="6" borderId="9" xfId="0" applyFont="1" applyFill="1" applyBorder="1">
      <alignment vertical="center"/>
    </xf>
    <xf numFmtId="0" fontId="3" fillId="8" borderId="6" xfId="0" applyFont="1" applyFill="1" applyBorder="1" applyAlignment="1">
      <alignment horizontal="center" vertical="center"/>
    </xf>
    <xf numFmtId="0" fontId="23" fillId="6" borderId="6" xfId="0" quotePrefix="1" applyFont="1" applyFill="1" applyBorder="1" applyAlignment="1">
      <alignment horizontal="center" vertical="center"/>
    </xf>
    <xf numFmtId="0" fontId="23" fillId="6" borderId="1" xfId="0" applyFont="1" applyFill="1" applyBorder="1" applyAlignment="1">
      <alignment vertical="center" wrapText="1"/>
    </xf>
    <xf numFmtId="177" fontId="23" fillId="9" borderId="1" xfId="1" applyNumberFormat="1" applyFont="1" applyFill="1" applyBorder="1" applyAlignment="1" applyProtection="1">
      <alignment horizontal="center" vertical="center"/>
      <protection locked="0"/>
    </xf>
    <xf numFmtId="0" fontId="23" fillId="6" borderId="1" xfId="0" applyFont="1" applyFill="1" applyBorder="1" applyAlignment="1">
      <alignment vertical="center"/>
    </xf>
    <xf numFmtId="0" fontId="23" fillId="0" borderId="1" xfId="0" applyFont="1" applyFill="1" applyBorder="1" applyAlignment="1" applyProtection="1">
      <alignment vertical="center" wrapText="1"/>
      <protection locked="0"/>
    </xf>
    <xf numFmtId="0" fontId="23" fillId="2" borderId="1" xfId="0" applyFont="1" applyFill="1" applyBorder="1" applyAlignment="1" applyProtection="1">
      <alignment vertical="center" wrapText="1"/>
      <protection locked="0"/>
    </xf>
    <xf numFmtId="0" fontId="23" fillId="2" borderId="1" xfId="0" applyFont="1" applyFill="1" applyBorder="1" applyAlignment="1">
      <alignment vertical="center" wrapText="1"/>
    </xf>
    <xf numFmtId="177" fontId="23" fillId="2" borderId="1" xfId="1" applyNumberFormat="1" applyFont="1" applyFill="1" applyBorder="1" applyProtection="1">
      <alignment vertical="center"/>
      <protection locked="0"/>
    </xf>
    <xf numFmtId="0" fontId="23" fillId="2" borderId="6" xfId="0" applyFont="1" applyFill="1" applyBorder="1" applyAlignment="1" applyProtection="1">
      <alignment vertical="center" wrapText="1"/>
      <protection locked="0"/>
    </xf>
    <xf numFmtId="178" fontId="23" fillId="2" borderId="1" xfId="1" applyNumberFormat="1" applyFont="1" applyFill="1" applyBorder="1" applyAlignment="1" applyProtection="1">
      <alignment horizontal="right" vertical="center"/>
      <protection locked="0"/>
    </xf>
    <xf numFmtId="178" fontId="23" fillId="2" borderId="1" xfId="1" applyNumberFormat="1" applyFont="1" applyFill="1" applyBorder="1" applyProtection="1">
      <alignment vertical="center"/>
      <protection locked="0"/>
    </xf>
    <xf numFmtId="178" fontId="23" fillId="9" borderId="1" xfId="1" applyNumberFormat="1" applyFont="1" applyFill="1" applyBorder="1" applyProtection="1">
      <alignment vertical="center"/>
      <protection locked="0"/>
    </xf>
    <xf numFmtId="176" fontId="23" fillId="0" borderId="1" xfId="0" applyNumberFormat="1" applyFont="1" applyFill="1" applyBorder="1" applyProtection="1">
      <alignment vertical="center"/>
    </xf>
    <xf numFmtId="0" fontId="23" fillId="6" borderId="1" xfId="0" quotePrefix="1" applyFont="1" applyFill="1" applyBorder="1" applyAlignment="1">
      <alignment vertical="center" wrapText="1"/>
    </xf>
    <xf numFmtId="179" fontId="23" fillId="0" borderId="1" xfId="0" applyNumberFormat="1" applyFont="1" applyFill="1" applyBorder="1" applyProtection="1">
      <alignment vertical="center"/>
    </xf>
    <xf numFmtId="0" fontId="23" fillId="0" borderId="0" xfId="0" applyFont="1">
      <alignment vertical="center"/>
    </xf>
    <xf numFmtId="0" fontId="30" fillId="0" borderId="0" xfId="0" applyFont="1">
      <alignment vertical="center"/>
    </xf>
    <xf numFmtId="180" fontId="23" fillId="0" borderId="6" xfId="0" applyNumberFormat="1" applyFont="1" applyFill="1" applyBorder="1">
      <alignment vertical="center"/>
    </xf>
    <xf numFmtId="181" fontId="23" fillId="0" borderId="6" xfId="0" applyNumberFormat="1" applyFont="1" applyFill="1" applyBorder="1">
      <alignment vertical="center"/>
    </xf>
    <xf numFmtId="0" fontId="23" fillId="0" borderId="6" xfId="0" applyFont="1" applyFill="1" applyBorder="1" applyAlignment="1">
      <alignment horizontal="right" vertical="center"/>
    </xf>
    <xf numFmtId="0" fontId="23" fillId="0" borderId="6" xfId="0" applyFont="1" applyBorder="1" applyAlignment="1">
      <alignment horizontal="right" vertical="center"/>
    </xf>
    <xf numFmtId="0" fontId="27" fillId="0" borderId="6" xfId="0" applyFont="1" applyBorder="1" applyAlignment="1">
      <alignment horizontal="right" vertical="center"/>
    </xf>
    <xf numFmtId="185" fontId="23" fillId="0" borderId="6" xfId="0" applyNumberFormat="1" applyFont="1" applyFill="1" applyBorder="1">
      <alignment vertical="center"/>
    </xf>
    <xf numFmtId="176" fontId="23" fillId="0" borderId="6" xfId="0" applyNumberFormat="1" applyFont="1" applyFill="1" applyBorder="1">
      <alignment vertical="center"/>
    </xf>
    <xf numFmtId="179" fontId="23" fillId="0" borderId="6" xfId="0" applyNumberFormat="1" applyFont="1" applyFill="1" applyBorder="1">
      <alignment vertical="center"/>
    </xf>
    <xf numFmtId="184" fontId="23" fillId="0" borderId="6" xfId="1" applyNumberFormat="1" applyFont="1" applyBorder="1" applyProtection="1">
      <alignment vertical="center"/>
      <protection locked="0"/>
    </xf>
    <xf numFmtId="0" fontId="23" fillId="0" borderId="6" xfId="0" applyFont="1" applyBorder="1" applyProtection="1">
      <alignment vertical="center"/>
      <protection locked="0"/>
    </xf>
    <xf numFmtId="0" fontId="23" fillId="6" borderId="6" xfId="0" applyFont="1" applyFill="1" applyBorder="1" applyAlignment="1">
      <alignment horizontal="left" vertical="center" wrapText="1"/>
    </xf>
    <xf numFmtId="0" fontId="23" fillId="6" borderId="6" xfId="0" applyFont="1" applyFill="1" applyBorder="1" applyAlignment="1">
      <alignment vertical="center" wrapText="1"/>
    </xf>
    <xf numFmtId="0" fontId="23" fillId="6" borderId="3" xfId="0" applyFont="1" applyFill="1" applyBorder="1" applyAlignment="1">
      <alignment vertical="center" wrapText="1"/>
    </xf>
    <xf numFmtId="0" fontId="23" fillId="6" borderId="10" xfId="0" applyFont="1" applyFill="1" applyBorder="1" applyAlignment="1">
      <alignment horizontal="left" vertical="center" wrapText="1"/>
    </xf>
    <xf numFmtId="0" fontId="31" fillId="6" borderId="6" xfId="0" applyFont="1" applyFill="1" applyBorder="1" applyAlignment="1">
      <alignment vertical="center" wrapText="1"/>
    </xf>
    <xf numFmtId="0" fontId="23" fillId="0" borderId="0" xfId="0" applyFont="1" applyAlignment="1">
      <alignment vertical="center" wrapText="1"/>
    </xf>
    <xf numFmtId="0" fontId="25" fillId="6" borderId="6" xfId="0" applyFont="1" applyFill="1" applyBorder="1" applyAlignment="1">
      <alignment vertical="center" wrapText="1"/>
    </xf>
    <xf numFmtId="0" fontId="27" fillId="0" borderId="0" xfId="0" applyFont="1">
      <alignment vertical="center"/>
    </xf>
    <xf numFmtId="0" fontId="23" fillId="0" borderId="0" xfId="0" applyFont="1" applyAlignment="1">
      <alignment horizontal="right" vertical="center"/>
    </xf>
    <xf numFmtId="0" fontId="32" fillId="10" borderId="6" xfId="0" applyFont="1" applyFill="1" applyBorder="1">
      <alignment vertical="center"/>
    </xf>
    <xf numFmtId="0" fontId="30" fillId="10" borderId="6" xfId="0" applyFont="1" applyFill="1" applyBorder="1" applyAlignment="1">
      <alignment vertical="center" wrapText="1"/>
    </xf>
    <xf numFmtId="184" fontId="34" fillId="9" borderId="6" xfId="0" applyNumberFormat="1" applyFont="1" applyFill="1" applyBorder="1" applyProtection="1">
      <alignment vertical="center"/>
      <protection locked="0"/>
    </xf>
    <xf numFmtId="183" fontId="34" fillId="9" borderId="6" xfId="0" applyNumberFormat="1" applyFont="1" applyFill="1" applyBorder="1">
      <alignment vertical="center"/>
    </xf>
    <xf numFmtId="179" fontId="34" fillId="9" borderId="6" xfId="0" applyNumberFormat="1" applyFont="1" applyFill="1" applyBorder="1">
      <alignment vertical="center"/>
    </xf>
    <xf numFmtId="182" fontId="34" fillId="9" borderId="6" xfId="0" applyNumberFormat="1" applyFont="1" applyFill="1" applyBorder="1" applyAlignment="1">
      <alignment horizontal="right" vertical="center"/>
    </xf>
    <xf numFmtId="181" fontId="34" fillId="9" borderId="6" xfId="1" applyNumberFormat="1" applyFont="1" applyFill="1" applyBorder="1">
      <alignment vertical="center"/>
    </xf>
    <xf numFmtId="181" fontId="34" fillId="9" borderId="6" xfId="0" applyNumberFormat="1" applyFont="1" applyFill="1" applyBorder="1">
      <alignment vertical="center"/>
    </xf>
    <xf numFmtId="184" fontId="34" fillId="9" borderId="6" xfId="1" applyNumberFormat="1" applyFont="1" applyFill="1" applyBorder="1" applyProtection="1">
      <alignment vertical="center"/>
      <protection locked="0"/>
    </xf>
    <xf numFmtId="178" fontId="34" fillId="9" borderId="6" xfId="1" applyNumberFormat="1" applyFont="1" applyFill="1" applyBorder="1">
      <alignment vertical="center"/>
    </xf>
    <xf numFmtId="187" fontId="34" fillId="9" borderId="6" xfId="0" applyNumberFormat="1" applyFont="1" applyFill="1" applyBorder="1">
      <alignment vertical="center"/>
    </xf>
    <xf numFmtId="186" fontId="34" fillId="9" borderId="6" xfId="0" applyNumberFormat="1" applyFont="1" applyFill="1" applyBorder="1">
      <alignment vertical="center"/>
    </xf>
    <xf numFmtId="183" fontId="3" fillId="0" borderId="6" xfId="0" applyNumberFormat="1" applyFont="1" applyBorder="1">
      <alignment vertical="center"/>
    </xf>
    <xf numFmtId="183" fontId="3" fillId="0" borderId="6" xfId="0" applyNumberFormat="1" applyFont="1" applyFill="1" applyBorder="1">
      <alignment vertical="center"/>
    </xf>
    <xf numFmtId="0" fontId="3" fillId="8" borderId="6" xfId="0" applyFont="1" applyFill="1" applyBorder="1" applyAlignment="1">
      <alignment vertical="center"/>
    </xf>
    <xf numFmtId="2" fontId="3" fillId="8" borderId="6" xfId="0" applyNumberFormat="1" applyFont="1" applyFill="1" applyBorder="1" applyAlignment="1">
      <alignment vertical="center"/>
    </xf>
    <xf numFmtId="0" fontId="23" fillId="6" borderId="1" xfId="0" applyFont="1" applyFill="1" applyBorder="1" applyAlignment="1">
      <alignment vertical="center" wrapText="1"/>
    </xf>
    <xf numFmtId="0" fontId="23" fillId="6" borderId="1" xfId="0" applyFont="1" applyFill="1" applyBorder="1" applyAlignment="1">
      <alignment vertical="center" wrapText="1"/>
    </xf>
    <xf numFmtId="0" fontId="8" fillId="8" borderId="6" xfId="0" applyFont="1" applyFill="1" applyBorder="1">
      <alignment vertical="center"/>
    </xf>
    <xf numFmtId="184" fontId="8" fillId="9" borderId="6" xfId="0" applyNumberFormat="1" applyFont="1" applyFill="1" applyBorder="1" applyProtection="1">
      <alignment vertical="center"/>
      <protection locked="0"/>
    </xf>
    <xf numFmtId="0" fontId="8" fillId="6" borderId="1" xfId="0" applyFont="1" applyFill="1" applyBorder="1" applyAlignment="1">
      <alignment vertical="center" wrapText="1"/>
    </xf>
    <xf numFmtId="0" fontId="26" fillId="0" borderId="1"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2" xfId="0" applyFont="1" applyBorder="1" applyAlignment="1">
      <alignment horizontal="center" vertical="center" wrapText="1"/>
    </xf>
    <xf numFmtId="0" fontId="23" fillId="6" borderId="1" xfId="0" applyFont="1" applyFill="1" applyBorder="1" applyAlignment="1">
      <alignment vertical="center" wrapText="1"/>
    </xf>
    <xf numFmtId="0" fontId="23" fillId="0" borderId="1" xfId="0" applyFont="1" applyFill="1" applyBorder="1" applyAlignment="1" applyProtection="1">
      <alignment horizontal="left" vertical="center" wrapText="1"/>
      <protection locked="0"/>
    </xf>
    <xf numFmtId="0" fontId="23" fillId="0" borderId="13" xfId="0" applyFont="1" applyBorder="1" applyAlignment="1">
      <alignment horizontal="left" vertical="center" wrapText="1"/>
    </xf>
    <xf numFmtId="0" fontId="23" fillId="0" borderId="2" xfId="0" applyFont="1" applyBorder="1" applyAlignment="1">
      <alignment horizontal="left" vertical="center" wrapText="1"/>
    </xf>
    <xf numFmtId="0" fontId="23" fillId="0" borderId="1"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13" xfId="0" applyFont="1" applyBorder="1" applyAlignment="1">
      <alignment horizontal="left" vertical="center" wrapText="1"/>
    </xf>
    <xf numFmtId="0" fontId="8" fillId="0" borderId="2" xfId="0" applyFont="1" applyBorder="1" applyAlignment="1">
      <alignment horizontal="left" vertical="center" wrapText="1"/>
    </xf>
    <xf numFmtId="0" fontId="10" fillId="5" borderId="1" xfId="0" applyFont="1" applyFill="1" applyBorder="1" applyAlignment="1">
      <alignment horizontal="center" vertical="center" wrapText="1"/>
    </xf>
    <xf numFmtId="0" fontId="16" fillId="0" borderId="6" xfId="0" applyFont="1" applyFill="1" applyBorder="1" applyAlignment="1">
      <alignment vertical="center" wrapText="1"/>
    </xf>
    <xf numFmtId="0" fontId="10" fillId="5" borderId="3" xfId="0" applyFont="1" applyFill="1" applyBorder="1" applyAlignment="1">
      <alignment horizontal="center" vertical="center"/>
    </xf>
    <xf numFmtId="38" fontId="17" fillId="2" borderId="4" xfId="1" applyFont="1" applyFill="1" applyBorder="1" applyAlignment="1">
      <alignment horizontal="right" vertical="center"/>
    </xf>
    <xf numFmtId="38" fontId="17" fillId="2" borderId="5" xfId="1" applyFont="1" applyFill="1" applyBorder="1" applyAlignment="1">
      <alignment horizontal="right" vertical="center"/>
    </xf>
    <xf numFmtId="0" fontId="23" fillId="6" borderId="13" xfId="0" applyFont="1" applyFill="1" applyBorder="1" applyAlignment="1">
      <alignment vertical="center" wrapText="1"/>
    </xf>
    <xf numFmtId="0" fontId="23" fillId="6" borderId="2" xfId="0" applyFont="1" applyFill="1" applyBorder="1" applyAlignment="1">
      <alignment vertical="center" wrapText="1"/>
    </xf>
    <xf numFmtId="0" fontId="8" fillId="0" borderId="13"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32" fillId="10" borderId="7" xfId="0" applyFont="1" applyFill="1" applyBorder="1" applyAlignment="1">
      <alignment horizontal="center" vertical="top" wrapText="1"/>
    </xf>
    <xf numFmtId="0" fontId="32" fillId="10" borderId="8" xfId="0" applyFont="1" applyFill="1" applyBorder="1" applyAlignment="1">
      <alignment horizontal="center" vertical="top" wrapText="1"/>
    </xf>
    <xf numFmtId="0" fontId="32" fillId="10" borderId="9" xfId="0" applyFont="1" applyFill="1" applyBorder="1" applyAlignment="1">
      <alignment horizontal="center" vertical="top" wrapText="1"/>
    </xf>
    <xf numFmtId="0" fontId="30" fillId="10" borderId="6" xfId="0" applyFont="1" applyFill="1" applyBorder="1" applyAlignment="1">
      <alignment vertical="center" wrapText="1"/>
    </xf>
    <xf numFmtId="0" fontId="11" fillId="4" borderId="0" xfId="0" applyFont="1" applyFill="1" applyAlignment="1">
      <alignment vertical="center"/>
    </xf>
    <xf numFmtId="0" fontId="9" fillId="4" borderId="0" xfId="0" applyFont="1" applyFill="1" applyAlignment="1">
      <alignment horizontal="right" vertical="center"/>
    </xf>
    <xf numFmtId="0" fontId="11" fillId="4" borderId="0" xfId="0" applyFont="1" applyFill="1" applyAlignment="1">
      <alignment horizontal="right" vertical="center"/>
    </xf>
    <xf numFmtId="0" fontId="3" fillId="7" borderId="7" xfId="0" applyFont="1" applyFill="1" applyBorder="1" applyAlignment="1">
      <alignment horizontal="center" vertical="center"/>
    </xf>
    <xf numFmtId="0" fontId="3" fillId="7" borderId="8" xfId="0" applyFont="1" applyFill="1" applyBorder="1" applyAlignment="1">
      <alignment horizontal="center" vertical="center"/>
    </xf>
    <xf numFmtId="0" fontId="3" fillId="7" borderId="9" xfId="0" applyFont="1" applyFill="1" applyBorder="1" applyAlignment="1">
      <alignment horizontal="center" vertical="center"/>
    </xf>
  </cellXfs>
  <cellStyles count="3">
    <cellStyle name="40% - アクセント 6 2" xfId="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zabu\Co-Work\p1300421_H25&#24180;&#24230;MOE&#20108;&#22269;&#38291;&#12458;&#12501;&#12475;&#12483;&#12488;&#12539;&#12463;&#12524;&#12472;&#12483;&#12488;&#21046;&#24230;&#20107;&#21209;&#23616;&#26989;&#21209;\02&#20316;&#26989;\1_JC&#25903;&#25588;\01&#12514;&#12531;&#12468;&#12523;\140325_MN_AM001_ver01.0(&#20462;&#27491;&#29256;)spreadsheet&#12398;&#12415;&#20462;&#27491;\JCM_MN_AM001_ver01.0(intern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PS(input)"/>
      <sheetName val="MPS(calc_process)"/>
      <sheetName val="MSS"/>
      <sheetName val="MRS(input)"/>
      <sheetName val="MRS(calc_process)"/>
    </sheetNames>
    <sheetDataSet>
      <sheetData sheetId="0" refreshError="1"/>
      <sheetData sheetId="1">
        <row r="22">
          <cell r="F22">
            <v>0.1158</v>
          </cell>
        </row>
        <row r="23">
          <cell r="F23">
            <v>9.3899999999999997E-2</v>
          </cell>
        </row>
        <row r="24">
          <cell r="F24">
            <v>7.1800000000000003E-2</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theme="3" tint="0.39997558519241921"/>
    <pageSetUpPr fitToPage="1"/>
  </sheetPr>
  <dimension ref="A1:K35"/>
  <sheetViews>
    <sheetView showGridLines="0" tabSelected="1" zoomScale="60" zoomScaleNormal="60" workbookViewId="0">
      <selection activeCell="B1" sqref="B1"/>
    </sheetView>
  </sheetViews>
  <sheetFormatPr defaultColWidth="9" defaultRowHeight="14.25"/>
  <cols>
    <col min="1" max="1" width="3.625" style="1" customWidth="1"/>
    <col min="2" max="2" width="15.625" style="1" customWidth="1"/>
    <col min="3" max="3" width="16.875" style="1" customWidth="1"/>
    <col min="4" max="4" width="32.25" style="1" customWidth="1"/>
    <col min="5" max="5" width="14.125" style="1" customWidth="1"/>
    <col min="6" max="6" width="13.125" style="1" customWidth="1"/>
    <col min="7" max="7" width="15.5" style="1" customWidth="1"/>
    <col min="8" max="8" width="21.375" style="1" customWidth="1"/>
    <col min="9" max="9" width="63.5" style="1" customWidth="1"/>
    <col min="10" max="10" width="15.75" style="1" customWidth="1"/>
    <col min="11" max="11" width="14.625" style="1" customWidth="1"/>
    <col min="12" max="16384" width="9" style="1"/>
  </cols>
  <sheetData>
    <row r="1" spans="1:11" ht="18" customHeight="1">
      <c r="K1" s="16" t="s">
        <v>51</v>
      </c>
    </row>
    <row r="2" spans="1:11" ht="27.75" customHeight="1">
      <c r="A2" s="19" t="s">
        <v>42</v>
      </c>
      <c r="B2" s="20"/>
      <c r="C2" s="20"/>
      <c r="D2" s="20"/>
      <c r="E2" s="20"/>
      <c r="F2" s="20"/>
      <c r="G2" s="20"/>
      <c r="H2" s="20"/>
      <c r="I2" s="20"/>
      <c r="J2" s="20"/>
      <c r="K2" s="21"/>
    </row>
    <row r="4" spans="1:11" ht="18.75" customHeight="1">
      <c r="A4" s="17" t="s">
        <v>9</v>
      </c>
      <c r="B4" s="6"/>
    </row>
    <row r="5" spans="1:11" ht="18.75" customHeight="1">
      <c r="A5" s="6"/>
      <c r="B5" s="22" t="s">
        <v>13</v>
      </c>
      <c r="C5" s="22" t="s">
        <v>14</v>
      </c>
      <c r="D5" s="22" t="s">
        <v>15</v>
      </c>
      <c r="E5" s="22" t="s">
        <v>16</v>
      </c>
      <c r="F5" s="22" t="s">
        <v>17</v>
      </c>
      <c r="G5" s="22" t="s">
        <v>18</v>
      </c>
      <c r="H5" s="22" t="s">
        <v>19</v>
      </c>
      <c r="I5" s="22" t="s">
        <v>20</v>
      </c>
      <c r="J5" s="22" t="s">
        <v>21</v>
      </c>
      <c r="K5" s="22" t="s">
        <v>22</v>
      </c>
    </row>
    <row r="6" spans="1:11" s="12" customFormat="1" ht="39" customHeight="1">
      <c r="B6" s="22" t="s">
        <v>23</v>
      </c>
      <c r="C6" s="22" t="s">
        <v>24</v>
      </c>
      <c r="D6" s="22" t="s">
        <v>25</v>
      </c>
      <c r="E6" s="22" t="s">
        <v>26</v>
      </c>
      <c r="F6" s="22" t="s">
        <v>27</v>
      </c>
      <c r="G6" s="22" t="s">
        <v>28</v>
      </c>
      <c r="H6" s="22" t="s">
        <v>29</v>
      </c>
      <c r="I6" s="22" t="s">
        <v>30</v>
      </c>
      <c r="J6" s="22" t="s">
        <v>31</v>
      </c>
      <c r="K6" s="22" t="s">
        <v>32</v>
      </c>
    </row>
    <row r="7" spans="1:11" ht="250.15" customHeight="1">
      <c r="B7" s="48" t="s">
        <v>52</v>
      </c>
      <c r="C7" s="49" t="s">
        <v>53</v>
      </c>
      <c r="D7" s="49" t="s">
        <v>54</v>
      </c>
      <c r="E7" s="50" t="s">
        <v>55</v>
      </c>
      <c r="F7" s="51" t="s">
        <v>56</v>
      </c>
      <c r="G7" s="52" t="s">
        <v>57</v>
      </c>
      <c r="H7" s="52" t="s">
        <v>58</v>
      </c>
      <c r="I7" s="53" t="s">
        <v>59</v>
      </c>
      <c r="J7" s="53" t="s">
        <v>60</v>
      </c>
      <c r="K7" s="54" t="s">
        <v>61</v>
      </c>
    </row>
    <row r="8" spans="1:11" ht="68.25" customHeight="1">
      <c r="B8" s="48" t="s">
        <v>62</v>
      </c>
      <c r="C8" s="49" t="s">
        <v>63</v>
      </c>
      <c r="D8" s="49" t="s">
        <v>64</v>
      </c>
      <c r="E8" s="55">
        <v>0</v>
      </c>
      <c r="F8" s="49" t="s">
        <v>65</v>
      </c>
      <c r="G8" s="52" t="s">
        <v>66</v>
      </c>
      <c r="H8" s="52" t="s">
        <v>67</v>
      </c>
      <c r="I8" s="53" t="s">
        <v>68</v>
      </c>
      <c r="J8" s="53" t="s">
        <v>60</v>
      </c>
      <c r="K8" s="56" t="s">
        <v>69</v>
      </c>
    </row>
    <row r="9" spans="1:11" ht="250.15" customHeight="1">
      <c r="B9" s="48" t="s">
        <v>70</v>
      </c>
      <c r="C9" s="49" t="s">
        <v>71</v>
      </c>
      <c r="D9" s="49" t="s">
        <v>72</v>
      </c>
      <c r="E9" s="55">
        <v>0</v>
      </c>
      <c r="F9" s="51" t="s">
        <v>56</v>
      </c>
      <c r="G9" s="52" t="s">
        <v>57</v>
      </c>
      <c r="H9" s="52" t="s">
        <v>58</v>
      </c>
      <c r="I9" s="53" t="s">
        <v>59</v>
      </c>
      <c r="J9" s="53" t="s">
        <v>60</v>
      </c>
      <c r="K9" s="56" t="s">
        <v>69</v>
      </c>
    </row>
    <row r="10" spans="1:11" ht="8.25" customHeight="1"/>
    <row r="11" spans="1:11" ht="20.100000000000001" customHeight="1">
      <c r="A11" s="17" t="s">
        <v>10</v>
      </c>
    </row>
    <row r="12" spans="1:11" ht="20.100000000000001" customHeight="1">
      <c r="B12" s="22" t="s">
        <v>13</v>
      </c>
      <c r="C12" s="116" t="s">
        <v>14</v>
      </c>
      <c r="D12" s="116"/>
      <c r="E12" s="22" t="s">
        <v>15</v>
      </c>
      <c r="F12" s="22" t="s">
        <v>16</v>
      </c>
      <c r="G12" s="116" t="s">
        <v>17</v>
      </c>
      <c r="H12" s="116"/>
      <c r="I12" s="116"/>
      <c r="J12" s="116" t="s">
        <v>18</v>
      </c>
      <c r="K12" s="116"/>
    </row>
    <row r="13" spans="1:11" ht="39" customHeight="1">
      <c r="B13" s="22" t="s">
        <v>24</v>
      </c>
      <c r="C13" s="116" t="s">
        <v>25</v>
      </c>
      <c r="D13" s="116"/>
      <c r="E13" s="22" t="s">
        <v>26</v>
      </c>
      <c r="F13" s="22" t="s">
        <v>27</v>
      </c>
      <c r="G13" s="116" t="s">
        <v>29</v>
      </c>
      <c r="H13" s="116"/>
      <c r="I13" s="116"/>
      <c r="J13" s="116" t="s">
        <v>32</v>
      </c>
      <c r="K13" s="116"/>
    </row>
    <row r="14" spans="1:11" ht="68.25" customHeight="1">
      <c r="B14" s="51" t="s">
        <v>73</v>
      </c>
      <c r="C14" s="108" t="s">
        <v>74</v>
      </c>
      <c r="D14" s="108"/>
      <c r="E14" s="57">
        <v>0</v>
      </c>
      <c r="F14" s="49" t="s">
        <v>75</v>
      </c>
      <c r="G14" s="112" t="s">
        <v>76</v>
      </c>
      <c r="H14" s="112"/>
      <c r="I14" s="112"/>
      <c r="J14" s="105"/>
      <c r="K14" s="105"/>
    </row>
    <row r="15" spans="1:11" ht="68.25" customHeight="1">
      <c r="B15" s="51" t="s">
        <v>73</v>
      </c>
      <c r="C15" s="108" t="s">
        <v>77</v>
      </c>
      <c r="D15" s="108"/>
      <c r="E15" s="58">
        <v>0</v>
      </c>
      <c r="F15" s="49" t="s">
        <v>75</v>
      </c>
      <c r="G15" s="113" t="s">
        <v>167</v>
      </c>
      <c r="H15" s="113"/>
      <c r="I15" s="113"/>
      <c r="J15" s="105"/>
      <c r="K15" s="105"/>
    </row>
    <row r="16" spans="1:11" ht="68.25" customHeight="1">
      <c r="B16" s="51" t="s">
        <v>73</v>
      </c>
      <c r="C16" s="108" t="s">
        <v>78</v>
      </c>
      <c r="D16" s="108"/>
      <c r="E16" s="59">
        <f>IF(ISERROR(3.6*(100/E24)*E26),0,3.6*(100/E24)*E26)</f>
        <v>0</v>
      </c>
      <c r="F16" s="49" t="s">
        <v>75</v>
      </c>
      <c r="G16" s="113" t="s">
        <v>168</v>
      </c>
      <c r="H16" s="113"/>
      <c r="I16" s="113"/>
      <c r="J16" s="114" t="s">
        <v>179</v>
      </c>
      <c r="K16" s="115"/>
    </row>
    <row r="17" spans="1:11" ht="68.25" customHeight="1">
      <c r="B17" s="51" t="s">
        <v>73</v>
      </c>
      <c r="C17" s="108" t="s">
        <v>79</v>
      </c>
      <c r="D17" s="108"/>
      <c r="E17" s="59">
        <f>IF(ISERROR(E8*E25*E26/E9),0,E8*E25*E26/E9)</f>
        <v>0</v>
      </c>
      <c r="F17" s="49" t="s">
        <v>75</v>
      </c>
      <c r="G17" s="113" t="s">
        <v>169</v>
      </c>
      <c r="H17" s="113"/>
      <c r="I17" s="113"/>
      <c r="J17" s="114" t="s">
        <v>179</v>
      </c>
      <c r="K17" s="115"/>
    </row>
    <row r="18" spans="1:11" ht="68.25" customHeight="1">
      <c r="B18" s="51" t="s">
        <v>180</v>
      </c>
      <c r="C18" s="108" t="s">
        <v>165</v>
      </c>
      <c r="D18" s="108"/>
      <c r="E18" s="50" t="s">
        <v>55</v>
      </c>
      <c r="F18" s="101" t="s">
        <v>181</v>
      </c>
      <c r="G18" s="112" t="s">
        <v>80</v>
      </c>
      <c r="H18" s="112"/>
      <c r="I18" s="112"/>
      <c r="J18" s="110" t="s">
        <v>61</v>
      </c>
      <c r="K18" s="111"/>
    </row>
    <row r="19" spans="1:11" ht="68.25" customHeight="1">
      <c r="B19" s="51" t="s">
        <v>81</v>
      </c>
      <c r="C19" s="108" t="s">
        <v>82</v>
      </c>
      <c r="D19" s="108"/>
      <c r="E19" s="50" t="s">
        <v>55</v>
      </c>
      <c r="F19" s="101" t="s">
        <v>182</v>
      </c>
      <c r="G19" s="112" t="s">
        <v>166</v>
      </c>
      <c r="H19" s="112"/>
      <c r="I19" s="112"/>
      <c r="J19" s="110" t="s">
        <v>61</v>
      </c>
      <c r="K19" s="111"/>
    </row>
    <row r="20" spans="1:11" ht="68.25" customHeight="1">
      <c r="B20" s="51" t="s">
        <v>84</v>
      </c>
      <c r="C20" s="108" t="s">
        <v>85</v>
      </c>
      <c r="D20" s="108"/>
      <c r="E20" s="50" t="s">
        <v>55</v>
      </c>
      <c r="F20" s="49" t="s">
        <v>86</v>
      </c>
      <c r="G20" s="112" t="s">
        <v>83</v>
      </c>
      <c r="H20" s="112"/>
      <c r="I20" s="112"/>
      <c r="J20" s="110" t="s">
        <v>61</v>
      </c>
      <c r="K20" s="111"/>
    </row>
    <row r="21" spans="1:11" ht="68.25" customHeight="1">
      <c r="B21" s="51" t="s">
        <v>87</v>
      </c>
      <c r="C21" s="108" t="s">
        <v>88</v>
      </c>
      <c r="D21" s="108"/>
      <c r="E21" s="50" t="s">
        <v>55</v>
      </c>
      <c r="F21" s="49" t="s">
        <v>89</v>
      </c>
      <c r="G21" s="112" t="s">
        <v>83</v>
      </c>
      <c r="H21" s="112"/>
      <c r="I21" s="112"/>
      <c r="J21" s="110" t="s">
        <v>61</v>
      </c>
      <c r="K21" s="111"/>
    </row>
    <row r="22" spans="1:11" ht="68.25" customHeight="1">
      <c r="B22" s="51" t="s">
        <v>90</v>
      </c>
      <c r="C22" s="108" t="s">
        <v>91</v>
      </c>
      <c r="D22" s="108"/>
      <c r="E22" s="50" t="s">
        <v>55</v>
      </c>
      <c r="F22" s="49" t="s">
        <v>55</v>
      </c>
      <c r="G22" s="112" t="s">
        <v>92</v>
      </c>
      <c r="H22" s="112"/>
      <c r="I22" s="112"/>
      <c r="J22" s="110" t="s">
        <v>61</v>
      </c>
      <c r="K22" s="111"/>
    </row>
    <row r="23" spans="1:11" ht="299.25" customHeight="1">
      <c r="B23" s="51" t="s">
        <v>93</v>
      </c>
      <c r="C23" s="121" t="s">
        <v>94</v>
      </c>
      <c r="D23" s="122"/>
      <c r="E23" s="50" t="s">
        <v>55</v>
      </c>
      <c r="F23" s="101" t="s">
        <v>182</v>
      </c>
      <c r="G23" s="123" t="s">
        <v>170</v>
      </c>
      <c r="H23" s="124"/>
      <c r="I23" s="125"/>
      <c r="J23" s="106"/>
      <c r="K23" s="107"/>
    </row>
    <row r="24" spans="1:11" ht="68.25" customHeight="1">
      <c r="B24" s="51" t="s">
        <v>95</v>
      </c>
      <c r="C24" s="108" t="s">
        <v>96</v>
      </c>
      <c r="D24" s="108"/>
      <c r="E24" s="60">
        <v>0</v>
      </c>
      <c r="F24" s="61" t="s">
        <v>97</v>
      </c>
      <c r="G24" s="109" t="s">
        <v>98</v>
      </c>
      <c r="H24" s="109"/>
      <c r="I24" s="109"/>
      <c r="J24" s="105"/>
      <c r="K24" s="105"/>
    </row>
    <row r="25" spans="1:11" ht="100.15" customHeight="1">
      <c r="B25" s="51" t="s">
        <v>99</v>
      </c>
      <c r="C25" s="108" t="s">
        <v>100</v>
      </c>
      <c r="D25" s="108"/>
      <c r="E25" s="62">
        <v>0</v>
      </c>
      <c r="F25" s="61" t="s">
        <v>101</v>
      </c>
      <c r="G25" s="109" t="s">
        <v>102</v>
      </c>
      <c r="H25" s="109"/>
      <c r="I25" s="109"/>
      <c r="J25" s="105"/>
      <c r="K25" s="105"/>
    </row>
    <row r="26" spans="1:11" ht="100.15" customHeight="1">
      <c r="B26" s="51" t="s">
        <v>103</v>
      </c>
      <c r="C26" s="108" t="s">
        <v>104</v>
      </c>
      <c r="D26" s="108"/>
      <c r="E26" s="62">
        <v>0</v>
      </c>
      <c r="F26" s="61" t="s">
        <v>105</v>
      </c>
      <c r="G26" s="109" t="s">
        <v>102</v>
      </c>
      <c r="H26" s="109"/>
      <c r="I26" s="109"/>
      <c r="J26" s="105"/>
      <c r="K26" s="105"/>
    </row>
    <row r="27" spans="1:11" ht="6.75" customHeight="1"/>
    <row r="28" spans="1:11" ht="18.75" customHeight="1">
      <c r="A28" s="18" t="s">
        <v>11</v>
      </c>
      <c r="B28" s="4"/>
    </row>
    <row r="29" spans="1:11" ht="21.75" thickBot="1">
      <c r="B29" s="118" t="s">
        <v>39</v>
      </c>
      <c r="C29" s="118"/>
      <c r="D29" s="23" t="s">
        <v>27</v>
      </c>
    </row>
    <row r="30" spans="1:11" ht="21.75" thickBot="1">
      <c r="B30" s="119">
        <f>ROUNDDOWN('PMS(calc_process)'!G6, 0)</f>
        <v>0</v>
      </c>
      <c r="C30" s="120"/>
      <c r="D30" s="24" t="s">
        <v>50</v>
      </c>
    </row>
    <row r="31" spans="1:11" ht="20.100000000000001" customHeight="1">
      <c r="B31" s="5"/>
      <c r="C31" s="5"/>
      <c r="F31" s="13"/>
      <c r="G31" s="13"/>
    </row>
    <row r="32" spans="1:11" ht="18.75" customHeight="1">
      <c r="A32" s="17" t="s">
        <v>12</v>
      </c>
    </row>
    <row r="33" spans="2:10" ht="18" customHeight="1">
      <c r="B33" s="25" t="s">
        <v>34</v>
      </c>
      <c r="C33" s="117" t="s">
        <v>35</v>
      </c>
      <c r="D33" s="117"/>
      <c r="E33" s="117"/>
      <c r="F33" s="117"/>
      <c r="G33" s="117"/>
      <c r="H33" s="117"/>
      <c r="I33" s="117"/>
      <c r="J33" s="14"/>
    </row>
    <row r="34" spans="2:10" ht="18" customHeight="1">
      <c r="B34" s="25" t="s">
        <v>33</v>
      </c>
      <c r="C34" s="117" t="s">
        <v>36</v>
      </c>
      <c r="D34" s="117"/>
      <c r="E34" s="117"/>
      <c r="F34" s="117"/>
      <c r="G34" s="117"/>
      <c r="H34" s="117"/>
      <c r="I34" s="117"/>
      <c r="J34" s="14"/>
    </row>
    <row r="35" spans="2:10" ht="18" customHeight="1">
      <c r="B35" s="25" t="s">
        <v>37</v>
      </c>
      <c r="C35" s="117" t="s">
        <v>38</v>
      </c>
      <c r="D35" s="117"/>
      <c r="E35" s="117"/>
      <c r="F35" s="117"/>
      <c r="G35" s="117"/>
      <c r="H35" s="117"/>
      <c r="I35" s="117"/>
      <c r="J35" s="14"/>
    </row>
  </sheetData>
  <mergeCells count="50">
    <mergeCell ref="C34:I34"/>
    <mergeCell ref="C35:I35"/>
    <mergeCell ref="C12:D12"/>
    <mergeCell ref="C13:D13"/>
    <mergeCell ref="B29:C29"/>
    <mergeCell ref="B30:C30"/>
    <mergeCell ref="C14:D14"/>
    <mergeCell ref="C33:I33"/>
    <mergeCell ref="C20:D20"/>
    <mergeCell ref="G20:I20"/>
    <mergeCell ref="C23:D23"/>
    <mergeCell ref="G23:I23"/>
    <mergeCell ref="C26:D26"/>
    <mergeCell ref="G26:I26"/>
    <mergeCell ref="C19:D19"/>
    <mergeCell ref="G19:I19"/>
    <mergeCell ref="J19:K19"/>
    <mergeCell ref="J12:K12"/>
    <mergeCell ref="J13:K13"/>
    <mergeCell ref="J14:K14"/>
    <mergeCell ref="G12:I12"/>
    <mergeCell ref="G13:I13"/>
    <mergeCell ref="G14:I14"/>
    <mergeCell ref="C17:D17"/>
    <mergeCell ref="G17:I17"/>
    <mergeCell ref="J17:K17"/>
    <mergeCell ref="C18:D18"/>
    <mergeCell ref="G18:I18"/>
    <mergeCell ref="J18:K18"/>
    <mergeCell ref="C15:D15"/>
    <mergeCell ref="G15:I15"/>
    <mergeCell ref="J15:K15"/>
    <mergeCell ref="C16:D16"/>
    <mergeCell ref="G16:I16"/>
    <mergeCell ref="J16:K16"/>
    <mergeCell ref="J20:K20"/>
    <mergeCell ref="C21:D21"/>
    <mergeCell ref="G21:I21"/>
    <mergeCell ref="J21:K21"/>
    <mergeCell ref="C22:D22"/>
    <mergeCell ref="G22:I22"/>
    <mergeCell ref="J22:K22"/>
    <mergeCell ref="J26:K26"/>
    <mergeCell ref="J23:K23"/>
    <mergeCell ref="C24:D24"/>
    <mergeCell ref="G24:I24"/>
    <mergeCell ref="J24:K24"/>
    <mergeCell ref="C25:D25"/>
    <mergeCell ref="G25:I25"/>
    <mergeCell ref="J25:K25"/>
  </mergeCells>
  <phoneticPr fontId="2"/>
  <pageMargins left="0.70866141732283472" right="0.70866141732283472" top="0.74803149606299213" bottom="0.74803149606299213" header="0.31496062992125984" footer="0.31496062992125984"/>
  <pageSetup paperSize="9" scale="59" orientation="landscape" r:id="rId1"/>
</worksheet>
</file>

<file path=xl/worksheets/sheet2.xml><?xml version="1.0" encoding="utf-8"?>
<worksheet xmlns="http://schemas.openxmlformats.org/spreadsheetml/2006/main" xmlns:r="http://schemas.openxmlformats.org/officeDocument/2006/relationships">
  <sheetPr>
    <tabColor theme="3" tint="0.39997558519241921"/>
  </sheetPr>
  <dimension ref="A1:U30"/>
  <sheetViews>
    <sheetView topLeftCell="J1" zoomScale="90" zoomScaleNormal="90" workbookViewId="0">
      <selection activeCell="O6" sqref="O6"/>
    </sheetView>
  </sheetViews>
  <sheetFormatPr defaultColWidth="9" defaultRowHeight="14.25"/>
  <cols>
    <col min="1" max="1" width="12" style="64" customWidth="1"/>
    <col min="2" max="2" width="10" style="63" bestFit="1" customWidth="1"/>
    <col min="3" max="21" width="13.75" style="63" customWidth="1"/>
    <col min="22" max="16384" width="9" style="63"/>
  </cols>
  <sheetData>
    <row r="1" spans="1:21">
      <c r="U1" s="83" t="str">
        <f>'PMS(input)'!K1</f>
        <v>JCM_TH_F_PMS_ver01.0</v>
      </c>
    </row>
    <row r="2" spans="1:21" s="82" customFormat="1" ht="27.6" customHeight="1">
      <c r="A2" s="84"/>
      <c r="B2" s="84"/>
      <c r="C2" s="126" t="s">
        <v>156</v>
      </c>
      <c r="D2" s="127"/>
      <c r="E2" s="128"/>
      <c r="F2" s="126" t="s">
        <v>157</v>
      </c>
      <c r="G2" s="127"/>
      <c r="H2" s="127"/>
      <c r="I2" s="127"/>
      <c r="J2" s="127"/>
      <c r="K2" s="127"/>
      <c r="L2" s="127"/>
      <c r="M2" s="127"/>
      <c r="N2" s="127"/>
      <c r="O2" s="127"/>
      <c r="P2" s="127"/>
      <c r="Q2" s="127"/>
      <c r="R2" s="128"/>
      <c r="S2" s="126" t="s">
        <v>158</v>
      </c>
      <c r="T2" s="127"/>
      <c r="U2" s="128"/>
    </row>
    <row r="3" spans="1:21" s="80" customFormat="1" ht="32.450000000000003" customHeight="1">
      <c r="A3" s="85" t="s">
        <v>155</v>
      </c>
      <c r="B3" s="81" t="s">
        <v>154</v>
      </c>
      <c r="C3" s="75" t="s">
        <v>153</v>
      </c>
      <c r="D3" s="49" t="s">
        <v>152</v>
      </c>
      <c r="E3" s="49" t="s">
        <v>151</v>
      </c>
      <c r="F3" s="49" t="s">
        <v>150</v>
      </c>
      <c r="G3" s="49" t="s">
        <v>150</v>
      </c>
      <c r="H3" s="49" t="s">
        <v>150</v>
      </c>
      <c r="I3" s="49" t="s">
        <v>150</v>
      </c>
      <c r="J3" s="104" t="s">
        <v>178</v>
      </c>
      <c r="K3" s="49" t="s">
        <v>149</v>
      </c>
      <c r="L3" s="49" t="s">
        <v>148</v>
      </c>
      <c r="M3" s="49" t="s">
        <v>147</v>
      </c>
      <c r="N3" s="49" t="s">
        <v>146</v>
      </c>
      <c r="O3" s="49" t="s">
        <v>145</v>
      </c>
      <c r="P3" s="49" t="s">
        <v>144</v>
      </c>
      <c r="Q3" s="49" t="s">
        <v>143</v>
      </c>
      <c r="R3" s="49" t="s">
        <v>142</v>
      </c>
      <c r="S3" s="75" t="s">
        <v>141</v>
      </c>
      <c r="T3" s="75" t="s">
        <v>140</v>
      </c>
      <c r="U3" s="75" t="s">
        <v>139</v>
      </c>
    </row>
    <row r="4" spans="1:21" ht="167.45" customHeight="1">
      <c r="A4" s="85" t="s">
        <v>138</v>
      </c>
      <c r="B4" s="79" t="s">
        <v>137</v>
      </c>
      <c r="C4" s="75" t="s">
        <v>136</v>
      </c>
      <c r="D4" s="75" t="s">
        <v>135</v>
      </c>
      <c r="E4" s="78" t="s">
        <v>134</v>
      </c>
      <c r="F4" s="77" t="s">
        <v>133</v>
      </c>
      <c r="G4" s="77" t="s">
        <v>132</v>
      </c>
      <c r="H4" s="77" t="s">
        <v>131</v>
      </c>
      <c r="I4" s="77" t="s">
        <v>130</v>
      </c>
      <c r="J4" s="77" t="s">
        <v>129</v>
      </c>
      <c r="K4" s="77" t="s">
        <v>128</v>
      </c>
      <c r="L4" s="77" t="s">
        <v>127</v>
      </c>
      <c r="M4" s="77" t="s">
        <v>126</v>
      </c>
      <c r="N4" s="77" t="s">
        <v>125</v>
      </c>
      <c r="O4" s="77" t="s">
        <v>164</v>
      </c>
      <c r="P4" s="77" t="s">
        <v>124</v>
      </c>
      <c r="Q4" s="77" t="s">
        <v>123</v>
      </c>
      <c r="R4" s="77" t="s">
        <v>122</v>
      </c>
      <c r="S4" s="75" t="s">
        <v>121</v>
      </c>
      <c r="T4" s="75" t="s">
        <v>120</v>
      </c>
      <c r="U4" s="75" t="s">
        <v>119</v>
      </c>
    </row>
    <row r="5" spans="1:21" ht="28.5">
      <c r="A5" s="85" t="s">
        <v>118</v>
      </c>
      <c r="B5" s="76" t="s">
        <v>106</v>
      </c>
      <c r="C5" s="51" t="s">
        <v>116</v>
      </c>
      <c r="D5" s="49" t="s">
        <v>117</v>
      </c>
      <c r="E5" s="51" t="s">
        <v>116</v>
      </c>
      <c r="F5" s="49" t="s">
        <v>115</v>
      </c>
      <c r="G5" s="49" t="s">
        <v>115</v>
      </c>
      <c r="H5" s="49" t="s">
        <v>115</v>
      </c>
      <c r="I5" s="49" t="s">
        <v>115</v>
      </c>
      <c r="J5" s="100" t="s">
        <v>163</v>
      </c>
      <c r="K5" s="100" t="s">
        <v>163</v>
      </c>
      <c r="L5" s="49" t="s">
        <v>114</v>
      </c>
      <c r="M5" s="49" t="s">
        <v>113</v>
      </c>
      <c r="N5" s="49" t="s">
        <v>106</v>
      </c>
      <c r="O5" s="100" t="s">
        <v>163</v>
      </c>
      <c r="P5" s="61" t="s">
        <v>112</v>
      </c>
      <c r="Q5" s="61" t="s">
        <v>111</v>
      </c>
      <c r="R5" s="61" t="s">
        <v>110</v>
      </c>
      <c r="S5" s="75" t="s">
        <v>109</v>
      </c>
      <c r="T5" s="75" t="s">
        <v>109</v>
      </c>
      <c r="U5" s="75" t="s">
        <v>109</v>
      </c>
    </row>
    <row r="6" spans="1:21">
      <c r="A6" s="129" t="s">
        <v>108</v>
      </c>
      <c r="B6" s="74">
        <v>1</v>
      </c>
      <c r="C6" s="73">
        <v>0</v>
      </c>
      <c r="D6" s="92">
        <f>'PMS(input)'!$E$8</f>
        <v>0</v>
      </c>
      <c r="E6" s="86">
        <f>'PMS(input)'!$E$9</f>
        <v>0</v>
      </c>
      <c r="F6" s="93">
        <f>'PMS(input)'!$E$14</f>
        <v>0</v>
      </c>
      <c r="G6" s="94">
        <f>'PMS(input)'!$E$15</f>
        <v>0</v>
      </c>
      <c r="H6" s="95">
        <f>'PMS(input)'!$E$16</f>
        <v>0</v>
      </c>
      <c r="I6" s="95">
        <f>'PMS(input)'!$E$17</f>
        <v>0</v>
      </c>
      <c r="J6" s="71">
        <v>0</v>
      </c>
      <c r="K6" s="71">
        <v>0</v>
      </c>
      <c r="L6" s="72">
        <v>0</v>
      </c>
      <c r="M6" s="71">
        <v>0</v>
      </c>
      <c r="N6" s="70">
        <v>0</v>
      </c>
      <c r="O6" s="103" t="e">
        <f>$K6*(293/$M6)*((0.801/0.101)^((1.4-1)/($N6*1.4))-1)/((($L6+0.101)/0.101)^((1.4-1)/($N6*1.4))-1)</f>
        <v>#DIV/0!</v>
      </c>
      <c r="P6" s="87">
        <f>'PMS(input)'!$E$24</f>
        <v>0</v>
      </c>
      <c r="Q6" s="88">
        <f>'PMS(input)'!$E$25</f>
        <v>0</v>
      </c>
      <c r="R6" s="88">
        <f>'PMS(input)'!$E$26</f>
        <v>0</v>
      </c>
      <c r="S6" s="89" t="str">
        <f t="shared" ref="S6:S25" si="0">IF(ISERROR($C6*SMALL($F6:$I6,COUNTIF($F6:$I6,0)+1)*$J6/$O6),"0",$C6*SMALL($F6:$I6,COUNTIF($F6:$I6,0)+1)*$J6/$O6)</f>
        <v>0</v>
      </c>
      <c r="T6" s="90" t="e">
        <f t="shared" ref="T6:T25" si="1">$C6*SMALL($F6:$I6,COUNTIF($F6:$I6,0)+1)</f>
        <v>#NUM!</v>
      </c>
      <c r="U6" s="91" t="e">
        <f t="shared" ref="U6:U25" si="2">$S6-$T6</f>
        <v>#NUM!</v>
      </c>
    </row>
    <row r="7" spans="1:21">
      <c r="A7" s="129"/>
      <c r="B7" s="74">
        <v>2</v>
      </c>
      <c r="C7" s="73">
        <v>0</v>
      </c>
      <c r="D7" s="92">
        <f>'PMS(input)'!$E$8</f>
        <v>0</v>
      </c>
      <c r="E7" s="86">
        <f>'PMS(input)'!$E$9</f>
        <v>0</v>
      </c>
      <c r="F7" s="93">
        <f>'PMS(input)'!$E$14</f>
        <v>0</v>
      </c>
      <c r="G7" s="94">
        <f>'PMS(input)'!$E$15</f>
        <v>0</v>
      </c>
      <c r="H7" s="95">
        <f>'PMS(input)'!$E$16</f>
        <v>0</v>
      </c>
      <c r="I7" s="95">
        <f>'PMS(input)'!$E$17</f>
        <v>0</v>
      </c>
      <c r="J7" s="71">
        <v>0</v>
      </c>
      <c r="K7" s="71">
        <v>0</v>
      </c>
      <c r="L7" s="72">
        <v>0</v>
      </c>
      <c r="M7" s="71">
        <v>0</v>
      </c>
      <c r="N7" s="70">
        <v>0</v>
      </c>
      <c r="O7" s="103" t="e">
        <f t="shared" ref="O7:O24" si="3">$K7*(293/$M7)*((0.801/0.101)^((1.4-1)/($N7*1.4))-1)/((($L7+0.101)/0.101)^((1.4-1)/($N7*1.4))-1)</f>
        <v>#DIV/0!</v>
      </c>
      <c r="P7" s="87">
        <f>'PMS(input)'!$E$24</f>
        <v>0</v>
      </c>
      <c r="Q7" s="88">
        <f>'PMS(input)'!$E$25</f>
        <v>0</v>
      </c>
      <c r="R7" s="88">
        <f>'PMS(input)'!$E$26</f>
        <v>0</v>
      </c>
      <c r="S7" s="89" t="str">
        <f t="shared" si="0"/>
        <v>0</v>
      </c>
      <c r="T7" s="90" t="e">
        <f t="shared" si="1"/>
        <v>#NUM!</v>
      </c>
      <c r="U7" s="91" t="e">
        <f t="shared" si="2"/>
        <v>#NUM!</v>
      </c>
    </row>
    <row r="8" spans="1:21">
      <c r="A8" s="129"/>
      <c r="B8" s="74">
        <v>3</v>
      </c>
      <c r="C8" s="73">
        <v>0</v>
      </c>
      <c r="D8" s="92">
        <f>'PMS(input)'!$E$8</f>
        <v>0</v>
      </c>
      <c r="E8" s="86">
        <f>'PMS(input)'!$E$9</f>
        <v>0</v>
      </c>
      <c r="F8" s="93">
        <f>'PMS(input)'!$E$14</f>
        <v>0</v>
      </c>
      <c r="G8" s="94">
        <f>'PMS(input)'!$E$15</f>
        <v>0</v>
      </c>
      <c r="H8" s="95">
        <f>'PMS(input)'!$E$16</f>
        <v>0</v>
      </c>
      <c r="I8" s="95">
        <f>'PMS(input)'!$E$17</f>
        <v>0</v>
      </c>
      <c r="J8" s="71">
        <v>0</v>
      </c>
      <c r="K8" s="71">
        <v>0</v>
      </c>
      <c r="L8" s="72">
        <v>0</v>
      </c>
      <c r="M8" s="71">
        <v>0</v>
      </c>
      <c r="N8" s="70">
        <v>0</v>
      </c>
      <c r="O8" s="103" t="e">
        <f t="shared" si="3"/>
        <v>#DIV/0!</v>
      </c>
      <c r="P8" s="87">
        <f>'PMS(input)'!$E$24</f>
        <v>0</v>
      </c>
      <c r="Q8" s="88">
        <f>'PMS(input)'!$E$25</f>
        <v>0</v>
      </c>
      <c r="R8" s="88">
        <f>'PMS(input)'!$E$26</f>
        <v>0</v>
      </c>
      <c r="S8" s="89" t="str">
        <f t="shared" si="0"/>
        <v>0</v>
      </c>
      <c r="T8" s="90" t="e">
        <f t="shared" si="1"/>
        <v>#NUM!</v>
      </c>
      <c r="U8" s="91" t="e">
        <f t="shared" si="2"/>
        <v>#NUM!</v>
      </c>
    </row>
    <row r="9" spans="1:21">
      <c r="A9" s="129"/>
      <c r="B9" s="74">
        <v>4</v>
      </c>
      <c r="C9" s="73">
        <v>0</v>
      </c>
      <c r="D9" s="92">
        <f>'PMS(input)'!$E$8</f>
        <v>0</v>
      </c>
      <c r="E9" s="86">
        <f>'PMS(input)'!$E$9</f>
        <v>0</v>
      </c>
      <c r="F9" s="93">
        <f>'PMS(input)'!$E$14</f>
        <v>0</v>
      </c>
      <c r="G9" s="94">
        <f>'PMS(input)'!$E$15</f>
        <v>0</v>
      </c>
      <c r="H9" s="95">
        <f>'PMS(input)'!$E$16</f>
        <v>0</v>
      </c>
      <c r="I9" s="95">
        <f>'PMS(input)'!$E$17</f>
        <v>0</v>
      </c>
      <c r="J9" s="71">
        <v>0</v>
      </c>
      <c r="K9" s="71">
        <v>0</v>
      </c>
      <c r="L9" s="72">
        <v>0</v>
      </c>
      <c r="M9" s="71">
        <v>0</v>
      </c>
      <c r="N9" s="70">
        <v>0</v>
      </c>
      <c r="O9" s="103" t="e">
        <f t="shared" si="3"/>
        <v>#DIV/0!</v>
      </c>
      <c r="P9" s="87">
        <f>'PMS(input)'!$E$24</f>
        <v>0</v>
      </c>
      <c r="Q9" s="88">
        <f>'PMS(input)'!$E$25</f>
        <v>0</v>
      </c>
      <c r="R9" s="88">
        <f>'PMS(input)'!$E$26</f>
        <v>0</v>
      </c>
      <c r="S9" s="89" t="str">
        <f t="shared" si="0"/>
        <v>0</v>
      </c>
      <c r="T9" s="90" t="e">
        <f t="shared" si="1"/>
        <v>#NUM!</v>
      </c>
      <c r="U9" s="91" t="e">
        <f t="shared" si="2"/>
        <v>#NUM!</v>
      </c>
    </row>
    <row r="10" spans="1:21">
      <c r="A10" s="129"/>
      <c r="B10" s="74">
        <v>5</v>
      </c>
      <c r="C10" s="73">
        <v>0</v>
      </c>
      <c r="D10" s="92">
        <f>'PMS(input)'!$E$8</f>
        <v>0</v>
      </c>
      <c r="E10" s="86">
        <f>'PMS(input)'!$E$9</f>
        <v>0</v>
      </c>
      <c r="F10" s="93">
        <f>'PMS(input)'!$E$14</f>
        <v>0</v>
      </c>
      <c r="G10" s="94">
        <f>'PMS(input)'!$E$15</f>
        <v>0</v>
      </c>
      <c r="H10" s="95">
        <f>'PMS(input)'!$E$16</f>
        <v>0</v>
      </c>
      <c r="I10" s="95">
        <f>'PMS(input)'!$E$17</f>
        <v>0</v>
      </c>
      <c r="J10" s="71">
        <v>0</v>
      </c>
      <c r="K10" s="71">
        <v>0</v>
      </c>
      <c r="L10" s="72">
        <v>0</v>
      </c>
      <c r="M10" s="71">
        <v>0</v>
      </c>
      <c r="N10" s="70">
        <v>0</v>
      </c>
      <c r="O10" s="103" t="e">
        <f t="shared" si="3"/>
        <v>#DIV/0!</v>
      </c>
      <c r="P10" s="87">
        <f>'PMS(input)'!$E$24</f>
        <v>0</v>
      </c>
      <c r="Q10" s="88">
        <f>'PMS(input)'!$E$25</f>
        <v>0</v>
      </c>
      <c r="R10" s="88">
        <f>'PMS(input)'!$E$26</f>
        <v>0</v>
      </c>
      <c r="S10" s="89" t="str">
        <f t="shared" si="0"/>
        <v>0</v>
      </c>
      <c r="T10" s="90" t="e">
        <f t="shared" si="1"/>
        <v>#NUM!</v>
      </c>
      <c r="U10" s="91" t="e">
        <f t="shared" si="2"/>
        <v>#NUM!</v>
      </c>
    </row>
    <row r="11" spans="1:21">
      <c r="A11" s="129"/>
      <c r="B11" s="74">
        <v>6</v>
      </c>
      <c r="C11" s="73">
        <v>0</v>
      </c>
      <c r="D11" s="92">
        <f>'PMS(input)'!$E$8</f>
        <v>0</v>
      </c>
      <c r="E11" s="86">
        <f>'PMS(input)'!$E$9</f>
        <v>0</v>
      </c>
      <c r="F11" s="93">
        <f>'PMS(input)'!$E$14</f>
        <v>0</v>
      </c>
      <c r="G11" s="94">
        <f>'PMS(input)'!$E$15</f>
        <v>0</v>
      </c>
      <c r="H11" s="95">
        <f>'PMS(input)'!$E$16</f>
        <v>0</v>
      </c>
      <c r="I11" s="95">
        <f>'PMS(input)'!$E$17</f>
        <v>0</v>
      </c>
      <c r="J11" s="71">
        <v>0</v>
      </c>
      <c r="K11" s="71">
        <v>0</v>
      </c>
      <c r="L11" s="72">
        <v>0</v>
      </c>
      <c r="M11" s="71">
        <v>0</v>
      </c>
      <c r="N11" s="70">
        <v>0</v>
      </c>
      <c r="O11" s="103" t="e">
        <f t="shared" si="3"/>
        <v>#DIV/0!</v>
      </c>
      <c r="P11" s="87">
        <f>'PMS(input)'!$E$24</f>
        <v>0</v>
      </c>
      <c r="Q11" s="88">
        <f>'PMS(input)'!$E$25</f>
        <v>0</v>
      </c>
      <c r="R11" s="88">
        <f>'PMS(input)'!$E$26</f>
        <v>0</v>
      </c>
      <c r="S11" s="89" t="str">
        <f t="shared" si="0"/>
        <v>0</v>
      </c>
      <c r="T11" s="90" t="e">
        <f t="shared" si="1"/>
        <v>#NUM!</v>
      </c>
      <c r="U11" s="91" t="e">
        <f t="shared" si="2"/>
        <v>#NUM!</v>
      </c>
    </row>
    <row r="12" spans="1:21">
      <c r="A12" s="129"/>
      <c r="B12" s="74">
        <v>7</v>
      </c>
      <c r="C12" s="73">
        <v>0</v>
      </c>
      <c r="D12" s="92">
        <f>'PMS(input)'!$E$8</f>
        <v>0</v>
      </c>
      <c r="E12" s="86">
        <f>'PMS(input)'!$E$9</f>
        <v>0</v>
      </c>
      <c r="F12" s="93">
        <f>'PMS(input)'!$E$14</f>
        <v>0</v>
      </c>
      <c r="G12" s="94">
        <f>'PMS(input)'!$E$15</f>
        <v>0</v>
      </c>
      <c r="H12" s="95">
        <f>'PMS(input)'!$E$16</f>
        <v>0</v>
      </c>
      <c r="I12" s="95">
        <f>'PMS(input)'!$E$17</f>
        <v>0</v>
      </c>
      <c r="J12" s="71">
        <v>0</v>
      </c>
      <c r="K12" s="71">
        <v>0</v>
      </c>
      <c r="L12" s="72">
        <v>0</v>
      </c>
      <c r="M12" s="71">
        <v>0</v>
      </c>
      <c r="N12" s="70">
        <v>0</v>
      </c>
      <c r="O12" s="103" t="e">
        <f t="shared" si="3"/>
        <v>#DIV/0!</v>
      </c>
      <c r="P12" s="87">
        <f>'PMS(input)'!$E$24</f>
        <v>0</v>
      </c>
      <c r="Q12" s="88">
        <f>'PMS(input)'!$E$25</f>
        <v>0</v>
      </c>
      <c r="R12" s="88">
        <f>'PMS(input)'!$E$26</f>
        <v>0</v>
      </c>
      <c r="S12" s="89" t="str">
        <f t="shared" si="0"/>
        <v>0</v>
      </c>
      <c r="T12" s="90" t="e">
        <f t="shared" si="1"/>
        <v>#NUM!</v>
      </c>
      <c r="U12" s="91" t="e">
        <f t="shared" si="2"/>
        <v>#NUM!</v>
      </c>
    </row>
    <row r="13" spans="1:21">
      <c r="A13" s="129"/>
      <c r="B13" s="74">
        <v>8</v>
      </c>
      <c r="C13" s="73">
        <v>0</v>
      </c>
      <c r="D13" s="92">
        <f>'PMS(input)'!$E$8</f>
        <v>0</v>
      </c>
      <c r="E13" s="86">
        <f>'PMS(input)'!$E$9</f>
        <v>0</v>
      </c>
      <c r="F13" s="93">
        <f>'PMS(input)'!$E$14</f>
        <v>0</v>
      </c>
      <c r="G13" s="94">
        <f>'PMS(input)'!$E$15</f>
        <v>0</v>
      </c>
      <c r="H13" s="95">
        <f>'PMS(input)'!$E$16</f>
        <v>0</v>
      </c>
      <c r="I13" s="95">
        <f>'PMS(input)'!$E$17</f>
        <v>0</v>
      </c>
      <c r="J13" s="71">
        <v>0</v>
      </c>
      <c r="K13" s="71">
        <v>0</v>
      </c>
      <c r="L13" s="72">
        <v>0</v>
      </c>
      <c r="M13" s="71">
        <v>0</v>
      </c>
      <c r="N13" s="70">
        <v>0</v>
      </c>
      <c r="O13" s="103" t="e">
        <f t="shared" si="3"/>
        <v>#DIV/0!</v>
      </c>
      <c r="P13" s="87">
        <f>'PMS(input)'!$E$24</f>
        <v>0</v>
      </c>
      <c r="Q13" s="88">
        <f>'PMS(input)'!$E$25</f>
        <v>0</v>
      </c>
      <c r="R13" s="88">
        <f>'PMS(input)'!$E$26</f>
        <v>0</v>
      </c>
      <c r="S13" s="89" t="str">
        <f t="shared" si="0"/>
        <v>0</v>
      </c>
      <c r="T13" s="90" t="e">
        <f t="shared" si="1"/>
        <v>#NUM!</v>
      </c>
      <c r="U13" s="91" t="e">
        <f t="shared" si="2"/>
        <v>#NUM!</v>
      </c>
    </row>
    <row r="14" spans="1:21">
      <c r="A14" s="129"/>
      <c r="B14" s="74">
        <v>9</v>
      </c>
      <c r="C14" s="73">
        <v>0</v>
      </c>
      <c r="D14" s="92">
        <f>'PMS(input)'!$E$8</f>
        <v>0</v>
      </c>
      <c r="E14" s="86">
        <f>'PMS(input)'!$E$9</f>
        <v>0</v>
      </c>
      <c r="F14" s="93">
        <f>'PMS(input)'!$E$14</f>
        <v>0</v>
      </c>
      <c r="G14" s="94">
        <f>'PMS(input)'!$E$15</f>
        <v>0</v>
      </c>
      <c r="H14" s="95">
        <f>'PMS(input)'!$E$16</f>
        <v>0</v>
      </c>
      <c r="I14" s="95">
        <f>'PMS(input)'!$E$17</f>
        <v>0</v>
      </c>
      <c r="J14" s="71">
        <v>0</v>
      </c>
      <c r="K14" s="71">
        <v>0</v>
      </c>
      <c r="L14" s="72">
        <v>0</v>
      </c>
      <c r="M14" s="71">
        <v>0</v>
      </c>
      <c r="N14" s="70">
        <v>0</v>
      </c>
      <c r="O14" s="103" t="e">
        <f t="shared" si="3"/>
        <v>#DIV/0!</v>
      </c>
      <c r="P14" s="87">
        <f>'PMS(input)'!$E$24</f>
        <v>0</v>
      </c>
      <c r="Q14" s="88">
        <f>'PMS(input)'!$E$25</f>
        <v>0</v>
      </c>
      <c r="R14" s="88">
        <f>'PMS(input)'!$E$26</f>
        <v>0</v>
      </c>
      <c r="S14" s="89" t="str">
        <f t="shared" si="0"/>
        <v>0</v>
      </c>
      <c r="T14" s="90" t="e">
        <f t="shared" si="1"/>
        <v>#NUM!</v>
      </c>
      <c r="U14" s="91" t="e">
        <f t="shared" si="2"/>
        <v>#NUM!</v>
      </c>
    </row>
    <row r="15" spans="1:21">
      <c r="A15" s="129"/>
      <c r="B15" s="74">
        <v>10</v>
      </c>
      <c r="C15" s="73">
        <v>0</v>
      </c>
      <c r="D15" s="92">
        <f>'PMS(input)'!$E$8</f>
        <v>0</v>
      </c>
      <c r="E15" s="86">
        <f>'PMS(input)'!$E$9</f>
        <v>0</v>
      </c>
      <c r="F15" s="93">
        <f>'PMS(input)'!$E$14</f>
        <v>0</v>
      </c>
      <c r="G15" s="94">
        <f>'PMS(input)'!$E$15</f>
        <v>0</v>
      </c>
      <c r="H15" s="95">
        <f>'PMS(input)'!$E$16</f>
        <v>0</v>
      </c>
      <c r="I15" s="95">
        <f>'PMS(input)'!$E$17</f>
        <v>0</v>
      </c>
      <c r="J15" s="71">
        <v>0</v>
      </c>
      <c r="K15" s="71">
        <v>0</v>
      </c>
      <c r="L15" s="72">
        <v>0</v>
      </c>
      <c r="M15" s="71">
        <v>0</v>
      </c>
      <c r="N15" s="70">
        <v>0</v>
      </c>
      <c r="O15" s="103" t="e">
        <f t="shared" si="3"/>
        <v>#DIV/0!</v>
      </c>
      <c r="P15" s="87">
        <f>'PMS(input)'!$E$24</f>
        <v>0</v>
      </c>
      <c r="Q15" s="88">
        <f>'PMS(input)'!$E$25</f>
        <v>0</v>
      </c>
      <c r="R15" s="88">
        <f>'PMS(input)'!$E$26</f>
        <v>0</v>
      </c>
      <c r="S15" s="89" t="str">
        <f t="shared" si="0"/>
        <v>0</v>
      </c>
      <c r="T15" s="90" t="e">
        <f t="shared" si="1"/>
        <v>#NUM!</v>
      </c>
      <c r="U15" s="91" t="e">
        <f t="shared" si="2"/>
        <v>#NUM!</v>
      </c>
    </row>
    <row r="16" spans="1:21">
      <c r="A16" s="129"/>
      <c r="B16" s="74">
        <v>11</v>
      </c>
      <c r="C16" s="73">
        <v>0</v>
      </c>
      <c r="D16" s="92">
        <f>'PMS(input)'!$E$8</f>
        <v>0</v>
      </c>
      <c r="E16" s="86">
        <f>'PMS(input)'!$E$9</f>
        <v>0</v>
      </c>
      <c r="F16" s="93">
        <f>'PMS(input)'!$E$14</f>
        <v>0</v>
      </c>
      <c r="G16" s="94">
        <f>'PMS(input)'!$E$15</f>
        <v>0</v>
      </c>
      <c r="H16" s="95">
        <f>'PMS(input)'!$E$16</f>
        <v>0</v>
      </c>
      <c r="I16" s="95">
        <f>'PMS(input)'!$E$17</f>
        <v>0</v>
      </c>
      <c r="J16" s="71">
        <v>0</v>
      </c>
      <c r="K16" s="71">
        <v>0</v>
      </c>
      <c r="L16" s="72">
        <v>0</v>
      </c>
      <c r="M16" s="71">
        <v>0</v>
      </c>
      <c r="N16" s="70">
        <v>0</v>
      </c>
      <c r="O16" s="103" t="e">
        <f t="shared" si="3"/>
        <v>#DIV/0!</v>
      </c>
      <c r="P16" s="87">
        <f>'PMS(input)'!$E$24</f>
        <v>0</v>
      </c>
      <c r="Q16" s="88">
        <f>'PMS(input)'!$E$25</f>
        <v>0</v>
      </c>
      <c r="R16" s="88">
        <f>'PMS(input)'!$E$26</f>
        <v>0</v>
      </c>
      <c r="S16" s="89" t="str">
        <f t="shared" si="0"/>
        <v>0</v>
      </c>
      <c r="T16" s="90" t="e">
        <f t="shared" si="1"/>
        <v>#NUM!</v>
      </c>
      <c r="U16" s="91" t="e">
        <f t="shared" si="2"/>
        <v>#NUM!</v>
      </c>
    </row>
    <row r="17" spans="1:21">
      <c r="A17" s="129"/>
      <c r="B17" s="74">
        <v>12</v>
      </c>
      <c r="C17" s="73">
        <v>0</v>
      </c>
      <c r="D17" s="92">
        <f>'PMS(input)'!$E$8</f>
        <v>0</v>
      </c>
      <c r="E17" s="86">
        <f>'PMS(input)'!$E$9</f>
        <v>0</v>
      </c>
      <c r="F17" s="93">
        <f>'PMS(input)'!$E$14</f>
        <v>0</v>
      </c>
      <c r="G17" s="94">
        <f>'PMS(input)'!$E$15</f>
        <v>0</v>
      </c>
      <c r="H17" s="95">
        <f>'PMS(input)'!$E$16</f>
        <v>0</v>
      </c>
      <c r="I17" s="95">
        <f>'PMS(input)'!$E$17</f>
        <v>0</v>
      </c>
      <c r="J17" s="71">
        <v>0</v>
      </c>
      <c r="K17" s="71">
        <v>0</v>
      </c>
      <c r="L17" s="72">
        <v>0</v>
      </c>
      <c r="M17" s="71">
        <v>0</v>
      </c>
      <c r="N17" s="70">
        <v>0</v>
      </c>
      <c r="O17" s="103" t="e">
        <f t="shared" si="3"/>
        <v>#DIV/0!</v>
      </c>
      <c r="P17" s="87">
        <f>'PMS(input)'!$E$24</f>
        <v>0</v>
      </c>
      <c r="Q17" s="88">
        <f>'PMS(input)'!$E$25</f>
        <v>0</v>
      </c>
      <c r="R17" s="88">
        <f>'PMS(input)'!$E$26</f>
        <v>0</v>
      </c>
      <c r="S17" s="89" t="str">
        <f t="shared" si="0"/>
        <v>0</v>
      </c>
      <c r="T17" s="90" t="e">
        <f t="shared" si="1"/>
        <v>#NUM!</v>
      </c>
      <c r="U17" s="91" t="e">
        <f t="shared" si="2"/>
        <v>#NUM!</v>
      </c>
    </row>
    <row r="18" spans="1:21">
      <c r="A18" s="129"/>
      <c r="B18" s="74">
        <v>13</v>
      </c>
      <c r="C18" s="73">
        <v>0</v>
      </c>
      <c r="D18" s="92">
        <f>'PMS(input)'!$E$8</f>
        <v>0</v>
      </c>
      <c r="E18" s="86">
        <f>'PMS(input)'!$E$9</f>
        <v>0</v>
      </c>
      <c r="F18" s="93">
        <f>'PMS(input)'!$E$14</f>
        <v>0</v>
      </c>
      <c r="G18" s="94">
        <f>'PMS(input)'!$E$15</f>
        <v>0</v>
      </c>
      <c r="H18" s="95">
        <f>'PMS(input)'!$E$16</f>
        <v>0</v>
      </c>
      <c r="I18" s="95">
        <f>'PMS(input)'!$E$17</f>
        <v>0</v>
      </c>
      <c r="J18" s="71">
        <v>0</v>
      </c>
      <c r="K18" s="71">
        <v>0</v>
      </c>
      <c r="L18" s="72">
        <v>0</v>
      </c>
      <c r="M18" s="71">
        <v>0</v>
      </c>
      <c r="N18" s="70">
        <v>0</v>
      </c>
      <c r="O18" s="103" t="e">
        <f t="shared" si="3"/>
        <v>#DIV/0!</v>
      </c>
      <c r="P18" s="87">
        <f>'PMS(input)'!$E$24</f>
        <v>0</v>
      </c>
      <c r="Q18" s="88">
        <f>'PMS(input)'!$E$25</f>
        <v>0</v>
      </c>
      <c r="R18" s="88">
        <f>'PMS(input)'!$E$26</f>
        <v>0</v>
      </c>
      <c r="S18" s="89" t="str">
        <f t="shared" si="0"/>
        <v>0</v>
      </c>
      <c r="T18" s="90" t="e">
        <f t="shared" si="1"/>
        <v>#NUM!</v>
      </c>
      <c r="U18" s="91" t="e">
        <f t="shared" si="2"/>
        <v>#NUM!</v>
      </c>
    </row>
    <row r="19" spans="1:21">
      <c r="A19" s="129"/>
      <c r="B19" s="74">
        <v>14</v>
      </c>
      <c r="C19" s="73">
        <v>0</v>
      </c>
      <c r="D19" s="92">
        <f>'PMS(input)'!$E$8</f>
        <v>0</v>
      </c>
      <c r="E19" s="86">
        <f>'PMS(input)'!$E$9</f>
        <v>0</v>
      </c>
      <c r="F19" s="93">
        <f>'PMS(input)'!$E$14</f>
        <v>0</v>
      </c>
      <c r="G19" s="94">
        <f>'PMS(input)'!$E$15</f>
        <v>0</v>
      </c>
      <c r="H19" s="95">
        <f>'PMS(input)'!$E$16</f>
        <v>0</v>
      </c>
      <c r="I19" s="95">
        <f>'PMS(input)'!$E$17</f>
        <v>0</v>
      </c>
      <c r="J19" s="71">
        <v>0</v>
      </c>
      <c r="K19" s="71">
        <v>0</v>
      </c>
      <c r="L19" s="72">
        <v>0</v>
      </c>
      <c r="M19" s="71">
        <v>0</v>
      </c>
      <c r="N19" s="70">
        <v>0</v>
      </c>
      <c r="O19" s="103" t="e">
        <f t="shared" si="3"/>
        <v>#DIV/0!</v>
      </c>
      <c r="P19" s="87">
        <f>'PMS(input)'!$E$24</f>
        <v>0</v>
      </c>
      <c r="Q19" s="88">
        <f>'PMS(input)'!$E$25</f>
        <v>0</v>
      </c>
      <c r="R19" s="88">
        <f>'PMS(input)'!$E$26</f>
        <v>0</v>
      </c>
      <c r="S19" s="89" t="str">
        <f t="shared" si="0"/>
        <v>0</v>
      </c>
      <c r="T19" s="90" t="e">
        <f t="shared" si="1"/>
        <v>#NUM!</v>
      </c>
      <c r="U19" s="91" t="e">
        <f t="shared" si="2"/>
        <v>#NUM!</v>
      </c>
    </row>
    <row r="20" spans="1:21">
      <c r="A20" s="129"/>
      <c r="B20" s="74">
        <v>15</v>
      </c>
      <c r="C20" s="73">
        <v>0</v>
      </c>
      <c r="D20" s="92">
        <f>'PMS(input)'!$E$8</f>
        <v>0</v>
      </c>
      <c r="E20" s="86">
        <f>'PMS(input)'!$E$9</f>
        <v>0</v>
      </c>
      <c r="F20" s="93">
        <f>'PMS(input)'!$E$14</f>
        <v>0</v>
      </c>
      <c r="G20" s="94">
        <f>'PMS(input)'!$E$15</f>
        <v>0</v>
      </c>
      <c r="H20" s="95">
        <f>'PMS(input)'!$E$16</f>
        <v>0</v>
      </c>
      <c r="I20" s="95">
        <f>'PMS(input)'!$E$17</f>
        <v>0</v>
      </c>
      <c r="J20" s="71">
        <v>0</v>
      </c>
      <c r="K20" s="71">
        <v>0</v>
      </c>
      <c r="L20" s="72">
        <v>0</v>
      </c>
      <c r="M20" s="71">
        <v>0</v>
      </c>
      <c r="N20" s="70">
        <v>0</v>
      </c>
      <c r="O20" s="103" t="e">
        <f t="shared" si="3"/>
        <v>#DIV/0!</v>
      </c>
      <c r="P20" s="87">
        <f>'PMS(input)'!$E$24</f>
        <v>0</v>
      </c>
      <c r="Q20" s="88">
        <f>'PMS(input)'!$E$25</f>
        <v>0</v>
      </c>
      <c r="R20" s="88">
        <f>'PMS(input)'!$E$26</f>
        <v>0</v>
      </c>
      <c r="S20" s="89" t="str">
        <f t="shared" si="0"/>
        <v>0</v>
      </c>
      <c r="T20" s="90" t="e">
        <f t="shared" si="1"/>
        <v>#NUM!</v>
      </c>
      <c r="U20" s="91" t="e">
        <f t="shared" si="2"/>
        <v>#NUM!</v>
      </c>
    </row>
    <row r="21" spans="1:21">
      <c r="A21" s="129"/>
      <c r="B21" s="74">
        <v>16</v>
      </c>
      <c r="C21" s="73">
        <v>0</v>
      </c>
      <c r="D21" s="92">
        <f>'PMS(input)'!$E$8</f>
        <v>0</v>
      </c>
      <c r="E21" s="86">
        <f>'PMS(input)'!$E$9</f>
        <v>0</v>
      </c>
      <c r="F21" s="93">
        <f>'PMS(input)'!$E$14</f>
        <v>0</v>
      </c>
      <c r="G21" s="94">
        <f>'PMS(input)'!$E$15</f>
        <v>0</v>
      </c>
      <c r="H21" s="95">
        <f>'PMS(input)'!$E$16</f>
        <v>0</v>
      </c>
      <c r="I21" s="95">
        <f>'PMS(input)'!$E$17</f>
        <v>0</v>
      </c>
      <c r="J21" s="71">
        <v>0</v>
      </c>
      <c r="K21" s="71">
        <v>0</v>
      </c>
      <c r="L21" s="72">
        <v>0</v>
      </c>
      <c r="M21" s="71">
        <v>0</v>
      </c>
      <c r="N21" s="70">
        <v>0</v>
      </c>
      <c r="O21" s="103" t="e">
        <f t="shared" si="3"/>
        <v>#DIV/0!</v>
      </c>
      <c r="P21" s="87">
        <f>'PMS(input)'!$E$24</f>
        <v>0</v>
      </c>
      <c r="Q21" s="88">
        <f>'PMS(input)'!$E$25</f>
        <v>0</v>
      </c>
      <c r="R21" s="88">
        <f>'PMS(input)'!$E$26</f>
        <v>0</v>
      </c>
      <c r="S21" s="89" t="str">
        <f t="shared" si="0"/>
        <v>0</v>
      </c>
      <c r="T21" s="90" t="e">
        <f t="shared" si="1"/>
        <v>#NUM!</v>
      </c>
      <c r="U21" s="91" t="e">
        <f t="shared" si="2"/>
        <v>#NUM!</v>
      </c>
    </row>
    <row r="22" spans="1:21">
      <c r="A22" s="129"/>
      <c r="B22" s="74">
        <v>17</v>
      </c>
      <c r="C22" s="73">
        <v>0</v>
      </c>
      <c r="D22" s="92">
        <f>'PMS(input)'!$E$8</f>
        <v>0</v>
      </c>
      <c r="E22" s="86">
        <f>'PMS(input)'!$E$9</f>
        <v>0</v>
      </c>
      <c r="F22" s="93">
        <f>'PMS(input)'!$E$14</f>
        <v>0</v>
      </c>
      <c r="G22" s="94">
        <f>'PMS(input)'!$E$15</f>
        <v>0</v>
      </c>
      <c r="H22" s="95">
        <f>'PMS(input)'!$E$16</f>
        <v>0</v>
      </c>
      <c r="I22" s="95">
        <f>'PMS(input)'!$E$17</f>
        <v>0</v>
      </c>
      <c r="J22" s="71">
        <v>0</v>
      </c>
      <c r="K22" s="71">
        <v>0</v>
      </c>
      <c r="L22" s="72">
        <v>0</v>
      </c>
      <c r="M22" s="71">
        <v>0</v>
      </c>
      <c r="N22" s="70">
        <v>0</v>
      </c>
      <c r="O22" s="103" t="e">
        <f t="shared" si="3"/>
        <v>#DIV/0!</v>
      </c>
      <c r="P22" s="87">
        <f>'PMS(input)'!$E$24</f>
        <v>0</v>
      </c>
      <c r="Q22" s="88">
        <f>'PMS(input)'!$E$25</f>
        <v>0</v>
      </c>
      <c r="R22" s="88">
        <f>'PMS(input)'!$E$26</f>
        <v>0</v>
      </c>
      <c r="S22" s="89" t="str">
        <f t="shared" si="0"/>
        <v>0</v>
      </c>
      <c r="T22" s="90" t="e">
        <f t="shared" si="1"/>
        <v>#NUM!</v>
      </c>
      <c r="U22" s="91" t="e">
        <f t="shared" si="2"/>
        <v>#NUM!</v>
      </c>
    </row>
    <row r="23" spans="1:21">
      <c r="A23" s="129"/>
      <c r="B23" s="74">
        <v>18</v>
      </c>
      <c r="C23" s="73">
        <v>0</v>
      </c>
      <c r="D23" s="92">
        <f>'PMS(input)'!$E$8</f>
        <v>0</v>
      </c>
      <c r="E23" s="86">
        <f>'PMS(input)'!$E$9</f>
        <v>0</v>
      </c>
      <c r="F23" s="93">
        <f>'PMS(input)'!$E$14</f>
        <v>0</v>
      </c>
      <c r="G23" s="94">
        <f>'PMS(input)'!$E$15</f>
        <v>0</v>
      </c>
      <c r="H23" s="95">
        <f>'PMS(input)'!$E$16</f>
        <v>0</v>
      </c>
      <c r="I23" s="95">
        <f>'PMS(input)'!$E$17</f>
        <v>0</v>
      </c>
      <c r="J23" s="71">
        <v>0</v>
      </c>
      <c r="K23" s="71">
        <v>0</v>
      </c>
      <c r="L23" s="72">
        <v>0</v>
      </c>
      <c r="M23" s="71">
        <v>0</v>
      </c>
      <c r="N23" s="70">
        <v>0</v>
      </c>
      <c r="O23" s="103" t="e">
        <f t="shared" si="3"/>
        <v>#DIV/0!</v>
      </c>
      <c r="P23" s="87">
        <f>'PMS(input)'!$E$24</f>
        <v>0</v>
      </c>
      <c r="Q23" s="88">
        <f>'PMS(input)'!$E$25</f>
        <v>0</v>
      </c>
      <c r="R23" s="88">
        <f>'PMS(input)'!$E$26</f>
        <v>0</v>
      </c>
      <c r="S23" s="89" t="str">
        <f t="shared" si="0"/>
        <v>0</v>
      </c>
      <c r="T23" s="90" t="e">
        <f t="shared" si="1"/>
        <v>#NUM!</v>
      </c>
      <c r="U23" s="91" t="e">
        <f t="shared" si="2"/>
        <v>#NUM!</v>
      </c>
    </row>
    <row r="24" spans="1:21">
      <c r="A24" s="129"/>
      <c r="B24" s="74">
        <v>19</v>
      </c>
      <c r="C24" s="73">
        <v>0</v>
      </c>
      <c r="D24" s="92">
        <f>'PMS(input)'!$E$8</f>
        <v>0</v>
      </c>
      <c r="E24" s="86">
        <f>'PMS(input)'!$E$9</f>
        <v>0</v>
      </c>
      <c r="F24" s="93">
        <f>'PMS(input)'!$E$14</f>
        <v>0</v>
      </c>
      <c r="G24" s="94">
        <f>'PMS(input)'!$E$15</f>
        <v>0</v>
      </c>
      <c r="H24" s="95">
        <f>'PMS(input)'!$E$16</f>
        <v>0</v>
      </c>
      <c r="I24" s="95">
        <f>'PMS(input)'!$E$17</f>
        <v>0</v>
      </c>
      <c r="J24" s="71">
        <v>0</v>
      </c>
      <c r="K24" s="71">
        <v>0</v>
      </c>
      <c r="L24" s="72">
        <v>0</v>
      </c>
      <c r="M24" s="71">
        <v>0</v>
      </c>
      <c r="N24" s="70">
        <v>0</v>
      </c>
      <c r="O24" s="103" t="e">
        <f t="shared" si="3"/>
        <v>#DIV/0!</v>
      </c>
      <c r="P24" s="87">
        <f>'PMS(input)'!$E$24</f>
        <v>0</v>
      </c>
      <c r="Q24" s="88">
        <f>'PMS(input)'!$E$25</f>
        <v>0</v>
      </c>
      <c r="R24" s="88">
        <f>'PMS(input)'!$E$26</f>
        <v>0</v>
      </c>
      <c r="S24" s="89" t="str">
        <f t="shared" si="0"/>
        <v>0</v>
      </c>
      <c r="T24" s="90" t="e">
        <f t="shared" si="1"/>
        <v>#NUM!</v>
      </c>
      <c r="U24" s="91" t="e">
        <f t="shared" si="2"/>
        <v>#NUM!</v>
      </c>
    </row>
    <row r="25" spans="1:21">
      <c r="A25" s="129"/>
      <c r="B25" s="74">
        <v>20</v>
      </c>
      <c r="C25" s="73">
        <v>0</v>
      </c>
      <c r="D25" s="92">
        <f>'PMS(input)'!$E$8</f>
        <v>0</v>
      </c>
      <c r="E25" s="86">
        <f>'PMS(input)'!$E$9</f>
        <v>0</v>
      </c>
      <c r="F25" s="93">
        <f>'PMS(input)'!$E$14</f>
        <v>0</v>
      </c>
      <c r="G25" s="94">
        <f>'PMS(input)'!$E$15</f>
        <v>0</v>
      </c>
      <c r="H25" s="95">
        <f>'PMS(input)'!$E$16</f>
        <v>0</v>
      </c>
      <c r="I25" s="95">
        <f>'PMS(input)'!$E$17</f>
        <v>0</v>
      </c>
      <c r="J25" s="71">
        <v>0</v>
      </c>
      <c r="K25" s="71">
        <v>0</v>
      </c>
      <c r="L25" s="72">
        <v>0</v>
      </c>
      <c r="M25" s="71">
        <v>0</v>
      </c>
      <c r="N25" s="70">
        <v>0</v>
      </c>
      <c r="O25" s="103" t="e">
        <f>$K25*(293/$M25)*((0.801/0.101)^((1.4-1)/($N25*1.4))-1)/((($L25+0.101)/0.101)^((1.4-1)/($N25*1.4))-1)</f>
        <v>#DIV/0!</v>
      </c>
      <c r="P25" s="87">
        <f>'PMS(input)'!$E$24</f>
        <v>0</v>
      </c>
      <c r="Q25" s="88">
        <f>'PMS(input)'!$E$25</f>
        <v>0</v>
      </c>
      <c r="R25" s="88">
        <f>'PMS(input)'!$E$26</f>
        <v>0</v>
      </c>
      <c r="S25" s="89" t="str">
        <f t="shared" si="0"/>
        <v>0</v>
      </c>
      <c r="T25" s="90" t="e">
        <f t="shared" si="1"/>
        <v>#NUM!</v>
      </c>
      <c r="U25" s="91" t="e">
        <f t="shared" si="2"/>
        <v>#NUM!</v>
      </c>
    </row>
    <row r="26" spans="1:21" ht="15">
      <c r="A26" s="129"/>
      <c r="B26" s="69" t="s">
        <v>107</v>
      </c>
      <c r="C26" s="68" t="s">
        <v>106</v>
      </c>
      <c r="D26" s="67" t="s">
        <v>106</v>
      </c>
      <c r="E26" s="68" t="s">
        <v>106</v>
      </c>
      <c r="F26" s="68" t="s">
        <v>106</v>
      </c>
      <c r="G26" s="68" t="s">
        <v>106</v>
      </c>
      <c r="H26" s="68" t="s">
        <v>106</v>
      </c>
      <c r="I26" s="68" t="s">
        <v>106</v>
      </c>
      <c r="J26" s="67" t="s">
        <v>106</v>
      </c>
      <c r="K26" s="67" t="s">
        <v>106</v>
      </c>
      <c r="L26" s="67" t="s">
        <v>106</v>
      </c>
      <c r="M26" s="67" t="s">
        <v>106</v>
      </c>
      <c r="N26" s="67" t="s">
        <v>106</v>
      </c>
      <c r="O26" s="67" t="s">
        <v>106</v>
      </c>
      <c r="P26" s="67" t="s">
        <v>106</v>
      </c>
      <c r="Q26" s="68" t="s">
        <v>106</v>
      </c>
      <c r="R26" s="67" t="s">
        <v>106</v>
      </c>
      <c r="S26" s="66">
        <f>SUMIF($S6:$S25,"&gt;0",$S6:$S25)</f>
        <v>0</v>
      </c>
      <c r="T26" s="66">
        <f>SUMIF($T6:$T25,"&gt;0",$T6:$T25)</f>
        <v>0</v>
      </c>
      <c r="U26" s="65">
        <f>ROUNDDOWN(SUMIF($U6:$U25,"&gt;0",$U6:$U25),0)</f>
        <v>0</v>
      </c>
    </row>
    <row r="30" spans="1:21" ht="13.9" customHeight="1"/>
  </sheetData>
  <mergeCells count="4">
    <mergeCell ref="C2:E2"/>
    <mergeCell ref="F2:R2"/>
    <mergeCell ref="S2:U2"/>
    <mergeCell ref="A6:A26"/>
  </mergeCells>
  <phoneticPr fontId="2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theme="3" tint="0.39997558519241921"/>
  </sheetPr>
  <dimension ref="A1:K24"/>
  <sheetViews>
    <sheetView showGridLines="0" view="pageBreakPreview" zoomScaleNormal="100" zoomScaleSheetLayoutView="100" workbookViewId="0">
      <selection activeCell="H20" sqref="H20"/>
    </sheetView>
  </sheetViews>
  <sheetFormatPr defaultColWidth="9" defaultRowHeight="14.25"/>
  <cols>
    <col min="1" max="4" width="3.625" style="1" customWidth="1"/>
    <col min="5" max="5" width="47.125" style="1" customWidth="1"/>
    <col min="6" max="7" width="12.625" style="1" customWidth="1"/>
    <col min="8" max="8" width="14.625" style="1" customWidth="1"/>
    <col min="9" max="9" width="9" style="7"/>
    <col min="10" max="16384" width="9" style="1"/>
  </cols>
  <sheetData>
    <row r="1" spans="1:11" ht="18" customHeight="1">
      <c r="I1" s="16" t="str">
        <f>'PMS(input)'!K1</f>
        <v>JCM_TH_F_PMS_ver01.0</v>
      </c>
    </row>
    <row r="2" spans="1:11" ht="27.75" customHeight="1">
      <c r="A2" s="130" t="s">
        <v>41</v>
      </c>
      <c r="B2" s="130"/>
      <c r="C2" s="130"/>
      <c r="D2" s="130"/>
      <c r="E2" s="130"/>
      <c r="F2" s="130"/>
      <c r="G2" s="130"/>
      <c r="H2" s="130"/>
      <c r="I2" s="130"/>
    </row>
    <row r="3" spans="1:11" ht="18" customHeight="1">
      <c r="A3" s="131" t="s">
        <v>40</v>
      </c>
      <c r="B3" s="132"/>
      <c r="C3" s="132"/>
      <c r="D3" s="132"/>
      <c r="E3" s="132"/>
      <c r="F3" s="132"/>
      <c r="G3" s="132"/>
      <c r="H3" s="132"/>
      <c r="I3" s="132"/>
    </row>
    <row r="4" spans="1:11" ht="11.25" customHeight="1"/>
    <row r="5" spans="1:11" ht="18.75" customHeight="1">
      <c r="A5" s="35" t="s">
        <v>2</v>
      </c>
      <c r="B5" s="26"/>
      <c r="C5" s="26"/>
      <c r="D5" s="26"/>
      <c r="E5" s="27"/>
      <c r="F5" s="28" t="s">
        <v>6</v>
      </c>
      <c r="G5" s="28" t="s">
        <v>0</v>
      </c>
      <c r="H5" s="28" t="s">
        <v>1</v>
      </c>
      <c r="I5" s="29" t="s">
        <v>7</v>
      </c>
    </row>
    <row r="6" spans="1:11" ht="18.75" customHeight="1">
      <c r="A6" s="36"/>
      <c r="B6" s="30" t="s">
        <v>43</v>
      </c>
      <c r="C6" s="30"/>
      <c r="D6" s="30"/>
      <c r="E6" s="30"/>
      <c r="F6" s="31" t="s">
        <v>161</v>
      </c>
      <c r="G6" s="31">
        <f>ROUNDDOWN(G10-G13,0)</f>
        <v>0</v>
      </c>
      <c r="H6" s="31" t="s">
        <v>46</v>
      </c>
      <c r="I6" s="32" t="s">
        <v>47</v>
      </c>
    </row>
    <row r="7" spans="1:11" ht="18.75" customHeight="1">
      <c r="A7" s="35" t="s">
        <v>3</v>
      </c>
      <c r="B7" s="26"/>
      <c r="C7" s="26"/>
      <c r="D7" s="26"/>
      <c r="E7" s="27"/>
      <c r="F7" s="27"/>
      <c r="G7" s="27"/>
      <c r="H7" s="27"/>
      <c r="I7" s="28"/>
      <c r="J7" s="15"/>
      <c r="K7" s="15"/>
    </row>
    <row r="8" spans="1:11" ht="18.75" customHeight="1">
      <c r="A8" s="37"/>
      <c r="B8" s="133" t="s">
        <v>162</v>
      </c>
      <c r="C8" s="134"/>
      <c r="D8" s="134"/>
      <c r="E8" s="135"/>
      <c r="F8" s="33" t="s">
        <v>162</v>
      </c>
      <c r="G8" s="32" t="s">
        <v>162</v>
      </c>
      <c r="H8" s="32" t="s">
        <v>162</v>
      </c>
      <c r="I8" s="33" t="s">
        <v>162</v>
      </c>
    </row>
    <row r="9" spans="1:11" ht="18.75" customHeight="1">
      <c r="A9" s="35" t="s">
        <v>4</v>
      </c>
      <c r="B9" s="27"/>
      <c r="C9" s="26"/>
      <c r="D9" s="28"/>
      <c r="E9" s="28"/>
      <c r="F9" s="28"/>
      <c r="G9" s="27"/>
      <c r="H9" s="27"/>
      <c r="I9" s="28"/>
    </row>
    <row r="10" spans="1:11" ht="18.75" customHeight="1">
      <c r="A10" s="37"/>
      <c r="B10" s="41" t="s">
        <v>44</v>
      </c>
      <c r="C10" s="30"/>
      <c r="D10" s="30"/>
      <c r="E10" s="30"/>
      <c r="F10" s="31" t="s">
        <v>161</v>
      </c>
      <c r="G10" s="96">
        <f>G11</f>
        <v>0</v>
      </c>
      <c r="H10" s="31" t="s">
        <v>46</v>
      </c>
      <c r="I10" s="33" t="s">
        <v>48</v>
      </c>
    </row>
    <row r="11" spans="1:11" ht="18.75" customHeight="1">
      <c r="A11" s="37"/>
      <c r="B11" s="39"/>
      <c r="C11" s="42" t="s">
        <v>159</v>
      </c>
      <c r="D11" s="45"/>
      <c r="E11" s="46"/>
      <c r="F11" s="31" t="s">
        <v>161</v>
      </c>
      <c r="G11" s="97">
        <f>'PMS(input_separate)'!S26</f>
        <v>0</v>
      </c>
      <c r="H11" s="31" t="s">
        <v>46</v>
      </c>
      <c r="I11" s="33" t="s">
        <v>48</v>
      </c>
    </row>
    <row r="12" spans="1:11" ht="18.75" customHeight="1">
      <c r="A12" s="35" t="s">
        <v>5</v>
      </c>
      <c r="B12" s="26"/>
      <c r="C12" s="26"/>
      <c r="D12" s="26"/>
      <c r="E12" s="27"/>
      <c r="F12" s="28"/>
      <c r="G12" s="27"/>
      <c r="H12" s="27"/>
      <c r="I12" s="28"/>
    </row>
    <row r="13" spans="1:11" ht="18.75" customHeight="1">
      <c r="A13" s="37"/>
      <c r="B13" s="38" t="s">
        <v>45</v>
      </c>
      <c r="C13" s="34"/>
      <c r="D13" s="34"/>
      <c r="E13" s="34"/>
      <c r="F13" s="31" t="s">
        <v>161</v>
      </c>
      <c r="G13" s="96">
        <f>G14</f>
        <v>0</v>
      </c>
      <c r="H13" s="31" t="s">
        <v>46</v>
      </c>
      <c r="I13" s="33" t="s">
        <v>49</v>
      </c>
    </row>
    <row r="14" spans="1:11" ht="18.600000000000001" customHeight="1">
      <c r="A14" s="36"/>
      <c r="B14" s="40"/>
      <c r="C14" s="42" t="s">
        <v>160</v>
      </c>
      <c r="D14" s="44"/>
      <c r="E14" s="43"/>
      <c r="F14" s="31" t="s">
        <v>161</v>
      </c>
      <c r="G14" s="97">
        <f>'PMS(input_separate)'!T26</f>
        <v>0</v>
      </c>
      <c r="H14" s="31" t="s">
        <v>46</v>
      </c>
      <c r="I14" s="33" t="s">
        <v>49</v>
      </c>
    </row>
    <row r="15" spans="1:11">
      <c r="A15" s="2"/>
      <c r="B15" s="2"/>
      <c r="C15" s="9"/>
      <c r="D15" s="2"/>
      <c r="E15" s="9"/>
      <c r="F15" s="11"/>
      <c r="G15" s="10"/>
      <c r="H15" s="10"/>
      <c r="I15" s="8"/>
    </row>
    <row r="16" spans="1:11" ht="21.75" customHeight="1">
      <c r="E16" s="2" t="s">
        <v>8</v>
      </c>
      <c r="F16" s="5"/>
    </row>
    <row r="17" spans="5:8" ht="21.75" customHeight="1">
      <c r="E17" s="102" t="s">
        <v>171</v>
      </c>
      <c r="F17" s="98">
        <v>5.73</v>
      </c>
      <c r="G17" s="47" t="s">
        <v>162</v>
      </c>
      <c r="H17" s="3"/>
    </row>
    <row r="18" spans="5:8" ht="21.75" customHeight="1">
      <c r="E18" s="102" t="s">
        <v>172</v>
      </c>
      <c r="F18" s="99">
        <v>6</v>
      </c>
      <c r="G18" s="47" t="s">
        <v>162</v>
      </c>
      <c r="H18" s="3"/>
    </row>
    <row r="19" spans="5:8" ht="21.75" customHeight="1">
      <c r="E19" s="102" t="s">
        <v>173</v>
      </c>
      <c r="F19" s="98">
        <v>5.67</v>
      </c>
      <c r="G19" s="47" t="s">
        <v>162</v>
      </c>
      <c r="H19" s="2"/>
    </row>
    <row r="20" spans="5:8" ht="21.75" customHeight="1">
      <c r="E20" s="102" t="s">
        <v>174</v>
      </c>
      <c r="F20" s="98">
        <v>5.84</v>
      </c>
      <c r="G20" s="47" t="s">
        <v>162</v>
      </c>
      <c r="H20" s="2"/>
    </row>
    <row r="21" spans="5:8" ht="21.75" customHeight="1">
      <c r="E21" s="102" t="s">
        <v>175</v>
      </c>
      <c r="F21" s="98">
        <v>6.14</v>
      </c>
      <c r="G21" s="47" t="s">
        <v>162</v>
      </c>
      <c r="H21" s="2"/>
    </row>
    <row r="22" spans="5:8" ht="21.75" customHeight="1">
      <c r="E22" s="102" t="s">
        <v>176</v>
      </c>
      <c r="F22" s="98">
        <v>5.65</v>
      </c>
      <c r="G22" s="47" t="s">
        <v>162</v>
      </c>
      <c r="H22" s="2"/>
    </row>
    <row r="23" spans="5:8" ht="21.75" customHeight="1">
      <c r="E23" s="102" t="s">
        <v>177</v>
      </c>
      <c r="F23" s="98">
        <v>5.49</v>
      </c>
      <c r="G23" s="47" t="s">
        <v>162</v>
      </c>
      <c r="H23" s="2"/>
    </row>
    <row r="24" spans="5:8" s="7" customFormat="1">
      <c r="E24" s="2"/>
      <c r="F24" s="2"/>
      <c r="G24" s="2"/>
      <c r="H24" s="2"/>
    </row>
  </sheetData>
  <mergeCells count="3">
    <mergeCell ref="A2:I2"/>
    <mergeCell ref="A3:I3"/>
    <mergeCell ref="B8:E8"/>
  </mergeCells>
  <phoneticPr fontId="2"/>
  <pageMargins left="0.70866141732283472" right="0.70866141732283472" top="0.74803149606299213" bottom="0.74803149606299213" header="0.31496062992125984" footer="0.31496062992125984"/>
  <pageSetup paperSize="9" scale="81" fitToHeight="2" orientation="portrait" r:id="rId1"/>
  <rowBreaks count="1" manualBreakCount="1">
    <brk id="1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PMS(input)</vt:lpstr>
      <vt:lpstr>PMS(input_separate)</vt:lpstr>
      <vt:lpstr>PMS(calc_process)</vt:lpstr>
      <vt:lpstr>'PMS(calc_process)'!Print_Area</vt:lpstr>
      <vt:lpstr>'PMS(input)'!Print_Area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2013-08-01T01:38:02Z</cp:lastPrinted>
  <dcterms:created xsi:type="dcterms:W3CDTF">2012-01-13T02:28:29Z</dcterms:created>
  <dcterms:modified xsi:type="dcterms:W3CDTF">2016-08-05T09:52:21Z</dcterms:modified>
</cp:coreProperties>
</file>