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isako-otsuka\Desktop\"/>
    </mc:Choice>
  </mc:AlternateContent>
  <xr:revisionPtr revIDLastSave="0" documentId="13_ncr:1_{09A2CDDA-0789-4E53-83D6-53A098CA59C1}" xr6:coauthVersionLast="47" xr6:coauthVersionMax="47" xr10:uidLastSave="{00000000-0000-0000-0000-000000000000}"/>
  <bookViews>
    <workbookView xWindow="-120" yWindow="-120" windowWidth="29040" windowHeight="15990" tabRatio="762" xr2:uid="{00000000-000D-0000-FFFF-FFFF00000000}"/>
  </bookViews>
  <sheets>
    <sheet name="MPS(input)" sheetId="1" r:id="rId1"/>
    <sheet name="MPS(input_separete)" sheetId="3" r:id="rId2"/>
    <sheet name="MPS(calc_process)" sheetId="2" r:id="rId3"/>
    <sheet name="MSS" sheetId="4" r:id="rId4"/>
    <sheet name="MRS(input)" sheetId="5" r:id="rId5"/>
    <sheet name="MRS(input_separete)" sheetId="6" r:id="rId6"/>
    <sheet name="MRS(calc_process)" sheetId="7" r:id="rId7"/>
  </sheets>
  <definedNames>
    <definedName name="_xlnm.Print_Area" localSheetId="2">'MPS(calc_process)'!$A$1:$I$22</definedName>
    <definedName name="_xlnm.Print_Area" localSheetId="0">'MPS(input)'!$A$1:$K$33</definedName>
    <definedName name="_xlnm.Print_Area" localSheetId="6">'MRS(calc_process)'!$A$1:$I$22</definedName>
    <definedName name="_xlnm.Print_Area" localSheetId="4">'MRS(input)'!$A$1:$L$33</definedName>
    <definedName name="RE">'MPS(calc_process)'!#REF!</definedName>
    <definedName name="Z_B2660EC6_48E8_44CA_972A_E2556BB968F0_.wvu.PrintArea" localSheetId="2" hidden="1">'MPS(calc_process)'!$A$3:$I$13</definedName>
    <definedName name="Z_B2660EC6_48E8_44CA_972A_E2556BB968F0_.wvu.PrintArea" localSheetId="0" hidden="1">'MPS(input)'!$A$3:$K$33</definedName>
    <definedName name="Z_B2660EC6_48E8_44CA_972A_E2556BB968F0_.wvu.PrintArea" localSheetId="6" hidden="1">'MRS(calc_process)'!$A$3:$I$13</definedName>
    <definedName name="Z_B2660EC6_48E8_44CA_972A_E2556BB968F0_.wvu.PrintArea" localSheetId="4" hidden="1">'MRS(input)'!$A$3:$L$33</definedName>
    <definedName name="Z_D0CDC236_ABDA_4432_BA8D_8D1597712156_.wvu.PrintArea" localSheetId="2" hidden="1">'MPS(calc_process)'!$A$3:$I$13</definedName>
    <definedName name="Z_D0CDC236_ABDA_4432_BA8D_8D1597712156_.wvu.PrintArea" localSheetId="0" hidden="1">'MPS(input)'!$A$3:$K$33</definedName>
    <definedName name="Z_D0CDC236_ABDA_4432_BA8D_8D1597712156_.wvu.PrintArea" localSheetId="6" hidden="1">'MRS(calc_process)'!$A$3:$I$13</definedName>
    <definedName name="Z_D0CDC236_ABDA_4432_BA8D_8D1597712156_.wvu.PrintArea" localSheetId="4" hidden="1">'MRS(input)'!$A$3:$L$33</definedName>
    <definedName name="Z_D273F3A6_8152_4679_92B0_E1E5F788BD2C_.wvu.PrintArea" localSheetId="2" hidden="1">'MPS(calc_process)'!$A$3:$I$13</definedName>
    <definedName name="Z_D273F3A6_8152_4679_92B0_E1E5F788BD2C_.wvu.PrintArea" localSheetId="0" hidden="1">'MPS(input)'!$A$3:$K$33</definedName>
    <definedName name="Z_D273F3A6_8152_4679_92B0_E1E5F788BD2C_.wvu.PrintArea" localSheetId="6" hidden="1">'MRS(calc_process)'!$A$3:$I$13</definedName>
    <definedName name="Z_D273F3A6_8152_4679_92B0_E1E5F788BD2C_.wvu.PrintArea" localSheetId="4" hidden="1">'MRS(input)'!$A$3:$L$33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6" l="1"/>
  <c r="L8" i="6"/>
  <c r="K9" i="6"/>
  <c r="L9" i="6"/>
  <c r="K10" i="6"/>
  <c r="L10" i="6"/>
  <c r="K11" i="6"/>
  <c r="L11" i="6"/>
  <c r="K12" i="6"/>
  <c r="L12" i="6"/>
  <c r="K13" i="6"/>
  <c r="L13" i="6"/>
  <c r="K14" i="6"/>
  <c r="L14" i="6"/>
  <c r="K15" i="6"/>
  <c r="L15" i="6"/>
  <c r="K16" i="6"/>
  <c r="L16" i="6"/>
  <c r="K17" i="6"/>
  <c r="L17" i="6"/>
  <c r="K18" i="6"/>
  <c r="L18" i="6"/>
  <c r="K19" i="6"/>
  <c r="L19" i="6"/>
  <c r="K20" i="6"/>
  <c r="L20" i="6"/>
  <c r="K21" i="6"/>
  <c r="L21" i="6"/>
  <c r="K22" i="6"/>
  <c r="L22" i="6"/>
  <c r="K23" i="6"/>
  <c r="L23" i="6"/>
  <c r="K24" i="6"/>
  <c r="L24" i="6"/>
  <c r="K25" i="6"/>
  <c r="L25" i="6"/>
  <c r="K26" i="6"/>
  <c r="L26" i="6"/>
  <c r="K7" i="6"/>
  <c r="L7" i="6"/>
  <c r="K16" i="5"/>
  <c r="K17" i="5"/>
  <c r="K18" i="5"/>
  <c r="K19" i="5"/>
  <c r="K20" i="5"/>
  <c r="K21" i="5"/>
  <c r="K22" i="5"/>
  <c r="K23" i="5"/>
  <c r="K24" i="5"/>
  <c r="K15" i="5"/>
  <c r="H16" i="5"/>
  <c r="H17" i="5"/>
  <c r="H18" i="5"/>
  <c r="H19" i="5"/>
  <c r="H20" i="5"/>
  <c r="H21" i="5"/>
  <c r="H22" i="5"/>
  <c r="H23" i="5"/>
  <c r="H24" i="5"/>
  <c r="H15" i="5"/>
  <c r="F18" i="5"/>
  <c r="F19" i="5"/>
  <c r="F20" i="5"/>
  <c r="F21" i="5"/>
  <c r="F22" i="5"/>
  <c r="F23" i="5"/>
  <c r="F24" i="5"/>
  <c r="F15" i="5"/>
  <c r="I2" i="7" l="1"/>
  <c r="I1" i="7"/>
  <c r="R2" i="6"/>
  <c r="R1" i="6"/>
  <c r="L2" i="5"/>
  <c r="L1" i="5"/>
  <c r="O26" i="6"/>
  <c r="N26" i="6"/>
  <c r="M26" i="6"/>
  <c r="J26" i="6"/>
  <c r="I26" i="6"/>
  <c r="F26" i="6"/>
  <c r="E26" i="6"/>
  <c r="D26" i="6"/>
  <c r="O25" i="6"/>
  <c r="N25" i="6"/>
  <c r="M25" i="6"/>
  <c r="J25" i="6"/>
  <c r="I25" i="6"/>
  <c r="F25" i="6"/>
  <c r="E25" i="6"/>
  <c r="D25" i="6"/>
  <c r="O24" i="6"/>
  <c r="N24" i="6"/>
  <c r="M24" i="6"/>
  <c r="J24" i="6"/>
  <c r="I24" i="6"/>
  <c r="F24" i="6"/>
  <c r="E24" i="6"/>
  <c r="D24" i="6"/>
  <c r="O23" i="6"/>
  <c r="N23" i="6"/>
  <c r="M23" i="6"/>
  <c r="J23" i="6"/>
  <c r="I23" i="6"/>
  <c r="F23" i="6"/>
  <c r="E23" i="6"/>
  <c r="D23" i="6"/>
  <c r="O22" i="6"/>
  <c r="N22" i="6"/>
  <c r="M22" i="6"/>
  <c r="J22" i="6"/>
  <c r="I22" i="6"/>
  <c r="F22" i="6"/>
  <c r="E22" i="6"/>
  <c r="D22" i="6"/>
  <c r="O21" i="6"/>
  <c r="N21" i="6"/>
  <c r="M21" i="6"/>
  <c r="J21" i="6"/>
  <c r="I21" i="6"/>
  <c r="F21" i="6"/>
  <c r="E21" i="6"/>
  <c r="D21" i="6"/>
  <c r="O20" i="6"/>
  <c r="N20" i="6"/>
  <c r="M20" i="6"/>
  <c r="J20" i="6"/>
  <c r="I20" i="6"/>
  <c r="F20" i="6"/>
  <c r="E20" i="6"/>
  <c r="D20" i="6"/>
  <c r="O19" i="6"/>
  <c r="N19" i="6"/>
  <c r="M19" i="6"/>
  <c r="J19" i="6"/>
  <c r="I19" i="6"/>
  <c r="F19" i="6"/>
  <c r="E19" i="6"/>
  <c r="D19" i="6"/>
  <c r="O18" i="6"/>
  <c r="N18" i="6"/>
  <c r="M18" i="6"/>
  <c r="J18" i="6"/>
  <c r="I18" i="6"/>
  <c r="F18" i="6"/>
  <c r="E18" i="6"/>
  <c r="D18" i="6"/>
  <c r="O17" i="6"/>
  <c r="N17" i="6"/>
  <c r="M17" i="6"/>
  <c r="J17" i="6"/>
  <c r="I17" i="6"/>
  <c r="F17" i="6"/>
  <c r="E17" i="6"/>
  <c r="D17" i="6"/>
  <c r="O16" i="6"/>
  <c r="N16" i="6"/>
  <c r="M16" i="6"/>
  <c r="J16" i="6"/>
  <c r="I16" i="6"/>
  <c r="F16" i="6"/>
  <c r="E16" i="6"/>
  <c r="D16" i="6"/>
  <c r="O15" i="6"/>
  <c r="N15" i="6"/>
  <c r="M15" i="6"/>
  <c r="J15" i="6"/>
  <c r="I15" i="6"/>
  <c r="F15" i="6"/>
  <c r="E15" i="6"/>
  <c r="D15" i="6"/>
  <c r="O14" i="6"/>
  <c r="N14" i="6"/>
  <c r="M14" i="6"/>
  <c r="J14" i="6"/>
  <c r="I14" i="6"/>
  <c r="F14" i="6"/>
  <c r="E14" i="6"/>
  <c r="D14" i="6"/>
  <c r="O13" i="6"/>
  <c r="N13" i="6"/>
  <c r="M13" i="6"/>
  <c r="J13" i="6"/>
  <c r="I13" i="6"/>
  <c r="F13" i="6"/>
  <c r="E13" i="6"/>
  <c r="D13" i="6"/>
  <c r="O12" i="6"/>
  <c r="N12" i="6"/>
  <c r="M12" i="6"/>
  <c r="J12" i="6"/>
  <c r="I12" i="6"/>
  <c r="F12" i="6"/>
  <c r="E12" i="6"/>
  <c r="D12" i="6"/>
  <c r="O11" i="6"/>
  <c r="N11" i="6"/>
  <c r="M11" i="6"/>
  <c r="J11" i="6"/>
  <c r="I11" i="6"/>
  <c r="F11" i="6"/>
  <c r="E11" i="6"/>
  <c r="D11" i="6"/>
  <c r="O10" i="6"/>
  <c r="N10" i="6"/>
  <c r="M10" i="6"/>
  <c r="J10" i="6"/>
  <c r="I10" i="6"/>
  <c r="F10" i="6"/>
  <c r="E10" i="6"/>
  <c r="D10" i="6"/>
  <c r="O9" i="6"/>
  <c r="N9" i="6"/>
  <c r="M9" i="6"/>
  <c r="J9" i="6"/>
  <c r="I9" i="6"/>
  <c r="F9" i="6"/>
  <c r="E9" i="6"/>
  <c r="D9" i="6"/>
  <c r="O8" i="6"/>
  <c r="N8" i="6"/>
  <c r="M8" i="6"/>
  <c r="J8" i="6"/>
  <c r="I8" i="6"/>
  <c r="F8" i="6"/>
  <c r="E8" i="6"/>
  <c r="D8" i="6"/>
  <c r="O7" i="6"/>
  <c r="N7" i="6"/>
  <c r="M7" i="6"/>
  <c r="J7" i="6"/>
  <c r="I7" i="6"/>
  <c r="F7" i="6"/>
  <c r="E7" i="6"/>
  <c r="D7" i="6"/>
  <c r="C2" i="4"/>
  <c r="C1" i="4"/>
  <c r="I2" i="2" l="1"/>
  <c r="I1" i="2"/>
  <c r="R2" i="3"/>
  <c r="R1" i="3"/>
  <c r="J26" i="3"/>
  <c r="J25" i="3"/>
  <c r="J24" i="3"/>
  <c r="J23" i="3"/>
  <c r="J22" i="3"/>
  <c r="J21" i="3"/>
  <c r="J20" i="3"/>
  <c r="J19" i="3"/>
  <c r="J18" i="3"/>
  <c r="J17" i="3"/>
  <c r="J16" i="3"/>
  <c r="J15" i="3"/>
  <c r="J14" i="3"/>
  <c r="J13" i="3"/>
  <c r="J12" i="3"/>
  <c r="J11" i="3"/>
  <c r="J10" i="3"/>
  <c r="J9" i="3"/>
  <c r="J8" i="3"/>
  <c r="J7" i="3"/>
  <c r="F7" i="3" l="1"/>
  <c r="I7" i="3"/>
  <c r="M7" i="3"/>
  <c r="N7" i="3"/>
  <c r="O7" i="3"/>
  <c r="F8" i="3"/>
  <c r="I8" i="3"/>
  <c r="M8" i="3"/>
  <c r="N8" i="3"/>
  <c r="O8" i="3"/>
  <c r="F9" i="3"/>
  <c r="I9" i="3"/>
  <c r="M9" i="3"/>
  <c r="N9" i="3"/>
  <c r="O9" i="3"/>
  <c r="F10" i="3"/>
  <c r="I10" i="3"/>
  <c r="M10" i="3"/>
  <c r="N10" i="3"/>
  <c r="O10" i="3"/>
  <c r="F11" i="3"/>
  <c r="I11" i="3"/>
  <c r="M11" i="3"/>
  <c r="N11" i="3"/>
  <c r="O11" i="3"/>
  <c r="F12" i="3"/>
  <c r="I12" i="3"/>
  <c r="M12" i="3"/>
  <c r="N12" i="3"/>
  <c r="O12" i="3"/>
  <c r="F13" i="3"/>
  <c r="I13" i="3"/>
  <c r="M13" i="3"/>
  <c r="N13" i="3"/>
  <c r="O13" i="3"/>
  <c r="F14" i="3"/>
  <c r="I14" i="3"/>
  <c r="M14" i="3"/>
  <c r="N14" i="3"/>
  <c r="O14" i="3"/>
  <c r="F15" i="3"/>
  <c r="I15" i="3"/>
  <c r="M15" i="3"/>
  <c r="N15" i="3"/>
  <c r="O15" i="3"/>
  <c r="F16" i="3"/>
  <c r="I16" i="3"/>
  <c r="M16" i="3"/>
  <c r="N16" i="3"/>
  <c r="O16" i="3"/>
  <c r="F17" i="3"/>
  <c r="I17" i="3"/>
  <c r="M17" i="3"/>
  <c r="N17" i="3"/>
  <c r="O17" i="3"/>
  <c r="F18" i="3"/>
  <c r="I18" i="3"/>
  <c r="M18" i="3"/>
  <c r="N18" i="3"/>
  <c r="O18" i="3"/>
  <c r="F19" i="3"/>
  <c r="I19" i="3"/>
  <c r="M19" i="3"/>
  <c r="N19" i="3"/>
  <c r="O19" i="3"/>
  <c r="F20" i="3"/>
  <c r="I20" i="3"/>
  <c r="M20" i="3"/>
  <c r="N20" i="3"/>
  <c r="O20" i="3"/>
  <c r="F21" i="3"/>
  <c r="I21" i="3"/>
  <c r="M21" i="3"/>
  <c r="N21" i="3"/>
  <c r="O21" i="3"/>
  <c r="F22" i="3"/>
  <c r="I22" i="3"/>
  <c r="M22" i="3"/>
  <c r="N22" i="3"/>
  <c r="O22" i="3"/>
  <c r="F23" i="3"/>
  <c r="I23" i="3"/>
  <c r="M23" i="3"/>
  <c r="N23" i="3"/>
  <c r="O23" i="3"/>
  <c r="F24" i="3"/>
  <c r="I24" i="3"/>
  <c r="M24" i="3"/>
  <c r="N24" i="3"/>
  <c r="O24" i="3"/>
  <c r="F25" i="3"/>
  <c r="I25" i="3"/>
  <c r="M25" i="3"/>
  <c r="N25" i="3"/>
  <c r="O25" i="3"/>
  <c r="F26" i="3"/>
  <c r="I26" i="3"/>
  <c r="M26" i="3"/>
  <c r="N26" i="3"/>
  <c r="O26" i="3"/>
  <c r="E26" i="3" l="1"/>
  <c r="D26" i="3"/>
  <c r="E25" i="3"/>
  <c r="D25" i="3"/>
  <c r="E24" i="3"/>
  <c r="D24" i="3"/>
  <c r="E23" i="3"/>
  <c r="D23" i="3"/>
  <c r="E22" i="3"/>
  <c r="D22" i="3"/>
  <c r="E21" i="3"/>
  <c r="D21" i="3"/>
  <c r="E20" i="3"/>
  <c r="D20" i="3"/>
  <c r="E19" i="3"/>
  <c r="D19" i="3"/>
  <c r="E18" i="3"/>
  <c r="D18" i="3"/>
  <c r="E17" i="3"/>
  <c r="D17" i="3"/>
  <c r="E16" i="3"/>
  <c r="D16" i="3"/>
  <c r="E15" i="3"/>
  <c r="D15" i="3"/>
  <c r="E14" i="3"/>
  <c r="D14" i="3"/>
  <c r="E13" i="3"/>
  <c r="D13" i="3"/>
  <c r="E12" i="3"/>
  <c r="D12" i="3"/>
  <c r="E11" i="3"/>
  <c r="D11" i="3"/>
  <c r="E10" i="3"/>
  <c r="D10" i="3"/>
  <c r="E9" i="3"/>
  <c r="D9" i="3"/>
  <c r="E8" i="3"/>
  <c r="D8" i="3"/>
  <c r="E7" i="3"/>
  <c r="D7" i="3"/>
  <c r="E17" i="1"/>
  <c r="F17" i="5" s="1"/>
  <c r="E16" i="1"/>
  <c r="F16" i="5" s="1"/>
  <c r="G25" i="6" l="1"/>
  <c r="G11" i="6"/>
  <c r="G10" i="6"/>
  <c r="G14" i="6"/>
  <c r="G18" i="6"/>
  <c r="G22" i="6"/>
  <c r="G26" i="6"/>
  <c r="G12" i="6"/>
  <c r="G8" i="6"/>
  <c r="G7" i="6"/>
  <c r="G17" i="6"/>
  <c r="G16" i="6"/>
  <c r="G15" i="6"/>
  <c r="G19" i="6"/>
  <c r="G24" i="6"/>
  <c r="G23" i="6"/>
  <c r="G20" i="6"/>
  <c r="G13" i="6"/>
  <c r="G9" i="6"/>
  <c r="G21" i="6"/>
  <c r="H20" i="6"/>
  <c r="H17" i="6"/>
  <c r="H18" i="6"/>
  <c r="H25" i="6"/>
  <c r="H21" i="6"/>
  <c r="H7" i="6"/>
  <c r="H13" i="6"/>
  <c r="H8" i="6"/>
  <c r="H26" i="6"/>
  <c r="H16" i="6"/>
  <c r="H15" i="6"/>
  <c r="H22" i="6"/>
  <c r="H23" i="6"/>
  <c r="H9" i="6"/>
  <c r="H24" i="6"/>
  <c r="H11" i="6"/>
  <c r="H19" i="6"/>
  <c r="H14" i="6"/>
  <c r="H10" i="6"/>
  <c r="H12" i="6"/>
  <c r="G7" i="3"/>
  <c r="G9" i="3"/>
  <c r="G11" i="3"/>
  <c r="G13" i="3"/>
  <c r="G15" i="3"/>
  <c r="G17" i="3"/>
  <c r="G19" i="3"/>
  <c r="G21" i="3"/>
  <c r="G23" i="3"/>
  <c r="G25" i="3"/>
  <c r="G10" i="3"/>
  <c r="G18" i="3"/>
  <c r="G20" i="3"/>
  <c r="G22" i="3"/>
  <c r="G24" i="3"/>
  <c r="G8" i="3"/>
  <c r="G12" i="3"/>
  <c r="G14" i="3"/>
  <c r="G16" i="3"/>
  <c r="G26" i="3"/>
  <c r="H8" i="3"/>
  <c r="H12" i="3"/>
  <c r="H16" i="3"/>
  <c r="H20" i="3"/>
  <c r="H24" i="3"/>
  <c r="H10" i="3"/>
  <c r="H22" i="3"/>
  <c r="H13" i="3"/>
  <c r="H21" i="3"/>
  <c r="H7" i="3"/>
  <c r="H11" i="3"/>
  <c r="H15" i="3"/>
  <c r="H19" i="3"/>
  <c r="H23" i="3"/>
  <c r="H14" i="3"/>
  <c r="H18" i="3"/>
  <c r="H26" i="3"/>
  <c r="H9" i="3"/>
  <c r="H17" i="3"/>
  <c r="H25" i="3"/>
  <c r="Q19" i="6" l="1"/>
  <c r="P19" i="6"/>
  <c r="P11" i="6"/>
  <c r="Q11" i="6"/>
  <c r="Q8" i="6"/>
  <c r="P8" i="6"/>
  <c r="Q17" i="6"/>
  <c r="P17" i="6"/>
  <c r="P24" i="6"/>
  <c r="Q24" i="6"/>
  <c r="P13" i="6"/>
  <c r="Q13" i="6"/>
  <c r="P14" i="6"/>
  <c r="Q14" i="6"/>
  <c r="P9" i="6"/>
  <c r="Q9" i="6"/>
  <c r="P7" i="6"/>
  <c r="Q7" i="6"/>
  <c r="P23" i="6"/>
  <c r="Q23" i="6"/>
  <c r="Q21" i="6"/>
  <c r="P21" i="6"/>
  <c r="P20" i="6"/>
  <c r="Q20" i="6"/>
  <c r="Q25" i="6"/>
  <c r="P25" i="6"/>
  <c r="P16" i="6"/>
  <c r="Q16" i="6"/>
  <c r="Q26" i="6"/>
  <c r="P26" i="6"/>
  <c r="P12" i="6"/>
  <c r="Q12" i="6"/>
  <c r="Q22" i="6"/>
  <c r="P22" i="6"/>
  <c r="Q10" i="6"/>
  <c r="P10" i="6"/>
  <c r="Q15" i="6"/>
  <c r="P15" i="6"/>
  <c r="P18" i="6"/>
  <c r="Q18" i="6"/>
  <c r="Q21" i="3"/>
  <c r="P21" i="3"/>
  <c r="P19" i="3"/>
  <c r="Q19" i="3"/>
  <c r="P20" i="3"/>
  <c r="Q20" i="3"/>
  <c r="Q13" i="3"/>
  <c r="P13" i="3"/>
  <c r="P24" i="3"/>
  <c r="Q24" i="3"/>
  <c r="Q22" i="3"/>
  <c r="P22" i="3"/>
  <c r="Q18" i="3"/>
  <c r="P18" i="3"/>
  <c r="R18" i="3" s="1"/>
  <c r="P16" i="3"/>
  <c r="Q16" i="3"/>
  <c r="Q11" i="3"/>
  <c r="P11" i="3"/>
  <c r="P8" i="3"/>
  <c r="Q8" i="3"/>
  <c r="Q17" i="3"/>
  <c r="P17" i="3"/>
  <c r="P15" i="3"/>
  <c r="Q15" i="3"/>
  <c r="Q26" i="3"/>
  <c r="P26" i="3"/>
  <c r="Q10" i="3"/>
  <c r="P10" i="3"/>
  <c r="Q14" i="3"/>
  <c r="P14" i="3"/>
  <c r="Q25" i="3"/>
  <c r="P25" i="3"/>
  <c r="Q9" i="3"/>
  <c r="P9" i="3"/>
  <c r="P12" i="3"/>
  <c r="Q12" i="3"/>
  <c r="Q23" i="3"/>
  <c r="P23" i="3"/>
  <c r="P7" i="3"/>
  <c r="Q7" i="3"/>
  <c r="R10" i="6" l="1"/>
  <c r="R11" i="6"/>
  <c r="R18" i="6"/>
  <c r="R16" i="6"/>
  <c r="R9" i="6"/>
  <c r="R17" i="6"/>
  <c r="R14" i="6"/>
  <c r="R8" i="6"/>
  <c r="R23" i="6"/>
  <c r="R22" i="6"/>
  <c r="R25" i="6"/>
  <c r="Q27" i="6"/>
  <c r="G12" i="7" s="1"/>
  <c r="G11" i="7" s="1"/>
  <c r="R19" i="6"/>
  <c r="R12" i="6"/>
  <c r="R20" i="6"/>
  <c r="R15" i="6"/>
  <c r="R26" i="6"/>
  <c r="R21" i="6"/>
  <c r="R24" i="6"/>
  <c r="P27" i="6"/>
  <c r="G9" i="7" s="1"/>
  <c r="G8" i="7" s="1"/>
  <c r="G6" i="7" s="1"/>
  <c r="C28" i="5" s="1"/>
  <c r="R7" i="6"/>
  <c r="R13" i="6"/>
  <c r="R8" i="3"/>
  <c r="R10" i="3"/>
  <c r="R22" i="3"/>
  <c r="R19" i="3"/>
  <c r="R11" i="3"/>
  <c r="R21" i="3"/>
  <c r="R7" i="3"/>
  <c r="R25" i="3"/>
  <c r="R15" i="3"/>
  <c r="R16" i="3"/>
  <c r="R13" i="3"/>
  <c r="R26" i="3"/>
  <c r="R24" i="3"/>
  <c r="Q27" i="3"/>
  <c r="G12" i="2" s="1"/>
  <c r="R17" i="3"/>
  <c r="R23" i="3"/>
  <c r="R14" i="3"/>
  <c r="R20" i="3"/>
  <c r="R12" i="3"/>
  <c r="P27" i="3"/>
  <c r="G9" i="2" s="1"/>
  <c r="R9" i="3"/>
  <c r="R27" i="3" l="1"/>
  <c r="R27" i="6"/>
  <c r="G8" i="2"/>
  <c r="G11" i="2"/>
  <c r="G6" i="2" l="1"/>
  <c r="B28" i="1" s="1"/>
</calcChain>
</file>

<file path=xl/sharedStrings.xml><?xml version="1.0" encoding="utf-8"?>
<sst xmlns="http://schemas.openxmlformats.org/spreadsheetml/2006/main" count="469" uniqueCount="171">
  <si>
    <t>Monitoring Spreadsheet: JCM_TH_AM015_ver01.0</t>
    <phoneticPr fontId="4"/>
  </si>
  <si>
    <t>Monitoring Plan Sheet (Input Sheet) [Attachment to Project Design Document]</t>
    <phoneticPr fontId="4"/>
  </si>
  <si>
    <r>
      <t xml:space="preserve">Table 1: Parameters to be monitored </t>
    </r>
    <r>
      <rPr>
        <b/>
        <i/>
        <sz val="11"/>
        <color indexed="8"/>
        <rFont val="Arial"/>
        <family val="2"/>
      </rPr>
      <t>ex post</t>
    </r>
    <phoneticPr fontId="4"/>
  </si>
  <si>
    <t>(a)</t>
    <phoneticPr fontId="4"/>
  </si>
  <si>
    <t>(b)</t>
    <phoneticPr fontId="4"/>
  </si>
  <si>
    <t>(c)</t>
    <phoneticPr fontId="4"/>
  </si>
  <si>
    <t>(d)</t>
    <phoneticPr fontId="4"/>
  </si>
  <si>
    <t>(e)</t>
    <phoneticPr fontId="4"/>
  </si>
  <si>
    <t>(f)</t>
    <phoneticPr fontId="4"/>
  </si>
  <si>
    <t>(g)</t>
    <phoneticPr fontId="4"/>
  </si>
  <si>
    <t>(h)</t>
    <phoneticPr fontId="4"/>
  </si>
  <si>
    <t>(i)</t>
    <phoneticPr fontId="4"/>
  </si>
  <si>
    <t>(j)</t>
    <phoneticPr fontId="4"/>
  </si>
  <si>
    <t>Monitoring point No.</t>
    <phoneticPr fontId="4"/>
  </si>
  <si>
    <t>Parameters</t>
    <phoneticPr fontId="4"/>
  </si>
  <si>
    <t>Description of data</t>
    <phoneticPr fontId="4"/>
  </si>
  <si>
    <t>Estimated Values</t>
    <phoneticPr fontId="4"/>
  </si>
  <si>
    <t>Units</t>
    <phoneticPr fontId="4"/>
  </si>
  <si>
    <t>Monitoring option</t>
    <phoneticPr fontId="4"/>
  </si>
  <si>
    <t>Source of data</t>
    <phoneticPr fontId="4"/>
  </si>
  <si>
    <t>Measurement methods and procedures</t>
    <phoneticPr fontId="4"/>
  </si>
  <si>
    <t>Monitoring frequency</t>
    <phoneticPr fontId="4"/>
  </si>
  <si>
    <t>Other comments</t>
    <phoneticPr fontId="4"/>
  </si>
  <si>
    <t>(1)</t>
  </si>
  <si>
    <r>
      <t>EC</t>
    </r>
    <r>
      <rPr>
        <vertAlign val="subscript"/>
        <sz val="11"/>
        <rFont val="Arial"/>
        <family val="2"/>
      </rPr>
      <t>PJ,i,p</t>
    </r>
    <phoneticPr fontId="4"/>
  </si>
  <si>
    <r>
      <t>Power consumption of the project electrolyzer</t>
    </r>
    <r>
      <rPr>
        <i/>
        <sz val="11"/>
        <rFont val="Arial"/>
        <family val="2"/>
      </rPr>
      <t xml:space="preserve"> i </t>
    </r>
    <r>
      <rPr>
        <sz val="11"/>
        <rFont val="Arial"/>
        <family val="2"/>
      </rPr>
      <t xml:space="preserve">during the period </t>
    </r>
    <r>
      <rPr>
        <i/>
        <sz val="11"/>
        <rFont val="Arial"/>
        <family val="2"/>
      </rPr>
      <t>p</t>
    </r>
    <phoneticPr fontId="4"/>
  </si>
  <si>
    <t>-</t>
    <phoneticPr fontId="4"/>
  </si>
  <si>
    <t>MWh/p</t>
    <phoneticPr fontId="4"/>
  </si>
  <si>
    <t>Option C</t>
    <phoneticPr fontId="4"/>
  </si>
  <si>
    <t>Monitored data</t>
    <phoneticPr fontId="4"/>
  </si>
  <si>
    <t>The total power consumption of the project electrolyzers is measured in direct current and recorded electronically by an electricity meter with manufacture’s specification, and then converted to alternating current by using the AC/DC conversion ratio stated in the manufacturer’s specification of the rectifier.
The monitored data is continuously collected and stored in a system.
The accuracy of the electricity meters is ±(0.2%+1digit) of rated value.
The AC/DC conversion ratio is 98.05%.</t>
    <phoneticPr fontId="4"/>
  </si>
  <si>
    <t>Continuously</t>
    <phoneticPr fontId="4"/>
  </si>
  <si>
    <t>Input on "MPS
(input_separate)"</t>
  </si>
  <si>
    <t>(2)</t>
    <phoneticPr fontId="4"/>
  </si>
  <si>
    <r>
      <t>FC</t>
    </r>
    <r>
      <rPr>
        <vertAlign val="subscript"/>
        <sz val="11"/>
        <color theme="1"/>
        <rFont val="Arial"/>
        <family val="2"/>
      </rPr>
      <t>PJ,p</t>
    </r>
    <phoneticPr fontId="4"/>
  </si>
  <si>
    <r>
      <t xml:space="preserve">The amount of fuel input for power generation during monitoring period </t>
    </r>
    <r>
      <rPr>
        <i/>
        <sz val="11"/>
        <color theme="1"/>
        <rFont val="Arial"/>
        <family val="2"/>
      </rPr>
      <t>p</t>
    </r>
    <phoneticPr fontId="4"/>
  </si>
  <si>
    <t>mass or volume/p</t>
  </si>
  <si>
    <t>Option B</t>
    <phoneticPr fontId="4"/>
  </si>
  <si>
    <t>Invoice from fuel supply company</t>
    <phoneticPr fontId="4"/>
  </si>
  <si>
    <t>Data is collected and recorded from the invoices by the fuel supply company.</t>
    <phoneticPr fontId="4"/>
  </si>
  <si>
    <t>For
Case 2), Option b); and
Case 3), Option c)</t>
    <phoneticPr fontId="4"/>
  </si>
  <si>
    <t>(3)</t>
    <phoneticPr fontId="4"/>
  </si>
  <si>
    <r>
      <t>EG</t>
    </r>
    <r>
      <rPr>
        <vertAlign val="subscript"/>
        <sz val="11"/>
        <color theme="1"/>
        <rFont val="Arial"/>
        <family val="2"/>
      </rPr>
      <t>PJ,p</t>
    </r>
    <phoneticPr fontId="4"/>
  </si>
  <si>
    <r>
      <t xml:space="preserve">The amount of electricity generated during the monitoring period </t>
    </r>
    <r>
      <rPr>
        <i/>
        <sz val="11"/>
        <color theme="1"/>
        <rFont val="Arial"/>
        <family val="2"/>
      </rPr>
      <t>p</t>
    </r>
    <phoneticPr fontId="4"/>
  </si>
  <si>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t>
    <phoneticPr fontId="4"/>
  </si>
  <si>
    <r>
      <t xml:space="preserve">Table 2: Project-specific parameters to be fixed </t>
    </r>
    <r>
      <rPr>
        <b/>
        <i/>
        <sz val="11"/>
        <color indexed="8"/>
        <rFont val="Arial"/>
        <family val="2"/>
      </rPr>
      <t>ex ante</t>
    </r>
    <phoneticPr fontId="4"/>
  </si>
  <si>
    <r>
      <t>EF</t>
    </r>
    <r>
      <rPr>
        <vertAlign val="subscript"/>
        <sz val="11"/>
        <rFont val="Arial"/>
        <family val="2"/>
      </rPr>
      <t>elec</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</si>
  <si>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1)</t>
    </r>
    <phoneticPr fontId="4"/>
  </si>
  <si>
    <r>
      <t>tCO</t>
    </r>
    <r>
      <rPr>
        <vertAlign val="subscript"/>
        <sz val="11"/>
        <rFont val="Arial"/>
        <family val="2"/>
      </rPr>
      <t>2</t>
    </r>
    <r>
      <rPr>
        <sz val="11"/>
        <rFont val="Arial"/>
        <family val="2"/>
      </rPr>
      <t>/MWh</t>
    </r>
    <phoneticPr fontId="4"/>
  </si>
  <si>
    <t>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t>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</si>
  <si>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a); and</t>
    </r>
    <r>
      <rPr>
        <sz val="11"/>
        <rFont val="Arial"/>
        <family val="2"/>
      </rPr>
      <t xml:space="preserve">
</t>
    </r>
    <r>
      <rPr>
        <b/>
        <sz val="11"/>
        <rFont val="Arial"/>
        <family val="2"/>
      </rPr>
      <t>Case 3), Option b)</t>
    </r>
    <phoneticPr fontId="4"/>
  </si>
  <si>
    <t>Power generation efficiency obtained from manufacturer's specification.</t>
    <phoneticPr fontId="4"/>
  </si>
  <si>
    <t>Calculated</t>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</si>
  <si>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t>
    </r>
    <r>
      <rPr>
        <sz val="11"/>
        <rFont val="Arial"/>
        <family val="2"/>
      </rPr>
      <t xml:space="preserve">
</t>
    </r>
    <r>
      <rPr>
        <b/>
        <sz val="11"/>
        <rFont val="Arial"/>
        <family val="2"/>
      </rPr>
      <t>Case 3), Option c)</t>
    </r>
    <phoneticPr fontId="4"/>
  </si>
  <si>
    <t>The power generation efficiency calculated from monitored data of the amount of fuel input for power generation and the amount of electricity generated.</t>
    <phoneticPr fontId="4"/>
  </si>
  <si>
    <r>
      <t xml:space="preserve">CO2 emission factor for consumed electricity
</t>
    </r>
    <r>
      <rPr>
        <b/>
        <sz val="11"/>
        <rFont val="Arial"/>
        <family val="2"/>
      </rPr>
      <t xml:space="preserve">For Case 2), in case the captive electricity generation system meets all of the following conditions:
</t>
    </r>
    <r>
      <rPr>
        <sz val="11"/>
        <rFont val="Arial"/>
        <family val="2"/>
      </rPr>
      <t xml:space="preserve"> - The system is non-renewable generation system; and
 - Electricity generation capacity of the system is less than or equal to 15 MW</t>
    </r>
    <phoneticPr fontId="4"/>
  </si>
  <si>
    <t>[Captive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t>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</si>
  <si>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4"/>
  </si>
  <si>
    <t>The evidence stating information relevant to the value of emission factor (e.g. data of power generation, type of power plant, type of fossil fuel, period of time)</t>
    <phoneticPr fontId="4"/>
  </si>
  <si>
    <r>
      <t>SEC</t>
    </r>
    <r>
      <rPr>
        <vertAlign val="subscript"/>
        <sz val="11"/>
        <rFont val="Arial"/>
        <family val="2"/>
      </rPr>
      <t>RE,i</t>
    </r>
    <phoneticPr fontId="4"/>
  </si>
  <si>
    <r>
      <t xml:space="preserve">Specific power consumption (SEC) value of the reference electrolyzer </t>
    </r>
    <r>
      <rPr>
        <i/>
        <sz val="11"/>
        <rFont val="Arial"/>
        <family val="2"/>
      </rPr>
      <t>i</t>
    </r>
    <phoneticPr fontId="4"/>
  </si>
  <si>
    <t>kWh(DC)/t-NaOH</t>
    <phoneticPr fontId="4"/>
  </si>
  <si>
    <t>Selected from the default values set in the methodology.</t>
    <phoneticPr fontId="4"/>
  </si>
  <si>
    <r>
      <t>SEC</t>
    </r>
    <r>
      <rPr>
        <vertAlign val="subscript"/>
        <sz val="11"/>
        <rFont val="Arial"/>
        <family val="2"/>
      </rPr>
      <t>PJ,i</t>
    </r>
    <phoneticPr fontId="4"/>
  </si>
  <si>
    <r>
      <t xml:space="preserve">Specific power consumption (SEC) value of the project electrolyzer </t>
    </r>
    <r>
      <rPr>
        <i/>
        <sz val="11"/>
        <rFont val="Arial"/>
        <family val="2"/>
      </rPr>
      <t>i</t>
    </r>
    <phoneticPr fontId="4"/>
  </si>
  <si>
    <t xml:space="preserve">Performance guarantee value provided by manufacturer of the project electrolyzer.  </t>
    <phoneticPr fontId="4"/>
  </si>
  <si>
    <r>
      <t>η</t>
    </r>
    <r>
      <rPr>
        <vertAlign val="subscript"/>
        <sz val="11"/>
        <rFont val="Arial"/>
        <family val="2"/>
      </rPr>
      <t>elec</t>
    </r>
    <phoneticPr fontId="4"/>
  </si>
  <si>
    <t xml:space="preserve">Power generation efficiency </t>
    <phoneticPr fontId="4"/>
  </si>
  <si>
    <t>%</t>
    <phoneticPr fontId="4"/>
  </si>
  <si>
    <t>Specification of the captive power generation system provided by the manufacturer.</t>
    <phoneticPr fontId="4"/>
  </si>
  <si>
    <t>For
Case 2), Option a); and
Case 3), Option b)</t>
    <phoneticPr fontId="4"/>
  </si>
  <si>
    <r>
      <t>NCV</t>
    </r>
    <r>
      <rPr>
        <vertAlign val="subscript"/>
        <sz val="11"/>
        <rFont val="Arial"/>
        <family val="2"/>
      </rPr>
      <t>fuel</t>
    </r>
    <phoneticPr fontId="4"/>
  </si>
  <si>
    <t>Net calorific value of consumed fuel</t>
    <phoneticPr fontId="4"/>
  </si>
  <si>
    <t>GJ/mass or volume</t>
  </si>
  <si>
    <t>In order of preference:
1) values provided by the fuel supplier;
2) measurement by the project participants;
3) regional or national default values;
4) IPCC default values provided in table 1.2 of Ch.1 Vol.2 of 2006 IPCC Guidelines on National GHG Inventories. Lower value is applied.</t>
    <phoneticPr fontId="4"/>
  </si>
  <si>
    <r>
      <t>EF</t>
    </r>
    <r>
      <rPr>
        <vertAlign val="subscript"/>
        <sz val="11"/>
        <rFont val="Arial"/>
        <family val="2"/>
      </rPr>
      <t>fuel</t>
    </r>
    <phoneticPr fontId="4"/>
  </si>
  <si>
    <r>
      <t>CO</t>
    </r>
    <r>
      <rPr>
        <vertAlign val="subscript"/>
        <sz val="11"/>
        <rFont val="Arial"/>
        <family val="2"/>
      </rPr>
      <t>2</t>
    </r>
    <r>
      <rPr>
        <sz val="11"/>
        <rFont val="Arial"/>
        <family val="2"/>
      </rPr>
      <t xml:space="preserve"> emission factor of consumed fuel</t>
    </r>
    <phoneticPr fontId="4"/>
  </si>
  <si>
    <r>
      <t>tCO</t>
    </r>
    <r>
      <rPr>
        <vertAlign val="subscript"/>
        <sz val="11"/>
        <rFont val="Arial"/>
        <family val="2"/>
      </rPr>
      <t>2</t>
    </r>
    <r>
      <rPr>
        <sz val="11"/>
        <rFont val="Arial"/>
        <family val="2"/>
      </rPr>
      <t>/GJ</t>
    </r>
    <phoneticPr fontId="4"/>
  </si>
  <si>
    <t>In order of preference:
1) values provided by the fuel supplier;
2) measurement by the project participants;
3) regional or national default values;
4) IPCC default values provided in table 1.4 of Ch.1 Vol.2 of 2006 IPCC Guidelines on National GHG Inventories. Lower value is applied.</t>
    <phoneticPr fontId="4"/>
  </si>
  <si>
    <t>For
Case 2), Options a) and b); and
Case 3), Options b) and c)</t>
    <phoneticPr fontId="4"/>
  </si>
  <si>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4"/>
  </si>
  <si>
    <r>
      <t>CO</t>
    </r>
    <r>
      <rPr>
        <b/>
        <vertAlign val="subscript"/>
        <sz val="11"/>
        <color indexed="9"/>
        <rFont val="Arial"/>
        <family val="2"/>
      </rPr>
      <t>2</t>
    </r>
    <r>
      <rPr>
        <b/>
        <sz val="11"/>
        <color indexed="9"/>
        <rFont val="Arial"/>
        <family val="2"/>
      </rPr>
      <t xml:space="preserve"> emission reductions</t>
    </r>
    <phoneticPr fontId="4"/>
  </si>
  <si>
    <r>
      <t>tCO</t>
    </r>
    <r>
      <rPr>
        <vertAlign val="subscript"/>
        <sz val="11"/>
        <color indexed="8"/>
        <rFont val="Arial"/>
        <family val="2"/>
      </rPr>
      <t>2</t>
    </r>
    <r>
      <rPr>
        <sz val="11"/>
        <color indexed="8"/>
        <rFont val="Arial"/>
        <family val="2"/>
      </rPr>
      <t>/p</t>
    </r>
    <phoneticPr fontId="4"/>
  </si>
  <si>
    <t>[Monitoring option]</t>
    <phoneticPr fontId="4"/>
  </si>
  <si>
    <t>Option A</t>
    <phoneticPr fontId="4"/>
  </si>
  <si>
    <t>Based on public data which is measured by entities other than the project participants (Data used: publicly recognized data such as statistical data and specifications)</t>
    <phoneticPr fontId="4"/>
  </si>
  <si>
    <t>Based on the amount of transaction which is measured directly using measuring equipment (Data used: commercial evidence such as invoices)</t>
  </si>
  <si>
    <t>Based on the actual measurement using measuring equipment (Data used: measured values)</t>
  </si>
  <si>
    <r>
      <t xml:space="preserve">Parameters to be monitored </t>
    </r>
    <r>
      <rPr>
        <b/>
        <i/>
        <sz val="11"/>
        <color indexed="9"/>
        <rFont val="Arial"/>
        <family val="2"/>
      </rPr>
      <t>ex post</t>
    </r>
    <phoneticPr fontId="3"/>
  </si>
  <si>
    <r>
      <t xml:space="preserve">Project-specific parameters to be fixed </t>
    </r>
    <r>
      <rPr>
        <b/>
        <i/>
        <sz val="11"/>
        <color indexed="9"/>
        <rFont val="Arial"/>
        <family val="2"/>
      </rPr>
      <t>ex ante</t>
    </r>
    <phoneticPr fontId="3"/>
  </si>
  <si>
    <r>
      <t xml:space="preserve">Estimation of emissions of electrolyzer </t>
    </r>
    <r>
      <rPr>
        <b/>
        <i/>
        <sz val="11"/>
        <color theme="0"/>
        <rFont val="Arial"/>
        <family val="2"/>
      </rPr>
      <t>i</t>
    </r>
    <phoneticPr fontId="3"/>
  </si>
  <si>
    <t>Parameters</t>
    <phoneticPr fontId="3"/>
  </si>
  <si>
    <r>
      <rPr>
        <sz val="11"/>
        <rFont val="Arial"/>
        <family val="2"/>
      </rPr>
      <t>Electrolyzer</t>
    </r>
    <r>
      <rPr>
        <i/>
        <sz val="11"/>
        <rFont val="Arial"/>
        <family val="2"/>
      </rPr>
      <t xml:space="preserve"> i</t>
    </r>
    <phoneticPr fontId="4"/>
  </si>
  <si>
    <r>
      <t>FC</t>
    </r>
    <r>
      <rPr>
        <vertAlign val="subscript"/>
        <sz val="11"/>
        <rFont val="Arial"/>
        <family val="2"/>
      </rPr>
      <t>PJ,p</t>
    </r>
    <phoneticPr fontId="4"/>
  </si>
  <si>
    <r>
      <t>EG</t>
    </r>
    <r>
      <rPr>
        <vertAlign val="subscript"/>
        <sz val="11"/>
        <rFont val="Arial"/>
        <family val="2"/>
      </rPr>
      <t>PJ,p</t>
    </r>
    <phoneticPr fontId="4"/>
  </si>
  <si>
    <r>
      <t>η</t>
    </r>
    <r>
      <rPr>
        <vertAlign val="subscript"/>
        <sz val="11"/>
        <color theme="1"/>
        <rFont val="Arial"/>
        <family val="2"/>
      </rPr>
      <t>elec</t>
    </r>
    <phoneticPr fontId="4"/>
  </si>
  <si>
    <r>
      <t>NCV</t>
    </r>
    <r>
      <rPr>
        <vertAlign val="subscript"/>
        <sz val="11"/>
        <color theme="1"/>
        <rFont val="Arial"/>
        <family val="2"/>
      </rPr>
      <t>fuel</t>
    </r>
    <phoneticPr fontId="4"/>
  </si>
  <si>
    <r>
      <t>EF</t>
    </r>
    <r>
      <rPr>
        <vertAlign val="subscript"/>
        <sz val="11"/>
        <color theme="1"/>
        <rFont val="Arial"/>
        <family val="2"/>
      </rPr>
      <t>fuel</t>
    </r>
    <phoneticPr fontId="4"/>
  </si>
  <si>
    <r>
      <t>RE</t>
    </r>
    <r>
      <rPr>
        <vertAlign val="subscript"/>
        <sz val="11"/>
        <rFont val="Arial"/>
        <family val="2"/>
      </rPr>
      <t>i,p</t>
    </r>
    <phoneticPr fontId="4"/>
  </si>
  <si>
    <r>
      <t>PE</t>
    </r>
    <r>
      <rPr>
        <vertAlign val="subscript"/>
        <sz val="11"/>
        <rFont val="Arial"/>
        <family val="2"/>
      </rPr>
      <t>i,p</t>
    </r>
    <phoneticPr fontId="3"/>
  </si>
  <si>
    <r>
      <t>ER</t>
    </r>
    <r>
      <rPr>
        <vertAlign val="subscript"/>
        <sz val="11"/>
        <rFont val="Arial"/>
        <family val="2"/>
      </rPr>
      <t>i,p</t>
    </r>
    <phoneticPr fontId="4"/>
  </si>
  <si>
    <t>Description of data</t>
    <phoneticPr fontId="3"/>
  </si>
  <si>
    <t>Project
electrolyzer 
No.</t>
    <phoneticPr fontId="3"/>
  </si>
  <si>
    <r>
      <t xml:space="preserve">Power consumption of project electrolyzer </t>
    </r>
    <r>
      <rPr>
        <i/>
        <sz val="11"/>
        <rFont val="Arial"/>
        <family val="2"/>
      </rPr>
      <t>i</t>
    </r>
    <r>
      <rPr>
        <sz val="11"/>
        <rFont val="Arial"/>
        <family val="2"/>
      </rPr>
      <t xml:space="preserve"> during the period </t>
    </r>
    <r>
      <rPr>
        <i/>
        <sz val="11"/>
        <rFont val="Arial"/>
        <family val="2"/>
      </rPr>
      <t>p</t>
    </r>
    <phoneticPr fontId="4"/>
  </si>
  <si>
    <r>
      <t xml:space="preserve">The amount of fuel input for power generation during monitoring period </t>
    </r>
    <r>
      <rPr>
        <i/>
        <sz val="11"/>
        <rFont val="Arial"/>
        <family val="2"/>
      </rPr>
      <t>p</t>
    </r>
    <phoneticPr fontId="3"/>
  </si>
  <si>
    <r>
      <t xml:space="preserve">The amount of electricity generated during the monitoring period </t>
    </r>
    <r>
      <rPr>
        <i/>
        <sz val="11"/>
        <rFont val="Arial"/>
        <family val="2"/>
      </rPr>
      <t>p</t>
    </r>
    <phoneticPr fontId="3"/>
  </si>
  <si>
    <r>
      <t>CO</t>
    </r>
    <r>
      <rPr>
        <vertAlign val="subscript"/>
        <sz val="11"/>
        <rFont val="Arial"/>
        <family val="2"/>
      </rPr>
      <t>2</t>
    </r>
    <r>
      <rPr>
        <sz val="11"/>
        <rFont val="Arial"/>
        <family val="2"/>
      </rPr>
      <t xml:space="preserve"> emission factor for consumed electricity
</t>
    </r>
    <r>
      <rPr>
        <b/>
        <sz val="11"/>
        <rFont val="Arial"/>
        <family val="2"/>
      </rPr>
      <t>For
Case 2), Option a); and
Case 3), Option b)</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</si>
  <si>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Option b); and
Case 3), Option c)</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</si>
  <si>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2), in case the captive electricity generation system meets all of the following conditions:</t>
    </r>
    <r>
      <rPr>
        <sz val="11"/>
        <rFont val="Arial"/>
        <family val="2"/>
      </rPr>
      <t xml:space="preserve">
 - The system is non-renewable generation system; and
 - Electricity generation capacity of the system is less than or equal to 15 MW</t>
    </r>
    <phoneticPr fontId="4"/>
  </si>
  <si>
    <r>
      <t>CO</t>
    </r>
    <r>
      <rPr>
        <vertAlign val="subscript"/>
        <sz val="11"/>
        <rFont val="Arial"/>
        <family val="2"/>
      </rPr>
      <t>2</t>
    </r>
    <r>
      <rPr>
        <sz val="11"/>
        <rFont val="Arial"/>
        <family val="2"/>
      </rPr>
      <t xml:space="preserve"> emission factor for consumed electricity
</t>
    </r>
    <r>
      <rPr>
        <b/>
        <sz val="11"/>
        <rFont val="Arial"/>
        <family val="2"/>
      </rPr>
      <t>For Case 3), Option a)</t>
    </r>
    <phoneticPr fontId="3"/>
  </si>
  <si>
    <r>
      <t xml:space="preserve">SEC value of the reference electrolyzer </t>
    </r>
    <r>
      <rPr>
        <i/>
        <sz val="11"/>
        <color theme="1"/>
        <rFont val="Arial"/>
        <family val="2"/>
      </rPr>
      <t>i</t>
    </r>
    <phoneticPr fontId="4"/>
  </si>
  <si>
    <r>
      <t xml:space="preserve">SEC value of the project electrolyzer </t>
    </r>
    <r>
      <rPr>
        <i/>
        <sz val="11"/>
        <color theme="1"/>
        <rFont val="Arial"/>
        <family val="2"/>
      </rPr>
      <t>i</t>
    </r>
    <phoneticPr fontId="4"/>
  </si>
  <si>
    <r>
      <t>CO</t>
    </r>
    <r>
      <rPr>
        <vertAlign val="subscript"/>
        <sz val="11"/>
        <color theme="1"/>
        <rFont val="Arial"/>
        <family val="2"/>
      </rPr>
      <t>2</t>
    </r>
    <r>
      <rPr>
        <sz val="11"/>
        <color theme="1"/>
        <rFont val="Arial"/>
        <family val="2"/>
      </rPr>
      <t xml:space="preserve"> emission factor of consumed fuel</t>
    </r>
    <phoneticPr fontId="4"/>
  </si>
  <si>
    <r>
      <t xml:space="preserve">Reference emissions of project electrolyzer </t>
    </r>
    <r>
      <rPr>
        <i/>
        <sz val="11"/>
        <rFont val="Arial"/>
        <family val="2"/>
      </rPr>
      <t>i</t>
    </r>
    <r>
      <rPr>
        <sz val="11"/>
        <rFont val="Arial"/>
        <family val="2"/>
      </rPr>
      <t xml:space="preserve"> during the period </t>
    </r>
    <r>
      <rPr>
        <i/>
        <sz val="11"/>
        <rFont val="Arial"/>
        <family val="2"/>
      </rPr>
      <t>p</t>
    </r>
    <phoneticPr fontId="3"/>
  </si>
  <si>
    <r>
      <t xml:space="preserve">Project emissions of project electrolyzer </t>
    </r>
    <r>
      <rPr>
        <i/>
        <sz val="11"/>
        <rFont val="Arial"/>
        <family val="2"/>
      </rPr>
      <t>i</t>
    </r>
    <r>
      <rPr>
        <sz val="11"/>
        <rFont val="Arial"/>
        <family val="2"/>
      </rPr>
      <t xml:space="preserve"> during the period </t>
    </r>
    <r>
      <rPr>
        <i/>
        <sz val="11"/>
        <rFont val="Arial"/>
        <family val="2"/>
      </rPr>
      <t>p</t>
    </r>
    <phoneticPr fontId="3"/>
  </si>
  <si>
    <r>
      <t>Emissions reductions by 
the project electrolyzer</t>
    </r>
    <r>
      <rPr>
        <i/>
        <sz val="11"/>
        <rFont val="Arial"/>
        <family val="2"/>
      </rPr>
      <t xml:space="preserve"> i </t>
    </r>
    <r>
      <rPr>
        <sz val="11"/>
        <rFont val="Arial"/>
        <family val="2"/>
      </rPr>
      <t xml:space="preserve">during the period </t>
    </r>
    <r>
      <rPr>
        <i/>
        <sz val="11"/>
        <rFont val="Arial"/>
        <family val="2"/>
      </rPr>
      <t>p</t>
    </r>
    <phoneticPr fontId="3"/>
  </si>
  <si>
    <t>Units</t>
    <phoneticPr fontId="3"/>
  </si>
  <si>
    <t>-</t>
    <phoneticPr fontId="3"/>
  </si>
  <si>
    <t xml:space="preserve"> kWh(DC)/t-NaOH</t>
    <phoneticPr fontId="4"/>
  </si>
  <si>
    <r>
      <t>tCO</t>
    </r>
    <r>
      <rPr>
        <vertAlign val="subscript"/>
        <sz val="11"/>
        <rFont val="Arial"/>
        <family val="2"/>
      </rPr>
      <t>2</t>
    </r>
    <r>
      <rPr>
        <sz val="11"/>
        <rFont val="Arial"/>
        <family val="2"/>
      </rPr>
      <t>/p</t>
    </r>
    <phoneticPr fontId="3"/>
  </si>
  <si>
    <t>Estimated values</t>
    <phoneticPr fontId="3"/>
  </si>
  <si>
    <t>Total</t>
    <phoneticPr fontId="3"/>
  </si>
  <si>
    <t>Monitoring Plan Sheet (Calculation Process Sheet) [Attachment to Project Design Document]</t>
    <phoneticPr fontId="4"/>
  </si>
  <si>
    <t>1. Calculations for emission reductions</t>
    <phoneticPr fontId="4"/>
  </si>
  <si>
    <t>Fuel type</t>
    <phoneticPr fontId="4"/>
  </si>
  <si>
    <t>Value</t>
    <phoneticPr fontId="4"/>
  </si>
  <si>
    <t>Parameter</t>
  </si>
  <si>
    <r>
      <t xml:space="preserve">Emission reductions during the period </t>
    </r>
    <r>
      <rPr>
        <i/>
        <sz val="11"/>
        <color indexed="8"/>
        <rFont val="Arial"/>
        <family val="2"/>
      </rPr>
      <t>p</t>
    </r>
    <phoneticPr fontId="4"/>
  </si>
  <si>
    <t>N/A</t>
  </si>
  <si>
    <r>
      <t>ER</t>
    </r>
    <r>
      <rPr>
        <vertAlign val="subscript"/>
        <sz val="11"/>
        <color indexed="8"/>
        <rFont val="Arial"/>
        <family val="2"/>
      </rPr>
      <t>p</t>
    </r>
    <phoneticPr fontId="4"/>
  </si>
  <si>
    <t>2. Calculations for reference emissions</t>
    <phoneticPr fontId="4"/>
  </si>
  <si>
    <r>
      <t xml:space="preserve">Reference emissions during the period </t>
    </r>
    <r>
      <rPr>
        <i/>
        <sz val="11"/>
        <color indexed="8"/>
        <rFont val="Arial"/>
        <family val="2"/>
      </rPr>
      <t>p</t>
    </r>
    <phoneticPr fontId="4"/>
  </si>
  <si>
    <r>
      <t>RE</t>
    </r>
    <r>
      <rPr>
        <vertAlign val="subscript"/>
        <sz val="11"/>
        <color indexed="8"/>
        <rFont val="Arial"/>
        <family val="2"/>
      </rPr>
      <t>p</t>
    </r>
    <phoneticPr fontId="4"/>
  </si>
  <si>
    <t>3. Calculations of the project emissions</t>
    <phoneticPr fontId="4"/>
  </si>
  <si>
    <r>
      <t xml:space="preserve">Project emissions during the period </t>
    </r>
    <r>
      <rPr>
        <i/>
        <sz val="11"/>
        <color indexed="8"/>
        <rFont val="Arial"/>
        <family val="2"/>
      </rPr>
      <t>p</t>
    </r>
    <phoneticPr fontId="4"/>
  </si>
  <si>
    <r>
      <t>tCO</t>
    </r>
    <r>
      <rPr>
        <vertAlign val="subscript"/>
        <sz val="11"/>
        <rFont val="Arial"/>
        <family val="2"/>
      </rPr>
      <t>2</t>
    </r>
    <r>
      <rPr>
        <sz val="11"/>
        <rFont val="Arial"/>
        <family val="2"/>
      </rPr>
      <t>/p</t>
    </r>
    <phoneticPr fontId="4"/>
  </si>
  <si>
    <r>
      <t>PE</t>
    </r>
    <r>
      <rPr>
        <vertAlign val="subscript"/>
        <sz val="11"/>
        <rFont val="Arial"/>
        <family val="2"/>
      </rPr>
      <t>p</t>
    </r>
    <phoneticPr fontId="4"/>
  </si>
  <si>
    <r>
      <t xml:space="preserve">Project emissions during the period </t>
    </r>
    <r>
      <rPr>
        <i/>
        <sz val="11"/>
        <color indexed="8"/>
        <rFont val="Arial"/>
        <family val="2"/>
      </rPr>
      <t>p</t>
    </r>
    <phoneticPr fontId="3"/>
  </si>
  <si>
    <t>[List of Default Values]</t>
    <phoneticPr fontId="4"/>
  </si>
  <si>
    <t>SEC value of the reference electrolyzer</t>
    <phoneticPr fontId="4"/>
  </si>
  <si>
    <r>
      <t>Current density kA/m</t>
    </r>
    <r>
      <rPr>
        <vertAlign val="superscript"/>
        <sz val="11"/>
        <color indexed="8"/>
        <rFont val="Arial"/>
        <family val="2"/>
      </rPr>
      <t xml:space="preserve">2 </t>
    </r>
    <phoneticPr fontId="4"/>
  </si>
  <si>
    <t>SEC value</t>
    <phoneticPr fontId="4"/>
  </si>
  <si>
    <t>4.0 ≤ CD &lt; 4.5</t>
  </si>
  <si>
    <t>4.5 ≤ CD &lt; 5.0</t>
  </si>
  <si>
    <t>5.0 ≤ CD &lt; 5.5</t>
  </si>
  <si>
    <t>5.5 ≤ CD &lt; 6.0</t>
  </si>
  <si>
    <t>6.0 ≤ CD &lt; 6.5</t>
  </si>
  <si>
    <t>Monitoring Structure Sheet [Attachment to Project Design Document]</t>
  </si>
  <si>
    <t>Responsible personnel</t>
    <phoneticPr fontId="3"/>
  </si>
  <si>
    <t>Role</t>
  </si>
  <si>
    <t>General manager</t>
    <phoneticPr fontId="3"/>
  </si>
  <si>
    <t>Responsible for entire project management, including authorization of prepared monitoring report.</t>
    <phoneticPr fontId="3"/>
  </si>
  <si>
    <t>Person in charge of the project</t>
    <phoneticPr fontId="3"/>
  </si>
  <si>
    <t>Responsible for coordinating roles including reporting preparation.</t>
    <phoneticPr fontId="3"/>
  </si>
  <si>
    <t>Person in charge of the MRV activites</t>
    <phoneticPr fontId="3"/>
  </si>
  <si>
    <t>Responsible for monitoring, data collection and maintenance of monitoring equipment. Data monitored and required for verification and issuance will be kept and archived electronically for two years after the final issuance of credits.</t>
    <phoneticPr fontId="3"/>
  </si>
  <si>
    <t>Monitoring Report Sheet (Input Sheet) [For Verification]</t>
    <phoneticPr fontId="4"/>
  </si>
  <si>
    <r>
      <t xml:space="preserve">Table 1: Parameters monitored </t>
    </r>
    <r>
      <rPr>
        <b/>
        <i/>
        <sz val="11"/>
        <color indexed="8"/>
        <rFont val="Arial"/>
        <family val="2"/>
      </rPr>
      <t>ex post</t>
    </r>
    <phoneticPr fontId="4"/>
  </si>
  <si>
    <t>(k)</t>
    <phoneticPr fontId="4"/>
  </si>
  <si>
    <t>Monitoring period</t>
    <phoneticPr fontId="4"/>
  </si>
  <si>
    <t>Monitored Values</t>
    <phoneticPr fontId="4"/>
  </si>
  <si>
    <t>Data is measured by measuring equipment.
The measuring equipment is replaced or calibrated at an interval following the regulations in the country in which the measuring equipment is commonly used or according to the manufacturer’s recommendation, unless a type approval, manufacturer’s specification, or certification issued by an entity accredited under international/national standards for the measuring equipment has been prepared by the time of installation.
In case, the electricity consumption is measured in direct current, convert it to alternating current by using the AC/DC conversion ratio stated in the manufacturer’s specification of the rectifier.</t>
    <phoneticPr fontId="4"/>
  </si>
  <si>
    <t>Input on "MRS
(input_separate)"</t>
    <phoneticPr fontId="3"/>
  </si>
  <si>
    <r>
      <t xml:space="preserve">Table 2: Project-specific parameters fixed </t>
    </r>
    <r>
      <rPr>
        <b/>
        <i/>
        <sz val="11"/>
        <color indexed="8"/>
        <rFont val="Arial"/>
        <family val="2"/>
      </rPr>
      <t>ex ante</t>
    </r>
    <phoneticPr fontId="4"/>
  </si>
  <si>
    <r>
      <t xml:space="preserve">Table3: </t>
    </r>
    <r>
      <rPr>
        <b/>
        <i/>
        <sz val="11"/>
        <color rgb="FF000000"/>
        <rFont val="Arial"/>
        <family val="2"/>
      </rPr>
      <t>Ex-post</t>
    </r>
    <r>
      <rPr>
        <b/>
        <sz val="11"/>
        <color indexed="8"/>
        <rFont val="Arial"/>
        <family val="2"/>
      </rPr>
      <t xml:space="preserve"> calculation of CO</t>
    </r>
    <r>
      <rPr>
        <b/>
        <vertAlign val="subscript"/>
        <sz val="11"/>
        <color rgb="FF000000"/>
        <rFont val="Arial"/>
        <family val="2"/>
      </rPr>
      <t>2</t>
    </r>
    <r>
      <rPr>
        <b/>
        <sz val="11"/>
        <color indexed="8"/>
        <rFont val="Arial"/>
        <family val="2"/>
      </rPr>
      <t xml:space="preserve"> emission reductions</t>
    </r>
    <phoneticPr fontId="4"/>
  </si>
  <si>
    <t>Monitoring period</t>
    <phoneticPr fontId="3"/>
  </si>
  <si>
    <r>
      <t xml:space="preserve">Parameters monitored </t>
    </r>
    <r>
      <rPr>
        <b/>
        <i/>
        <sz val="11"/>
        <color indexed="9"/>
        <rFont val="Arial"/>
        <family val="2"/>
      </rPr>
      <t>ex post</t>
    </r>
    <phoneticPr fontId="3"/>
  </si>
  <si>
    <r>
      <t xml:space="preserve">Project-specific parameters fixed </t>
    </r>
    <r>
      <rPr>
        <b/>
        <i/>
        <sz val="11"/>
        <color indexed="9"/>
        <rFont val="Arial"/>
        <family val="2"/>
      </rPr>
      <t>ex ante</t>
    </r>
    <phoneticPr fontId="3"/>
  </si>
  <si>
    <r>
      <t xml:space="preserve">Calculation of emissions of electrolyzer </t>
    </r>
    <r>
      <rPr>
        <b/>
        <i/>
        <sz val="11"/>
        <color theme="0"/>
        <rFont val="Arial"/>
        <family val="2"/>
      </rPr>
      <t>i</t>
    </r>
    <phoneticPr fontId="3"/>
  </si>
  <si>
    <t>Monitoring Report Sheet (Calculation Process Sheet) [For Verification]</t>
    <phoneticPr fontId="4"/>
  </si>
  <si>
    <t>Reference Number: TH023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</si>
</sst>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_ ;[Red]\-#,##0.000\ "/>
    <numFmt numFmtId="177" formatCode="#,##0_ ;[Red]\-#,##0\ "/>
    <numFmt numFmtId="178" formatCode="#,##0.00_ ;[Red]\-#,##0.00\ "/>
    <numFmt numFmtId="179" formatCode="#"/>
  </numFmts>
  <fonts count="31" x14ac:knownFonts="1">
    <font>
      <sz val="11"/>
      <color theme="1"/>
      <name val="ＭＳ Ｐゴシック"/>
      <family val="3"/>
      <charset val="128"/>
      <scheme val="minor"/>
    </font>
    <font>
      <sz val="11"/>
      <color theme="1"/>
      <name val="ＭＳ Ｐゴシック"/>
      <family val="3"/>
      <charset val="128"/>
      <scheme val="minor"/>
    </font>
    <font>
      <sz val="11"/>
      <color indexed="8"/>
      <name val="Arial"/>
      <family val="2"/>
    </font>
    <font>
      <sz val="6"/>
      <name val="ＭＳ Ｐゴシック"/>
      <family val="3"/>
      <charset val="128"/>
      <scheme val="minor"/>
    </font>
    <font>
      <sz val="6"/>
      <name val="ＭＳ Ｐゴシック"/>
      <family val="3"/>
      <charset val="128"/>
    </font>
    <font>
      <b/>
      <sz val="12"/>
      <color indexed="9"/>
      <name val="Arial"/>
      <family val="2"/>
    </font>
    <font>
      <b/>
      <sz val="11"/>
      <color indexed="9"/>
      <name val="Arial"/>
      <family val="2"/>
    </font>
    <font>
      <b/>
      <sz val="11"/>
      <color indexed="8"/>
      <name val="Arial"/>
      <family val="2"/>
    </font>
    <font>
      <sz val="11"/>
      <name val="Arial"/>
      <family val="2"/>
    </font>
    <font>
      <vertAlign val="subscript"/>
      <sz val="11"/>
      <name val="Arial"/>
      <family val="2"/>
    </font>
    <font>
      <i/>
      <sz val="11"/>
      <name val="Arial"/>
      <family val="2"/>
    </font>
    <font>
      <sz val="11"/>
      <color indexed="8"/>
      <name val="ＭＳ Ｐゴシック"/>
      <family val="3"/>
      <charset val="128"/>
    </font>
    <font>
      <i/>
      <sz val="11"/>
      <color indexed="8"/>
      <name val="Arial"/>
      <family val="2"/>
    </font>
    <font>
      <vertAlign val="subscript"/>
      <sz val="11"/>
      <color indexed="8"/>
      <name val="Arial"/>
      <family val="2"/>
    </font>
    <font>
      <sz val="11"/>
      <color theme="1"/>
      <name val="Arial"/>
      <family val="2"/>
    </font>
    <font>
      <b/>
      <sz val="11"/>
      <color theme="1"/>
      <name val="Arial"/>
      <family val="2"/>
    </font>
    <font>
      <b/>
      <i/>
      <sz val="11"/>
      <color indexed="9"/>
      <name val="Arial"/>
      <family val="2"/>
    </font>
    <font>
      <b/>
      <sz val="11"/>
      <color theme="0"/>
      <name val="Arial"/>
      <family val="2"/>
    </font>
    <font>
      <sz val="11"/>
      <color theme="0"/>
      <name val="Arial"/>
      <family val="2"/>
    </font>
    <font>
      <b/>
      <sz val="11"/>
      <name val="Arial"/>
      <family val="2"/>
    </font>
    <font>
      <sz val="11"/>
      <color rgb="FF000000"/>
      <name val="Arial"/>
      <family val="2"/>
    </font>
    <font>
      <vertAlign val="superscript"/>
      <sz val="11"/>
      <color indexed="8"/>
      <name val="Arial"/>
      <family val="2"/>
    </font>
    <font>
      <vertAlign val="subscript"/>
      <sz val="11"/>
      <color theme="1"/>
      <name val="Arial"/>
      <family val="2"/>
    </font>
    <font>
      <i/>
      <sz val="11"/>
      <color theme="1"/>
      <name val="Arial"/>
      <family val="2"/>
    </font>
    <font>
      <b/>
      <i/>
      <sz val="11"/>
      <color theme="0"/>
      <name val="Arial"/>
      <family val="2"/>
    </font>
    <font>
      <sz val="11"/>
      <color rgb="FFFF0000"/>
      <name val="Arial"/>
      <family val="2"/>
    </font>
    <font>
      <b/>
      <i/>
      <sz val="11"/>
      <color indexed="8"/>
      <name val="Arial"/>
      <family val="2"/>
    </font>
    <font>
      <b/>
      <vertAlign val="subscript"/>
      <sz val="11"/>
      <color indexed="8"/>
      <name val="Arial"/>
      <family val="2"/>
    </font>
    <font>
      <b/>
      <vertAlign val="subscript"/>
      <sz val="11"/>
      <color indexed="9"/>
      <name val="Arial"/>
      <family val="2"/>
    </font>
    <font>
      <b/>
      <i/>
      <sz val="11"/>
      <color rgb="FF000000"/>
      <name val="Arial"/>
      <family val="2"/>
    </font>
    <font>
      <b/>
      <vertAlign val="subscript"/>
      <sz val="11"/>
      <color rgb="FF000000"/>
      <name val="Arial"/>
      <family val="2"/>
    </font>
  </fonts>
  <fills count="11">
    <fill>
      <patternFill patternType="none"/>
    </fill>
    <fill>
      <patternFill patternType="gray125"/>
    </fill>
    <fill>
      <patternFill patternType="solid">
        <fgColor theme="9" tint="0.59999389629810485"/>
        <bgColor indexed="65"/>
      </patternFill>
    </fill>
    <fill>
      <patternFill patternType="solid">
        <fgColor theme="3" tint="0.79998168889431442"/>
        <bgColor indexed="64"/>
      </patternFill>
    </fill>
    <fill>
      <patternFill patternType="solid">
        <fgColor indexed="9"/>
        <bgColor indexed="64"/>
      </patternFill>
    </fill>
    <fill>
      <patternFill patternType="solid">
        <fgColor theme="3" tint="-0.24994659260841701"/>
        <bgColor indexed="64"/>
      </patternFill>
    </fill>
    <fill>
      <patternFill patternType="solid">
        <fgColor theme="3" tint="-0.49998474074526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C5D9F1"/>
        <bgColor indexed="64"/>
      </patternFill>
    </fill>
    <fill>
      <patternFill patternType="solid">
        <fgColor theme="3" tint="-0.249977111117893"/>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23"/>
      </right>
      <top style="thin">
        <color indexed="23"/>
      </top>
      <bottom/>
      <diagonal/>
    </border>
    <border>
      <left style="thin">
        <color indexed="23"/>
      </left>
      <right style="thin">
        <color indexed="23"/>
      </right>
      <top style="thin">
        <color indexed="23"/>
      </top>
      <bottom/>
      <diagonal/>
    </border>
    <border>
      <left style="thin">
        <color theme="1" tint="0.34998626667073579"/>
      </left>
      <right style="thin">
        <color theme="1" tint="0.34998626667073579"/>
      </right>
      <top style="thin">
        <color theme="1" tint="0.34998626667073579"/>
      </top>
      <bottom/>
      <diagonal/>
    </border>
    <border>
      <left style="thin">
        <color indexed="23"/>
      </left>
      <right style="thin">
        <color theme="1" tint="0.34998626667073579"/>
      </right>
      <top style="thin">
        <color indexed="23"/>
      </top>
      <bottom/>
      <diagonal/>
    </border>
    <border>
      <left style="medium">
        <color rgb="FFFF0000"/>
      </left>
      <right style="medium">
        <color rgb="FFFF0000"/>
      </right>
      <top style="medium">
        <color rgb="FFFF0000"/>
      </top>
      <bottom style="medium">
        <color rgb="FFFF000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indexed="23"/>
      </top>
      <bottom style="thin">
        <color indexed="23"/>
      </bottom>
      <diagonal/>
    </border>
  </borders>
  <cellStyleXfs count="4">
    <xf numFmtId="0" fontId="0" fillId="0" borderId="0">
      <alignment vertical="center"/>
    </xf>
    <xf numFmtId="38" fontId="11" fillId="0" borderId="0" applyFont="0" applyFill="0" applyBorder="0" applyAlignment="0" applyProtection="0">
      <alignment vertical="center"/>
    </xf>
    <xf numFmtId="0" fontId="1" fillId="2" borderId="0" applyNumberFormat="0" applyBorder="0" applyAlignment="0" applyProtection="0">
      <alignment vertical="center"/>
    </xf>
    <xf numFmtId="40" fontId="1" fillId="0" borderId="0" applyFont="0" applyFill="0" applyBorder="0" applyAlignment="0" applyProtection="0">
      <alignment vertical="center"/>
    </xf>
  </cellStyleXfs>
  <cellXfs count="14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7" fillId="0" borderId="0" xfId="0" applyFont="1">
      <alignmen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6" fillId="5" borderId="9" xfId="0" applyFont="1" applyFill="1" applyBorder="1">
      <alignment vertical="center"/>
    </xf>
    <xf numFmtId="0" fontId="2" fillId="5" borderId="9" xfId="0" applyFont="1" applyFill="1" applyBorder="1">
      <alignment vertical="center"/>
    </xf>
    <xf numFmtId="0" fontId="6" fillId="5" borderId="9" xfId="0" applyFont="1" applyFill="1" applyBorder="1" applyAlignment="1">
      <alignment horizontal="center" vertical="center"/>
    </xf>
    <xf numFmtId="0" fontId="6" fillId="5" borderId="9" xfId="0" applyFont="1" applyFill="1" applyBorder="1" applyAlignment="1">
      <alignment horizontal="center" vertical="center" shrinkToFit="1"/>
    </xf>
    <xf numFmtId="0" fontId="2" fillId="7" borderId="9" xfId="0" applyFont="1" applyFill="1" applyBorder="1">
      <alignment vertical="center"/>
    </xf>
    <xf numFmtId="0" fontId="2" fillId="0" borderId="9" xfId="0" applyFont="1" applyBorder="1" applyAlignment="1">
      <alignment horizontal="center" vertical="center"/>
    </xf>
    <xf numFmtId="0" fontId="2" fillId="3" borderId="9" xfId="0" applyFont="1" applyFill="1" applyBorder="1">
      <alignment vertical="center"/>
    </xf>
    <xf numFmtId="0" fontId="8" fillId="0" borderId="9" xfId="0" applyFont="1" applyBorder="1" applyAlignment="1">
      <alignment horizontal="center" vertical="center"/>
    </xf>
    <xf numFmtId="0" fontId="6" fillId="5" borderId="11" xfId="0" applyFont="1" applyFill="1" applyBorder="1">
      <alignment vertical="center"/>
    </xf>
    <xf numFmtId="0" fontId="2" fillId="5" borderId="10" xfId="0" applyFont="1" applyFill="1" applyBorder="1">
      <alignment vertical="center"/>
    </xf>
    <xf numFmtId="0" fontId="2" fillId="5" borderId="12" xfId="0" applyFont="1" applyFill="1" applyBorder="1">
      <alignment vertical="center"/>
    </xf>
    <xf numFmtId="0" fontId="2" fillId="7" borderId="11" xfId="0" applyFont="1" applyFill="1" applyBorder="1">
      <alignment vertical="center"/>
    </xf>
    <xf numFmtId="0" fontId="2" fillId="7" borderId="10" xfId="0" applyFont="1" applyFill="1" applyBorder="1">
      <alignment vertical="center"/>
    </xf>
    <xf numFmtId="0" fontId="8" fillId="0" borderId="2" xfId="0" applyFont="1" applyBorder="1" applyProtection="1">
      <alignment vertical="center"/>
      <protection locked="0"/>
    </xf>
    <xf numFmtId="176" fontId="8" fillId="4" borderId="1" xfId="1" applyNumberFormat="1" applyFont="1" applyFill="1" applyBorder="1" applyProtection="1">
      <alignment vertical="center"/>
      <protection locked="0"/>
    </xf>
    <xf numFmtId="0" fontId="14" fillId="0" borderId="1" xfId="0" applyFont="1" applyBorder="1" applyAlignment="1" applyProtection="1">
      <alignment vertical="center" wrapText="1"/>
      <protection locked="0"/>
    </xf>
    <xf numFmtId="0" fontId="14" fillId="4" borderId="1" xfId="0" applyFont="1" applyFill="1" applyBorder="1" applyAlignment="1" applyProtection="1">
      <alignment vertical="center" wrapText="1"/>
      <protection locked="0"/>
    </xf>
    <xf numFmtId="178" fontId="14" fillId="4" borderId="1" xfId="1" applyNumberFormat="1" applyFont="1" applyFill="1" applyBorder="1" applyProtection="1">
      <alignment vertical="center"/>
      <protection locked="0"/>
    </xf>
    <xf numFmtId="0" fontId="8" fillId="8" borderId="13" xfId="0" applyFont="1" applyFill="1" applyBorder="1" applyAlignment="1">
      <alignment horizontal="center" vertical="center"/>
    </xf>
    <xf numFmtId="0" fontId="6" fillId="6" borderId="0" xfId="0" applyFont="1" applyFill="1">
      <alignment vertical="center"/>
    </xf>
    <xf numFmtId="0" fontId="6" fillId="6" borderId="0" xfId="0" applyFont="1" applyFill="1" applyAlignment="1">
      <alignment horizontal="right" vertical="center"/>
    </xf>
    <xf numFmtId="0" fontId="2" fillId="0" borderId="0" xfId="0" applyFont="1" applyAlignment="1">
      <alignment vertical="center" wrapText="1"/>
    </xf>
    <xf numFmtId="0" fontId="8" fillId="3" borderId="1" xfId="0" quotePrefix="1" applyFont="1" applyFill="1" applyBorder="1" applyAlignment="1">
      <alignment horizontal="center" vertical="center"/>
    </xf>
    <xf numFmtId="177" fontId="14" fillId="3" borderId="1" xfId="1" applyNumberFormat="1" applyFont="1" applyFill="1" applyBorder="1" applyAlignment="1" applyProtection="1">
      <alignment horizontal="center" vertical="center"/>
    </xf>
    <xf numFmtId="0" fontId="14" fillId="3" borderId="1" xfId="0" applyFont="1" applyFill="1" applyBorder="1">
      <alignment vertical="center"/>
    </xf>
    <xf numFmtId="0" fontId="14" fillId="3" borderId="1" xfId="0" quotePrefix="1" applyFont="1" applyFill="1" applyBorder="1" applyAlignment="1">
      <alignment horizontal="center" vertical="center"/>
    </xf>
    <xf numFmtId="0" fontId="8" fillId="3" borderId="1" xfId="0" applyFont="1" applyFill="1" applyBorder="1">
      <alignment vertical="center"/>
    </xf>
    <xf numFmtId="0" fontId="14" fillId="3" borderId="1" xfId="0" applyFont="1" applyFill="1" applyBorder="1" applyAlignment="1">
      <alignment vertical="center" wrapText="1"/>
    </xf>
    <xf numFmtId="176" fontId="20" fillId="3" borderId="1" xfId="1" applyNumberFormat="1" applyFont="1" applyFill="1" applyBorder="1" applyProtection="1">
      <alignment vertical="center"/>
    </xf>
    <xf numFmtId="177" fontId="20" fillId="3" borderId="1" xfId="1" applyNumberFormat="1" applyFont="1" applyFill="1" applyBorder="1" applyAlignment="1" applyProtection="1">
      <alignment horizontal="center" vertical="center"/>
    </xf>
    <xf numFmtId="0" fontId="8" fillId="3" borderId="1" xfId="0" quotePrefix="1" applyFont="1" applyFill="1" applyBorder="1" applyAlignment="1">
      <alignment vertical="center" wrapText="1"/>
    </xf>
    <xf numFmtId="0" fontId="6" fillId="5" borderId="1" xfId="0" applyFont="1" applyFill="1" applyBorder="1" applyAlignment="1">
      <alignment horizontal="center" vertical="center"/>
    </xf>
    <xf numFmtId="0" fontId="2" fillId="3" borderId="7" xfId="0" applyFont="1" applyFill="1" applyBorder="1">
      <alignment vertical="center"/>
    </xf>
    <xf numFmtId="38" fontId="2" fillId="0" borderId="0" xfId="1" applyFont="1" applyProtection="1">
      <alignment vertical="center"/>
    </xf>
    <xf numFmtId="0" fontId="2" fillId="0" borderId="1" xfId="0" applyFont="1" applyBorder="1">
      <alignment vertical="center"/>
    </xf>
    <xf numFmtId="0" fontId="2" fillId="0" borderId="0" xfId="0" applyFont="1" applyAlignment="1">
      <alignment horizontal="left" vertical="center" wrapText="1"/>
    </xf>
    <xf numFmtId="178" fontId="8" fillId="0" borderId="2" xfId="1" applyNumberFormat="1" applyFont="1" applyBorder="1" applyProtection="1">
      <alignment vertical="center"/>
      <protection locked="0"/>
    </xf>
    <xf numFmtId="0" fontId="14" fillId="0" borderId="0" xfId="0" applyFont="1">
      <alignment vertical="center"/>
    </xf>
    <xf numFmtId="0" fontId="14" fillId="0" borderId="0" xfId="0" applyFont="1" applyAlignment="1">
      <alignment horizontal="right" vertical="center"/>
    </xf>
    <xf numFmtId="0" fontId="10" fillId="3" borderId="2" xfId="0" applyFont="1" applyFill="1" applyBorder="1">
      <alignment vertical="center"/>
    </xf>
    <xf numFmtId="0" fontId="8" fillId="3" borderId="2" xfId="0" applyFont="1" applyFill="1" applyBorder="1" applyAlignment="1">
      <alignment horizontal="left" vertical="center"/>
    </xf>
    <xf numFmtId="0" fontId="8" fillId="3" borderId="2" xfId="0" applyFont="1" applyFill="1" applyBorder="1" applyAlignment="1">
      <alignment vertical="center" wrapText="1"/>
    </xf>
    <xf numFmtId="0" fontId="14" fillId="3" borderId="18" xfId="0" applyFont="1" applyFill="1" applyBorder="1" applyAlignment="1">
      <alignment vertical="center" wrapText="1"/>
    </xf>
    <xf numFmtId="0" fontId="14" fillId="3" borderId="20" xfId="0" applyFont="1" applyFill="1" applyBorder="1" applyAlignment="1">
      <alignmen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quotePrefix="1" applyFont="1" applyFill="1" applyBorder="1" applyAlignment="1">
      <alignment horizontal="center" vertical="center" wrapText="1"/>
    </xf>
    <xf numFmtId="178" fontId="20" fillId="9" borderId="2" xfId="1" applyNumberFormat="1" applyFont="1" applyFill="1" applyBorder="1" applyProtection="1">
      <alignment vertical="center"/>
    </xf>
    <xf numFmtId="178" fontId="20" fillId="9" borderId="2" xfId="0" applyNumberFormat="1" applyFont="1" applyFill="1" applyBorder="1">
      <alignment vertical="center"/>
    </xf>
    <xf numFmtId="176" fontId="14" fillId="9" borderId="2" xfId="1" applyNumberFormat="1" applyFont="1" applyFill="1" applyBorder="1" applyProtection="1">
      <alignment vertical="center"/>
    </xf>
    <xf numFmtId="176" fontId="20" fillId="9" borderId="2" xfId="0" applyNumberFormat="1" applyFont="1" applyFill="1" applyBorder="1">
      <alignment vertical="center"/>
    </xf>
    <xf numFmtId="178" fontId="8" fillId="3" borderId="2" xfId="0" applyNumberFormat="1" applyFont="1" applyFill="1" applyBorder="1" applyAlignment="1">
      <alignment horizontal="right" vertical="center"/>
    </xf>
    <xf numFmtId="178" fontId="8" fillId="3" borderId="2" xfId="0" applyNumberFormat="1" applyFont="1" applyFill="1" applyBorder="1">
      <alignment vertical="center"/>
    </xf>
    <xf numFmtId="0" fontId="19" fillId="3" borderId="2" xfId="0" applyFont="1" applyFill="1" applyBorder="1" applyAlignment="1">
      <alignment horizontal="right" vertical="center"/>
    </xf>
    <xf numFmtId="0" fontId="8" fillId="3" borderId="2" xfId="0" applyFont="1" applyFill="1" applyBorder="1" applyAlignment="1">
      <alignment horizontal="right" vertical="center"/>
    </xf>
    <xf numFmtId="178" fontId="8" fillId="0" borderId="2" xfId="0" applyNumberFormat="1" applyFont="1" applyBorder="1" applyProtection="1">
      <alignment vertical="center"/>
      <protection locked="0"/>
    </xf>
    <xf numFmtId="176" fontId="8" fillId="4" borderId="1" xfId="1" applyNumberFormat="1" applyFont="1" applyFill="1" applyBorder="1" applyAlignment="1" applyProtection="1">
      <alignment vertical="center"/>
      <protection locked="0"/>
    </xf>
    <xf numFmtId="176" fontId="8" fillId="0" borderId="1" xfId="0" applyNumberFormat="1" applyFont="1" applyBorder="1" applyProtection="1">
      <alignment vertical="center"/>
      <protection locked="0"/>
    </xf>
    <xf numFmtId="178" fontId="8" fillId="0" borderId="1" xfId="0" applyNumberFormat="1" applyFont="1" applyBorder="1" applyProtection="1">
      <alignment vertical="center"/>
      <protection locked="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5" borderId="11" xfId="0" applyFont="1" applyFill="1" applyBorder="1" applyAlignment="1">
      <alignment horizontal="center" vertical="center"/>
    </xf>
    <xf numFmtId="178" fontId="8" fillId="0" borderId="21" xfId="3" applyNumberFormat="1" applyFont="1" applyFill="1" applyBorder="1">
      <alignment vertical="center"/>
    </xf>
    <xf numFmtId="0" fontId="6" fillId="5" borderId="12" xfId="0" applyFont="1" applyFill="1" applyBorder="1">
      <alignment vertical="center"/>
    </xf>
    <xf numFmtId="178" fontId="8" fillId="0" borderId="10" xfId="3" applyNumberFormat="1" applyFont="1" applyFill="1" applyBorder="1">
      <alignment vertical="center"/>
    </xf>
    <xf numFmtId="0" fontId="8" fillId="0" borderId="23" xfId="0" applyFont="1" applyBorder="1" applyAlignment="1">
      <alignment horizontal="center" vertical="center"/>
    </xf>
    <xf numFmtId="178" fontId="8" fillId="0" borderId="21" xfId="3" applyNumberFormat="1" applyFont="1" applyBorder="1">
      <alignment vertical="center"/>
    </xf>
    <xf numFmtId="0" fontId="6" fillId="5" borderId="1" xfId="0" applyFont="1" applyFill="1" applyBorder="1" applyAlignment="1">
      <alignment horizontal="center" vertical="center" wrapText="1"/>
    </xf>
    <xf numFmtId="0" fontId="8" fillId="3" borderId="1" xfId="0" applyFont="1" applyFill="1" applyBorder="1" applyAlignment="1">
      <alignment vertical="center" wrapText="1"/>
    </xf>
    <xf numFmtId="0" fontId="18" fillId="10" borderId="2" xfId="0" applyFont="1" applyFill="1" applyBorder="1" applyAlignment="1">
      <alignment vertical="center" wrapText="1"/>
    </xf>
    <xf numFmtId="0" fontId="8" fillId="4" borderId="1" xfId="0" applyFont="1" applyFill="1" applyBorder="1" applyAlignment="1" applyProtection="1">
      <alignment vertical="center" wrapText="1"/>
      <protection locked="0"/>
    </xf>
    <xf numFmtId="0" fontId="8" fillId="3" borderId="19" xfId="0" applyFont="1" applyFill="1" applyBorder="1" applyAlignment="1">
      <alignment horizontal="left" vertical="center" wrapText="1"/>
    </xf>
    <xf numFmtId="0" fontId="8" fillId="3" borderId="17" xfId="0" applyFont="1" applyFill="1" applyBorder="1" applyAlignment="1">
      <alignment vertical="center" wrapText="1"/>
    </xf>
    <xf numFmtId="0" fontId="8" fillId="3" borderId="18" xfId="0" applyFont="1" applyFill="1" applyBorder="1" applyAlignment="1">
      <alignment vertical="center" wrapText="1"/>
    </xf>
    <xf numFmtId="176" fontId="8" fillId="9" borderId="2" xfId="1" applyNumberFormat="1" applyFont="1" applyFill="1" applyBorder="1" applyProtection="1">
      <alignment vertical="center"/>
    </xf>
    <xf numFmtId="0" fontId="5" fillId="6" borderId="0" xfId="0" applyFont="1" applyFill="1">
      <alignment vertical="center"/>
    </xf>
    <xf numFmtId="0" fontId="6" fillId="5" borderId="2" xfId="0" applyFont="1" applyFill="1" applyBorder="1" applyAlignment="1">
      <alignment horizontal="center" vertical="center" wrapText="1"/>
    </xf>
    <xf numFmtId="0" fontId="8" fillId="0" borderId="2" xfId="0" applyFont="1" applyBorder="1" applyAlignment="1" applyProtection="1">
      <alignment vertical="center" wrapText="1"/>
      <protection locked="0"/>
    </xf>
    <xf numFmtId="0" fontId="15" fillId="10" borderId="2" xfId="0" applyFont="1" applyFill="1" applyBorder="1" applyAlignment="1">
      <alignment horizontal="center" vertical="center"/>
    </xf>
    <xf numFmtId="0" fontId="15" fillId="5" borderId="2" xfId="0" applyFont="1" applyFill="1" applyBorder="1" applyAlignment="1">
      <alignment horizontal="center" vertical="center"/>
    </xf>
    <xf numFmtId="0" fontId="15" fillId="0" borderId="0" xfId="0" applyFont="1" applyAlignment="1">
      <alignment horizontal="center" vertical="center"/>
    </xf>
    <xf numFmtId="0" fontId="2" fillId="0" borderId="1" xfId="0" applyFont="1" applyBorder="1" applyAlignment="1" applyProtection="1">
      <alignment vertical="center" wrapText="1"/>
      <protection locked="0"/>
    </xf>
    <xf numFmtId="0" fontId="17" fillId="10" borderId="26" xfId="0" applyFont="1" applyFill="1" applyBorder="1" applyAlignment="1">
      <alignment horizontal="center" vertical="center" wrapText="1"/>
    </xf>
    <xf numFmtId="0" fontId="8" fillId="0" borderId="1" xfId="0" quotePrefix="1" applyFont="1" applyBorder="1" applyAlignment="1" applyProtection="1">
      <alignment horizontal="left" vertical="center" shrinkToFit="1"/>
      <protection locked="0"/>
    </xf>
    <xf numFmtId="176" fontId="8" fillId="3" borderId="1" xfId="1" applyNumberFormat="1" applyFont="1" applyFill="1" applyBorder="1" applyAlignment="1" applyProtection="1">
      <alignment vertical="center"/>
    </xf>
    <xf numFmtId="0" fontId="8" fillId="4" borderId="1" xfId="0" quotePrefix="1" applyFont="1" applyFill="1" applyBorder="1" applyAlignment="1" applyProtection="1">
      <alignment vertical="center" wrapText="1"/>
      <protection locked="0"/>
    </xf>
    <xf numFmtId="0" fontId="14" fillId="0" borderId="8"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6" fillId="5" borderId="1" xfId="0" applyFont="1" applyFill="1" applyBorder="1" applyAlignment="1">
      <alignment horizontal="center" vertical="center" wrapText="1"/>
    </xf>
    <xf numFmtId="0" fontId="8" fillId="3" borderId="1" xfId="0" applyFont="1" applyFill="1" applyBorder="1" applyAlignment="1">
      <alignment vertical="center" wrapText="1"/>
    </xf>
    <xf numFmtId="0" fontId="14" fillId="0" borderId="1" xfId="0" quotePrefix="1"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8" fillId="3" borderId="8" xfId="0" applyFont="1" applyFill="1" applyBorder="1" applyAlignment="1">
      <alignment vertical="center" wrapText="1"/>
    </xf>
    <xf numFmtId="0" fontId="8" fillId="3" borderId="7" xfId="0" applyFont="1" applyFill="1" applyBorder="1" applyAlignment="1">
      <alignment vertical="center" wrapText="1"/>
    </xf>
    <xf numFmtId="0" fontId="2" fillId="0" borderId="1" xfId="0" applyFont="1" applyBorder="1" applyAlignment="1">
      <alignment vertical="center" wrapTex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177" fontId="25" fillId="4" borderId="5" xfId="1" applyNumberFormat="1" applyFont="1" applyFill="1" applyBorder="1" applyAlignment="1" applyProtection="1">
      <alignment horizontal="right" vertical="center"/>
    </xf>
    <xf numFmtId="177" fontId="25" fillId="4" borderId="6" xfId="1" applyNumberFormat="1" applyFont="1" applyFill="1" applyBorder="1" applyAlignment="1" applyProtection="1">
      <alignment horizontal="right" vertical="center"/>
    </xf>
    <xf numFmtId="0" fontId="17" fillId="5" borderId="14" xfId="0" applyFont="1" applyFill="1" applyBorder="1" applyAlignment="1">
      <alignment horizontal="center" vertical="top" wrapText="1"/>
    </xf>
    <xf numFmtId="0" fontId="17" fillId="5" borderId="15" xfId="0" applyFont="1" applyFill="1" applyBorder="1" applyAlignment="1">
      <alignment horizontal="center" vertical="top" wrapText="1"/>
    </xf>
    <xf numFmtId="0" fontId="17" fillId="5" borderId="16" xfId="0" applyFont="1" applyFill="1" applyBorder="1" applyAlignment="1">
      <alignment horizontal="center" vertical="top" wrapText="1"/>
    </xf>
    <xf numFmtId="0" fontId="18" fillId="10" borderId="2" xfId="0" applyFont="1" applyFill="1" applyBorder="1" applyAlignment="1">
      <alignment vertical="center" wrapText="1"/>
    </xf>
    <xf numFmtId="0" fontId="6" fillId="5" borderId="14" xfId="0" applyFont="1" applyFill="1" applyBorder="1" applyAlignment="1">
      <alignment horizontal="center" vertical="top" wrapText="1"/>
    </xf>
    <xf numFmtId="0" fontId="6" fillId="5" borderId="15" xfId="0" applyFont="1" applyFill="1" applyBorder="1" applyAlignment="1">
      <alignment horizontal="center" vertical="top" wrapText="1"/>
    </xf>
    <xf numFmtId="0" fontId="6" fillId="5" borderId="16" xfId="0" applyFont="1" applyFill="1" applyBorder="1" applyAlignment="1">
      <alignment horizontal="center" vertical="top" wrapText="1"/>
    </xf>
    <xf numFmtId="3" fontId="14" fillId="8" borderId="24" xfId="0" applyNumberFormat="1" applyFont="1" applyFill="1" applyBorder="1" applyAlignment="1">
      <alignment horizontal="center" vertical="center" wrapText="1"/>
    </xf>
    <xf numFmtId="3" fontId="14" fillId="8" borderId="25" xfId="0" applyNumberFormat="1" applyFont="1" applyFill="1" applyBorder="1" applyAlignment="1">
      <alignment horizontal="center" vertical="center" wrapText="1"/>
    </xf>
    <xf numFmtId="3" fontId="14" fillId="8" borderId="13" xfId="0" applyNumberFormat="1" applyFont="1" applyFill="1" applyBorder="1" applyAlignment="1">
      <alignment horizontal="center" vertical="center" wrapText="1"/>
    </xf>
    <xf numFmtId="0" fontId="5" fillId="6" borderId="0" xfId="0" applyFont="1" applyFill="1" applyAlignment="1">
      <alignment vertical="center"/>
    </xf>
    <xf numFmtId="0" fontId="14" fillId="8" borderId="24" xfId="0" applyFont="1" applyFill="1" applyBorder="1" applyAlignment="1">
      <alignment horizontal="center" vertical="center"/>
    </xf>
    <xf numFmtId="0" fontId="14" fillId="8" borderId="25" xfId="0" applyFont="1" applyFill="1" applyBorder="1" applyAlignment="1">
      <alignment horizontal="center" vertical="center"/>
    </xf>
    <xf numFmtId="0" fontId="2" fillId="8" borderId="13" xfId="0" applyFont="1" applyFill="1" applyBorder="1" applyAlignment="1">
      <alignment horizontal="center" vertical="center"/>
    </xf>
    <xf numFmtId="0" fontId="0" fillId="0" borderId="13" xfId="0" applyBorder="1" applyAlignment="1">
      <alignment vertical="center"/>
    </xf>
    <xf numFmtId="0" fontId="14" fillId="8" borderId="13" xfId="0" applyFont="1" applyFill="1" applyBorder="1" applyAlignment="1">
      <alignment horizontal="center" vertical="center"/>
    </xf>
    <xf numFmtId="0" fontId="5" fillId="6" borderId="0" xfId="0" applyFont="1" applyFill="1" applyAlignment="1">
      <alignment horizontal="left" vertical="center"/>
    </xf>
    <xf numFmtId="0" fontId="8" fillId="3" borderId="8" xfId="0" applyFont="1" applyFill="1" applyBorder="1" applyAlignment="1">
      <alignment horizontal="center" vertical="center"/>
    </xf>
    <xf numFmtId="0" fontId="8" fillId="3" borderId="7" xfId="0" applyFont="1" applyFill="1" applyBorder="1" applyAlignment="1">
      <alignment horizontal="center" vertical="center"/>
    </xf>
    <xf numFmtId="0" fontId="2" fillId="0" borderId="8" xfId="0" applyFont="1" applyBorder="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wrapText="1"/>
    </xf>
    <xf numFmtId="0" fontId="14" fillId="3" borderId="1" xfId="0" quotePrefix="1" applyFont="1" applyFill="1" applyBorder="1" applyAlignment="1">
      <alignment horizontal="left" vertical="center" wrapText="1"/>
    </xf>
    <xf numFmtId="0" fontId="14" fillId="3" borderId="1" xfId="0" applyFont="1" applyFill="1" applyBorder="1" applyAlignment="1">
      <alignment horizontal="left" vertical="center" wrapText="1"/>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179" fontId="2" fillId="3" borderId="8" xfId="0" applyNumberFormat="1" applyFont="1" applyFill="1" applyBorder="1" applyAlignment="1">
      <alignment horizontal="left" vertical="center" wrapText="1"/>
    </xf>
    <xf numFmtId="179" fontId="2" fillId="3" borderId="7" xfId="0" applyNumberFormat="1" applyFont="1" applyFill="1" applyBorder="1" applyAlignment="1">
      <alignment horizontal="left" vertical="center" wrapText="1"/>
    </xf>
  </cellXfs>
  <cellStyles count="4">
    <cellStyle name="40% - アクセント 6 2" xfId="2" xr:uid="{00000000-0005-0000-0000-000000000000}"/>
    <cellStyle name="桁区切り" xfId="1" builtinId="6"/>
    <cellStyle name="桁区切り [0.00]" xfId="3" builtin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K33"/>
  <sheetViews>
    <sheetView showGridLines="0" tabSelected="1" view="pageBreakPreview" zoomScale="80" zoomScaleNormal="70" zoomScaleSheetLayoutView="80" workbookViewId="0"/>
  </sheetViews>
  <sheetFormatPr defaultColWidth="9" defaultRowHeight="14.25" x14ac:dyDescent="0.15"/>
  <cols>
    <col min="1" max="1" width="3.625" style="1" customWidth="1"/>
    <col min="2" max="2" width="15.625" style="1" customWidth="1"/>
    <col min="3" max="3" width="16.875" style="1" customWidth="1"/>
    <col min="4" max="4" width="32.25" style="1" customWidth="1"/>
    <col min="5" max="5" width="20.625" style="1" customWidth="1"/>
    <col min="6" max="6" width="13.125" style="1" customWidth="1"/>
    <col min="7" max="7" width="15.5" style="1" customWidth="1"/>
    <col min="8" max="8" width="21.375" style="1" customWidth="1"/>
    <col min="9" max="9" width="65.875" style="1" customWidth="1"/>
    <col min="10" max="10" width="15.75" style="1" customWidth="1"/>
    <col min="11" max="11" width="24" style="1" customWidth="1"/>
    <col min="12" max="16384" width="9" style="1"/>
  </cols>
  <sheetData>
    <row r="1" spans="1:11" x14ac:dyDescent="0.15">
      <c r="K1" s="45" t="s">
        <v>0</v>
      </c>
    </row>
    <row r="2" spans="1:11" ht="18" customHeight="1" x14ac:dyDescent="0.15">
      <c r="K2" s="2" t="s">
        <v>170</v>
      </c>
    </row>
    <row r="3" spans="1:11" ht="27.95" customHeight="1" x14ac:dyDescent="0.15">
      <c r="A3" s="84" t="s">
        <v>1</v>
      </c>
      <c r="B3" s="26"/>
      <c r="C3" s="26"/>
      <c r="D3" s="26"/>
      <c r="E3" s="26"/>
      <c r="F3" s="26"/>
      <c r="G3" s="26"/>
      <c r="H3" s="26"/>
      <c r="I3" s="26"/>
      <c r="J3" s="26"/>
      <c r="K3" s="27"/>
    </row>
    <row r="5" spans="1:11" ht="18.95" customHeight="1" x14ac:dyDescent="0.15">
      <c r="A5" s="3" t="s">
        <v>2</v>
      </c>
      <c r="B5" s="3"/>
    </row>
    <row r="6" spans="1:11" ht="18.95" customHeight="1" x14ac:dyDescent="0.15">
      <c r="A6" s="3"/>
      <c r="B6" s="76" t="s">
        <v>3</v>
      </c>
      <c r="C6" s="76" t="s">
        <v>4</v>
      </c>
      <c r="D6" s="76" t="s">
        <v>5</v>
      </c>
      <c r="E6" s="76" t="s">
        <v>6</v>
      </c>
      <c r="F6" s="76" t="s">
        <v>7</v>
      </c>
      <c r="G6" s="76" t="s">
        <v>8</v>
      </c>
      <c r="H6" s="76" t="s">
        <v>9</v>
      </c>
      <c r="I6" s="76" t="s">
        <v>10</v>
      </c>
      <c r="J6" s="76" t="s">
        <v>11</v>
      </c>
      <c r="K6" s="76" t="s">
        <v>12</v>
      </c>
    </row>
    <row r="7" spans="1:11" s="28" customFormat="1" ht="39" customHeight="1" x14ac:dyDescent="0.15">
      <c r="B7" s="76" t="s">
        <v>13</v>
      </c>
      <c r="C7" s="76" t="s">
        <v>14</v>
      </c>
      <c r="D7" s="76" t="s">
        <v>15</v>
      </c>
      <c r="E7" s="76" t="s">
        <v>16</v>
      </c>
      <c r="F7" s="76" t="s">
        <v>17</v>
      </c>
      <c r="G7" s="76" t="s">
        <v>18</v>
      </c>
      <c r="H7" s="76" t="s">
        <v>19</v>
      </c>
      <c r="I7" s="76" t="s">
        <v>20</v>
      </c>
      <c r="J7" s="76" t="s">
        <v>21</v>
      </c>
      <c r="K7" s="76" t="s">
        <v>22</v>
      </c>
    </row>
    <row r="8" spans="1:11" ht="171.75" customHeight="1" x14ac:dyDescent="0.15">
      <c r="B8" s="29" t="s">
        <v>23</v>
      </c>
      <c r="C8" s="77" t="s">
        <v>24</v>
      </c>
      <c r="D8" s="77" t="s">
        <v>25</v>
      </c>
      <c r="E8" s="30" t="s">
        <v>26</v>
      </c>
      <c r="F8" s="31" t="s">
        <v>27</v>
      </c>
      <c r="G8" s="22" t="s">
        <v>28</v>
      </c>
      <c r="H8" s="22" t="s">
        <v>29</v>
      </c>
      <c r="I8" s="94" t="s">
        <v>30</v>
      </c>
      <c r="J8" s="23" t="s">
        <v>31</v>
      </c>
      <c r="K8" s="23" t="s">
        <v>32</v>
      </c>
    </row>
    <row r="9" spans="1:11" ht="60" customHeight="1" x14ac:dyDescent="0.15">
      <c r="B9" s="32" t="s">
        <v>33</v>
      </c>
      <c r="C9" s="34" t="s">
        <v>34</v>
      </c>
      <c r="D9" s="34" t="s">
        <v>35</v>
      </c>
      <c r="E9" s="24"/>
      <c r="F9" s="34" t="s">
        <v>36</v>
      </c>
      <c r="G9" s="22" t="s">
        <v>37</v>
      </c>
      <c r="H9" s="22" t="s">
        <v>38</v>
      </c>
      <c r="I9" s="23" t="s">
        <v>39</v>
      </c>
      <c r="J9" s="23" t="s">
        <v>31</v>
      </c>
      <c r="K9" s="79" t="s">
        <v>40</v>
      </c>
    </row>
    <row r="10" spans="1:11" ht="140.1" customHeight="1" x14ac:dyDescent="0.15">
      <c r="B10" s="32" t="s">
        <v>41</v>
      </c>
      <c r="C10" s="34" t="s">
        <v>42</v>
      </c>
      <c r="D10" s="34" t="s">
        <v>43</v>
      </c>
      <c r="E10" s="24"/>
      <c r="F10" s="31" t="s">
        <v>27</v>
      </c>
      <c r="G10" s="22" t="s">
        <v>28</v>
      </c>
      <c r="H10" s="22" t="s">
        <v>29</v>
      </c>
      <c r="I10" s="23" t="s">
        <v>44</v>
      </c>
      <c r="J10" s="23" t="s">
        <v>31</v>
      </c>
      <c r="K10" s="79" t="s">
        <v>40</v>
      </c>
    </row>
    <row r="11" spans="1:11" ht="13.7" customHeight="1" x14ac:dyDescent="0.15"/>
    <row r="12" spans="1:11" ht="20.100000000000001" customHeight="1" x14ac:dyDescent="0.15">
      <c r="A12" s="3" t="s">
        <v>45</v>
      </c>
    </row>
    <row r="13" spans="1:11" ht="20.100000000000001" customHeight="1" x14ac:dyDescent="0.15">
      <c r="B13" s="76" t="s">
        <v>3</v>
      </c>
      <c r="C13" s="97" t="s">
        <v>4</v>
      </c>
      <c r="D13" s="97"/>
      <c r="E13" s="76" t="s">
        <v>5</v>
      </c>
      <c r="F13" s="76" t="s">
        <v>6</v>
      </c>
      <c r="G13" s="97" t="s">
        <v>7</v>
      </c>
      <c r="H13" s="97"/>
      <c r="I13" s="97"/>
      <c r="J13" s="97" t="s">
        <v>8</v>
      </c>
      <c r="K13" s="97"/>
    </row>
    <row r="14" spans="1:11" ht="39" customHeight="1" x14ac:dyDescent="0.15">
      <c r="B14" s="76" t="s">
        <v>14</v>
      </c>
      <c r="C14" s="97" t="s">
        <v>15</v>
      </c>
      <c r="D14" s="97"/>
      <c r="E14" s="76" t="s">
        <v>16</v>
      </c>
      <c r="F14" s="76" t="s">
        <v>17</v>
      </c>
      <c r="G14" s="97" t="s">
        <v>19</v>
      </c>
      <c r="H14" s="97"/>
      <c r="I14" s="97"/>
      <c r="J14" s="97" t="s">
        <v>22</v>
      </c>
      <c r="K14" s="97"/>
    </row>
    <row r="15" spans="1:11" ht="80.099999999999994" customHeight="1" x14ac:dyDescent="0.15">
      <c r="B15" s="33" t="s">
        <v>46</v>
      </c>
      <c r="C15" s="98" t="s">
        <v>47</v>
      </c>
      <c r="D15" s="98"/>
      <c r="E15" s="65">
        <v>0.56640000000000001</v>
      </c>
      <c r="F15" s="77" t="s">
        <v>48</v>
      </c>
      <c r="G15" s="99" t="s">
        <v>49</v>
      </c>
      <c r="H15" s="100"/>
      <c r="I15" s="100"/>
      <c r="J15" s="101"/>
      <c r="K15" s="102"/>
    </row>
    <row r="16" spans="1:11" ht="80.099999999999994" customHeight="1" x14ac:dyDescent="0.15">
      <c r="B16" s="33" t="s">
        <v>46</v>
      </c>
      <c r="C16" s="98" t="s">
        <v>50</v>
      </c>
      <c r="D16" s="98"/>
      <c r="E16" s="35">
        <f>IF(ISERROR(3.6*(100/E22)*E24),0,3.6*(100/E22)*E24)</f>
        <v>0</v>
      </c>
      <c r="F16" s="77" t="s">
        <v>48</v>
      </c>
      <c r="G16" s="103" t="s">
        <v>51</v>
      </c>
      <c r="H16" s="103"/>
      <c r="I16" s="103"/>
      <c r="J16" s="95" t="s">
        <v>52</v>
      </c>
      <c r="K16" s="96"/>
    </row>
    <row r="17" spans="1:11" ht="80.099999999999994" customHeight="1" x14ac:dyDescent="0.15">
      <c r="B17" s="33" t="s">
        <v>46</v>
      </c>
      <c r="C17" s="104" t="s">
        <v>53</v>
      </c>
      <c r="D17" s="105"/>
      <c r="E17" s="35">
        <f>IF(ISERROR(E9*E23*E24/E10),0,E9*E23*E24/E10)</f>
        <v>0</v>
      </c>
      <c r="F17" s="77" t="s">
        <v>48</v>
      </c>
      <c r="G17" s="103" t="s">
        <v>54</v>
      </c>
      <c r="H17" s="103"/>
      <c r="I17" s="103"/>
      <c r="J17" s="95" t="s">
        <v>52</v>
      </c>
      <c r="K17" s="96"/>
    </row>
    <row r="18" spans="1:11" ht="110.25" customHeight="1" x14ac:dyDescent="0.15">
      <c r="B18" s="33" t="s">
        <v>46</v>
      </c>
      <c r="C18" s="98" t="s">
        <v>55</v>
      </c>
      <c r="D18" s="98"/>
      <c r="E18" s="21"/>
      <c r="F18" s="77" t="s">
        <v>48</v>
      </c>
      <c r="G18" s="103" t="s">
        <v>56</v>
      </c>
      <c r="H18" s="103"/>
      <c r="I18" s="103"/>
      <c r="J18" s="95"/>
      <c r="K18" s="96"/>
    </row>
    <row r="19" spans="1:11" ht="80.099999999999994" customHeight="1" x14ac:dyDescent="0.15">
      <c r="B19" s="33" t="s">
        <v>46</v>
      </c>
      <c r="C19" s="98" t="s">
        <v>57</v>
      </c>
      <c r="D19" s="98"/>
      <c r="E19" s="21"/>
      <c r="F19" s="77" t="s">
        <v>48</v>
      </c>
      <c r="G19" s="103" t="s">
        <v>58</v>
      </c>
      <c r="H19" s="103"/>
      <c r="I19" s="103"/>
      <c r="J19" s="95"/>
      <c r="K19" s="96"/>
    </row>
    <row r="20" spans="1:11" ht="60" customHeight="1" x14ac:dyDescent="0.15">
      <c r="B20" s="33" t="s">
        <v>59</v>
      </c>
      <c r="C20" s="98" t="s">
        <v>60</v>
      </c>
      <c r="D20" s="98"/>
      <c r="E20" s="36" t="s">
        <v>26</v>
      </c>
      <c r="F20" s="77" t="s">
        <v>61</v>
      </c>
      <c r="G20" s="103" t="s">
        <v>62</v>
      </c>
      <c r="H20" s="103"/>
      <c r="I20" s="103"/>
      <c r="J20" s="95" t="s">
        <v>32</v>
      </c>
      <c r="K20" s="96"/>
    </row>
    <row r="21" spans="1:11" ht="60" customHeight="1" x14ac:dyDescent="0.15">
      <c r="B21" s="33" t="s">
        <v>63</v>
      </c>
      <c r="C21" s="98" t="s">
        <v>64</v>
      </c>
      <c r="D21" s="98"/>
      <c r="E21" s="36" t="s">
        <v>26</v>
      </c>
      <c r="F21" s="77" t="s">
        <v>61</v>
      </c>
      <c r="G21" s="100" t="s">
        <v>65</v>
      </c>
      <c r="H21" s="100"/>
      <c r="I21" s="100"/>
      <c r="J21" s="95" t="s">
        <v>32</v>
      </c>
      <c r="K21" s="96"/>
    </row>
    <row r="22" spans="1:11" ht="60" customHeight="1" x14ac:dyDescent="0.15">
      <c r="B22" s="33" t="s">
        <v>66</v>
      </c>
      <c r="C22" s="98" t="s">
        <v>67</v>
      </c>
      <c r="D22" s="98"/>
      <c r="E22" s="67"/>
      <c r="F22" s="37" t="s">
        <v>68</v>
      </c>
      <c r="G22" s="103" t="s">
        <v>69</v>
      </c>
      <c r="H22" s="103"/>
      <c r="I22" s="103"/>
      <c r="J22" s="103" t="s">
        <v>70</v>
      </c>
      <c r="K22" s="103"/>
    </row>
    <row r="23" spans="1:11" ht="99.95" customHeight="1" x14ac:dyDescent="0.15">
      <c r="B23" s="33" t="s">
        <v>71</v>
      </c>
      <c r="C23" s="98" t="s">
        <v>72</v>
      </c>
      <c r="D23" s="98"/>
      <c r="E23" s="67"/>
      <c r="F23" s="37" t="s">
        <v>73</v>
      </c>
      <c r="G23" s="103" t="s">
        <v>74</v>
      </c>
      <c r="H23" s="103"/>
      <c r="I23" s="103"/>
      <c r="J23" s="103" t="s">
        <v>40</v>
      </c>
      <c r="K23" s="103"/>
    </row>
    <row r="24" spans="1:11" ht="99.95" customHeight="1" x14ac:dyDescent="0.15">
      <c r="B24" s="33" t="s">
        <v>75</v>
      </c>
      <c r="C24" s="98" t="s">
        <v>76</v>
      </c>
      <c r="D24" s="98"/>
      <c r="E24" s="66"/>
      <c r="F24" s="37" t="s">
        <v>77</v>
      </c>
      <c r="G24" s="103" t="s">
        <v>78</v>
      </c>
      <c r="H24" s="103"/>
      <c r="I24" s="103"/>
      <c r="J24" s="103" t="s">
        <v>79</v>
      </c>
      <c r="K24" s="103"/>
    </row>
    <row r="26" spans="1:11" ht="16.5" x14ac:dyDescent="0.15">
      <c r="A26" s="3" t="s">
        <v>80</v>
      </c>
      <c r="B26" s="3"/>
    </row>
    <row r="27" spans="1:11" ht="20.25" customHeight="1" thickBot="1" x14ac:dyDescent="0.2">
      <c r="B27" s="107" t="s">
        <v>81</v>
      </c>
      <c r="C27" s="108"/>
      <c r="D27" s="38" t="s">
        <v>17</v>
      </c>
    </row>
    <row r="28" spans="1:11" ht="19.5" thickBot="1" x14ac:dyDescent="0.2">
      <c r="B28" s="109">
        <f>ROUNDDOWN('MPS(calc_process)'!G6,0)</f>
        <v>2508</v>
      </c>
      <c r="C28" s="110"/>
      <c r="D28" s="39" t="s">
        <v>82</v>
      </c>
    </row>
    <row r="29" spans="1:11" ht="20.100000000000001" customHeight="1" x14ac:dyDescent="0.15">
      <c r="F29" s="40"/>
      <c r="G29" s="40"/>
    </row>
    <row r="30" spans="1:11" ht="18.95" customHeight="1" x14ac:dyDescent="0.15">
      <c r="A30" s="3" t="s">
        <v>83</v>
      </c>
    </row>
    <row r="31" spans="1:11" ht="18" customHeight="1" x14ac:dyDescent="0.15">
      <c r="B31" s="41" t="s">
        <v>84</v>
      </c>
      <c r="C31" s="106" t="s">
        <v>85</v>
      </c>
      <c r="D31" s="106"/>
      <c r="E31" s="106"/>
      <c r="F31" s="106"/>
      <c r="G31" s="106"/>
      <c r="H31" s="106"/>
      <c r="I31" s="106"/>
      <c r="J31" s="42"/>
    </row>
    <row r="32" spans="1:11" ht="18" customHeight="1" x14ac:dyDescent="0.15">
      <c r="B32" s="41" t="s">
        <v>37</v>
      </c>
      <c r="C32" s="106" t="s">
        <v>86</v>
      </c>
      <c r="D32" s="106"/>
      <c r="E32" s="106"/>
      <c r="F32" s="106"/>
      <c r="G32" s="106"/>
      <c r="H32" s="106"/>
      <c r="I32" s="106"/>
      <c r="J32" s="42"/>
    </row>
    <row r="33" spans="2:10" ht="18" customHeight="1" x14ac:dyDescent="0.15">
      <c r="B33" s="41" t="s">
        <v>28</v>
      </c>
      <c r="C33" s="106" t="s">
        <v>87</v>
      </c>
      <c r="D33" s="106"/>
      <c r="E33" s="106"/>
      <c r="F33" s="106"/>
      <c r="G33" s="106"/>
      <c r="H33" s="106"/>
      <c r="I33" s="106"/>
      <c r="J33" s="42"/>
    </row>
  </sheetData>
  <sheetProtection algorithmName="SHA-512" hashValue="dRjlhpLSzVysbiMdc1Ez15mPyoBYRqxK11TQJcK0DCkWtXIcdw8D3l1h4BAg2y6yzYGSw5nJ0ITq8a3xWdSKCg==" saltValue="IzgfjG+WA9gp5itRPVH1/A==" spinCount="100000" sheet="1" objects="1" scenarios="1" formatCells="0" formatRows="0"/>
  <mergeCells count="41">
    <mergeCell ref="J19:K19"/>
    <mergeCell ref="C18:D18"/>
    <mergeCell ref="G18:I18"/>
    <mergeCell ref="C33:I33"/>
    <mergeCell ref="C31:I31"/>
    <mergeCell ref="C21:D21"/>
    <mergeCell ref="G21:I21"/>
    <mergeCell ref="B27:C27"/>
    <mergeCell ref="B28:C28"/>
    <mergeCell ref="C24:D24"/>
    <mergeCell ref="G24:I24"/>
    <mergeCell ref="C19:D19"/>
    <mergeCell ref="G19:I19"/>
    <mergeCell ref="J21:K21"/>
    <mergeCell ref="C32:I32"/>
    <mergeCell ref="C20:D20"/>
    <mergeCell ref="G20:I20"/>
    <mergeCell ref="J20:K20"/>
    <mergeCell ref="J24:K24"/>
    <mergeCell ref="C22:D22"/>
    <mergeCell ref="G22:I22"/>
    <mergeCell ref="J22:K22"/>
    <mergeCell ref="C23:D23"/>
    <mergeCell ref="G23:I23"/>
    <mergeCell ref="J23:K23"/>
    <mergeCell ref="J18:K18"/>
    <mergeCell ref="C13:D13"/>
    <mergeCell ref="G13:I13"/>
    <mergeCell ref="J13:K13"/>
    <mergeCell ref="C14:D14"/>
    <mergeCell ref="G14:I14"/>
    <mergeCell ref="J14:K14"/>
    <mergeCell ref="C15:D15"/>
    <mergeCell ref="G15:I15"/>
    <mergeCell ref="J15:K15"/>
    <mergeCell ref="C16:D16"/>
    <mergeCell ref="G16:I16"/>
    <mergeCell ref="J16:K16"/>
    <mergeCell ref="C17:D17"/>
    <mergeCell ref="G17:I17"/>
    <mergeCell ref="J17:K17"/>
  </mergeCells>
  <phoneticPr fontId="4"/>
  <pageMargins left="0.70866141732283472" right="0.70866141732283472" top="0.74803149606299213" bottom="0.74803149606299213"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R27"/>
  <sheetViews>
    <sheetView showGridLines="0" view="pageBreakPreview" zoomScale="70" zoomScaleNormal="80" zoomScaleSheetLayoutView="70" workbookViewId="0"/>
  </sheetViews>
  <sheetFormatPr defaultColWidth="9" defaultRowHeight="14.25" x14ac:dyDescent="0.15"/>
  <cols>
    <col min="1" max="1" width="12" style="44" customWidth="1"/>
    <col min="2" max="2" width="13.75" style="44" customWidth="1"/>
    <col min="3" max="8" width="17.625" style="44" customWidth="1"/>
    <col min="9" max="9" width="25.625" style="44" customWidth="1"/>
    <col min="10" max="18" width="17.625" style="44" customWidth="1"/>
    <col min="19" max="16384" width="9" style="44"/>
  </cols>
  <sheetData>
    <row r="1" spans="1:18" x14ac:dyDescent="0.15">
      <c r="R1" s="45" t="str">
        <f>'MPS(input)'!K1</f>
        <v>Monitoring Spreadsheet: JCM_TH_AM015_ver01.0</v>
      </c>
    </row>
    <row r="2" spans="1:18" x14ac:dyDescent="0.15">
      <c r="R2" s="45" t="str">
        <f>'MPS(input)'!K2</f>
        <v>Reference Number: TH023</v>
      </c>
    </row>
    <row r="3" spans="1:18" s="89" customFormat="1" ht="19.5" customHeight="1" x14ac:dyDescent="0.15">
      <c r="A3" s="87"/>
      <c r="B3" s="88"/>
      <c r="C3" s="115" t="s">
        <v>88</v>
      </c>
      <c r="D3" s="116"/>
      <c r="E3" s="117"/>
      <c r="F3" s="115" t="s">
        <v>89</v>
      </c>
      <c r="G3" s="116"/>
      <c r="H3" s="116"/>
      <c r="I3" s="116"/>
      <c r="J3" s="116"/>
      <c r="K3" s="116"/>
      <c r="L3" s="116"/>
      <c r="M3" s="116"/>
      <c r="N3" s="116"/>
      <c r="O3" s="117"/>
      <c r="P3" s="111" t="s">
        <v>90</v>
      </c>
      <c r="Q3" s="112"/>
      <c r="R3" s="113"/>
    </row>
    <row r="4" spans="1:18" ht="18.75" x14ac:dyDescent="0.15">
      <c r="A4" s="78" t="s">
        <v>91</v>
      </c>
      <c r="B4" s="46" t="s">
        <v>92</v>
      </c>
      <c r="C4" s="47" t="s">
        <v>24</v>
      </c>
      <c r="D4" s="77" t="s">
        <v>93</v>
      </c>
      <c r="E4" s="77" t="s">
        <v>94</v>
      </c>
      <c r="F4" s="33" t="s">
        <v>46</v>
      </c>
      <c r="G4" s="33" t="s">
        <v>46</v>
      </c>
      <c r="H4" s="33" t="s">
        <v>46</v>
      </c>
      <c r="I4" s="33" t="s">
        <v>46</v>
      </c>
      <c r="J4" s="33" t="s">
        <v>46</v>
      </c>
      <c r="K4" s="33" t="s">
        <v>59</v>
      </c>
      <c r="L4" s="33" t="s">
        <v>63</v>
      </c>
      <c r="M4" s="31" t="s">
        <v>95</v>
      </c>
      <c r="N4" s="31" t="s">
        <v>96</v>
      </c>
      <c r="O4" s="31" t="s">
        <v>97</v>
      </c>
      <c r="P4" s="47" t="s">
        <v>98</v>
      </c>
      <c r="Q4" s="47" t="s">
        <v>99</v>
      </c>
      <c r="R4" s="47" t="s">
        <v>100</v>
      </c>
    </row>
    <row r="5" spans="1:18" ht="208.5" customHeight="1" x14ac:dyDescent="0.15">
      <c r="A5" s="78" t="s">
        <v>101</v>
      </c>
      <c r="B5" s="48" t="s">
        <v>102</v>
      </c>
      <c r="C5" s="77" t="s">
        <v>103</v>
      </c>
      <c r="D5" s="51" t="s">
        <v>104</v>
      </c>
      <c r="E5" s="80" t="s">
        <v>105</v>
      </c>
      <c r="F5" s="81" t="s">
        <v>47</v>
      </c>
      <c r="G5" s="82" t="s">
        <v>106</v>
      </c>
      <c r="H5" s="82" t="s">
        <v>107</v>
      </c>
      <c r="I5" s="82" t="s">
        <v>108</v>
      </c>
      <c r="J5" s="82" t="s">
        <v>109</v>
      </c>
      <c r="K5" s="49" t="s">
        <v>110</v>
      </c>
      <c r="L5" s="49" t="s">
        <v>111</v>
      </c>
      <c r="M5" s="49" t="s">
        <v>67</v>
      </c>
      <c r="N5" s="49" t="s">
        <v>72</v>
      </c>
      <c r="O5" s="50" t="s">
        <v>112</v>
      </c>
      <c r="P5" s="51" t="s">
        <v>113</v>
      </c>
      <c r="Q5" s="51" t="s">
        <v>114</v>
      </c>
      <c r="R5" s="51" t="s">
        <v>115</v>
      </c>
    </row>
    <row r="6" spans="1:18" ht="18.75" x14ac:dyDescent="0.15">
      <c r="A6" s="78" t="s">
        <v>116</v>
      </c>
      <c r="B6" s="52" t="s">
        <v>117</v>
      </c>
      <c r="C6" s="53" t="s">
        <v>27</v>
      </c>
      <c r="D6" s="54" t="s">
        <v>36</v>
      </c>
      <c r="E6" s="53" t="s">
        <v>27</v>
      </c>
      <c r="F6" s="54" t="s">
        <v>48</v>
      </c>
      <c r="G6" s="54" t="s">
        <v>48</v>
      </c>
      <c r="H6" s="54" t="s">
        <v>48</v>
      </c>
      <c r="I6" s="54" t="s">
        <v>48</v>
      </c>
      <c r="J6" s="54" t="s">
        <v>48</v>
      </c>
      <c r="K6" s="54" t="s">
        <v>118</v>
      </c>
      <c r="L6" s="54" t="s">
        <v>118</v>
      </c>
      <c r="M6" s="55" t="s">
        <v>68</v>
      </c>
      <c r="N6" s="55" t="s">
        <v>73</v>
      </c>
      <c r="O6" s="55" t="s">
        <v>77</v>
      </c>
      <c r="P6" s="52" t="s">
        <v>119</v>
      </c>
      <c r="Q6" s="52" t="s">
        <v>119</v>
      </c>
      <c r="R6" s="52" t="s">
        <v>119</v>
      </c>
    </row>
    <row r="7" spans="1:18" x14ac:dyDescent="0.15">
      <c r="A7" s="114" t="s">
        <v>120</v>
      </c>
      <c r="B7" s="20">
        <v>1</v>
      </c>
      <c r="C7" s="43">
        <v>81919.12</v>
      </c>
      <c r="D7" s="56">
        <f>'MPS(input)'!$E$9</f>
        <v>0</v>
      </c>
      <c r="E7" s="57">
        <f>'MPS(input)'!$E$10</f>
        <v>0</v>
      </c>
      <c r="F7" s="58">
        <f>'MPS(input)'!$E$15</f>
        <v>0.56640000000000001</v>
      </c>
      <c r="G7" s="59">
        <f>'MPS(input)'!$E$16</f>
        <v>0</v>
      </c>
      <c r="H7" s="59">
        <f>'MPS(input)'!$E$17</f>
        <v>0</v>
      </c>
      <c r="I7" s="59">
        <f>'MPS(input)'!$E$18</f>
        <v>0</v>
      </c>
      <c r="J7" s="83">
        <f>'MPS(input)'!$E$19</f>
        <v>0</v>
      </c>
      <c r="K7" s="64">
        <v>2086</v>
      </c>
      <c r="L7" s="64">
        <v>1979</v>
      </c>
      <c r="M7" s="57">
        <f>'MPS(input)'!$E$22</f>
        <v>0</v>
      </c>
      <c r="N7" s="57">
        <f>'MPS(input)'!$E$23</f>
        <v>0</v>
      </c>
      <c r="O7" s="59">
        <f>'MPS(input)'!$E$24</f>
        <v>0</v>
      </c>
      <c r="P7" s="60">
        <f>IF(ISERROR(C7*(K7/L7)*SMALL(F7:J7,COUNTIF(F7:J7,0)+1)),0,(C7*(K7/L7)*SMALL(F7:J7,COUNTIF(F7:J7,0)+1)))</f>
        <v>48907.676725036887</v>
      </c>
      <c r="Q7" s="60">
        <f>IF(ISERROR(C7*SMALL(F7:J7,COUNTIF(F7:J7,0)+1)),0,(C7*SMALL(F7:J7,COUNTIF(F7:J7,0)+1)))</f>
        <v>46398.989567999997</v>
      </c>
      <c r="R7" s="61">
        <f>P7-Q7</f>
        <v>2508.6871570368894</v>
      </c>
    </row>
    <row r="8" spans="1:18" x14ac:dyDescent="0.15">
      <c r="A8" s="114"/>
      <c r="B8" s="20">
        <v>2</v>
      </c>
      <c r="C8" s="43"/>
      <c r="D8" s="56">
        <f>'MPS(input)'!$E$9</f>
        <v>0</v>
      </c>
      <c r="E8" s="57">
        <f>'MPS(input)'!$E$10</f>
        <v>0</v>
      </c>
      <c r="F8" s="58">
        <f>'MPS(input)'!$E$15</f>
        <v>0.56640000000000001</v>
      </c>
      <c r="G8" s="59">
        <f>'MPS(input)'!$E$16</f>
        <v>0</v>
      </c>
      <c r="H8" s="59">
        <f>'MPS(input)'!$E$17</f>
        <v>0</v>
      </c>
      <c r="I8" s="59">
        <f>'MPS(input)'!$E$18</f>
        <v>0</v>
      </c>
      <c r="J8" s="83">
        <f>'MPS(input)'!$E$19</f>
        <v>0</v>
      </c>
      <c r="K8" s="64"/>
      <c r="L8" s="64"/>
      <c r="M8" s="57">
        <f>'MPS(input)'!$E$22</f>
        <v>0</v>
      </c>
      <c r="N8" s="57">
        <f>'MPS(input)'!$E$23</f>
        <v>0</v>
      </c>
      <c r="O8" s="59">
        <f>'MPS(input)'!$E$24</f>
        <v>0</v>
      </c>
      <c r="P8" s="60">
        <f t="shared" ref="P8:P26" si="0">IF(ISERROR(C8*(K8/L8)*SMALL(F8:J8,COUNTIF(F8:J8,0)+1)),0,(C8*(K8/L8)*SMALL(F8:J8,COUNTIF(F8:J8,0)+1)))</f>
        <v>0</v>
      </c>
      <c r="Q8" s="60">
        <f t="shared" ref="Q8:Q26" si="1">IF(ISERROR(C8*SMALL(F8:J8,COUNTIF(F8:J8,0)+1)),0,(C8*SMALL(F8:J8,COUNTIF(F8:J8,0)+1)))</f>
        <v>0</v>
      </c>
      <c r="R8" s="61">
        <f t="shared" ref="R8:R26" si="2">P8-Q8</f>
        <v>0</v>
      </c>
    </row>
    <row r="9" spans="1:18" x14ac:dyDescent="0.15">
      <c r="A9" s="114"/>
      <c r="B9" s="20">
        <v>3</v>
      </c>
      <c r="C9" s="43"/>
      <c r="D9" s="56">
        <f>'MPS(input)'!$E$9</f>
        <v>0</v>
      </c>
      <c r="E9" s="57">
        <f>'MPS(input)'!$E$10</f>
        <v>0</v>
      </c>
      <c r="F9" s="58">
        <f>'MPS(input)'!$E$15</f>
        <v>0.56640000000000001</v>
      </c>
      <c r="G9" s="59">
        <f>'MPS(input)'!$E$16</f>
        <v>0</v>
      </c>
      <c r="H9" s="59">
        <f>'MPS(input)'!$E$17</f>
        <v>0</v>
      </c>
      <c r="I9" s="59">
        <f>'MPS(input)'!$E$18</f>
        <v>0</v>
      </c>
      <c r="J9" s="83">
        <f>'MPS(input)'!$E$19</f>
        <v>0</v>
      </c>
      <c r="K9" s="64"/>
      <c r="L9" s="64"/>
      <c r="M9" s="57">
        <f>'MPS(input)'!$E$22</f>
        <v>0</v>
      </c>
      <c r="N9" s="57">
        <f>'MPS(input)'!$E$23</f>
        <v>0</v>
      </c>
      <c r="O9" s="59">
        <f>'MPS(input)'!$E$24</f>
        <v>0</v>
      </c>
      <c r="P9" s="60">
        <f t="shared" si="0"/>
        <v>0</v>
      </c>
      <c r="Q9" s="60">
        <f t="shared" si="1"/>
        <v>0</v>
      </c>
      <c r="R9" s="61">
        <f t="shared" si="2"/>
        <v>0</v>
      </c>
    </row>
    <row r="10" spans="1:18" x14ac:dyDescent="0.15">
      <c r="A10" s="114"/>
      <c r="B10" s="20">
        <v>4</v>
      </c>
      <c r="C10" s="43"/>
      <c r="D10" s="56">
        <f>'MPS(input)'!$E$9</f>
        <v>0</v>
      </c>
      <c r="E10" s="57">
        <f>'MPS(input)'!$E$10</f>
        <v>0</v>
      </c>
      <c r="F10" s="58">
        <f>'MPS(input)'!$E$15</f>
        <v>0.56640000000000001</v>
      </c>
      <c r="G10" s="59">
        <f>'MPS(input)'!$E$16</f>
        <v>0</v>
      </c>
      <c r="H10" s="59">
        <f>'MPS(input)'!$E$17</f>
        <v>0</v>
      </c>
      <c r="I10" s="59">
        <f>'MPS(input)'!$E$18</f>
        <v>0</v>
      </c>
      <c r="J10" s="83">
        <f>'MPS(input)'!$E$19</f>
        <v>0</v>
      </c>
      <c r="K10" s="64"/>
      <c r="L10" s="64"/>
      <c r="M10" s="57">
        <f>'MPS(input)'!$E$22</f>
        <v>0</v>
      </c>
      <c r="N10" s="57">
        <f>'MPS(input)'!$E$23</f>
        <v>0</v>
      </c>
      <c r="O10" s="59">
        <f>'MPS(input)'!$E$24</f>
        <v>0</v>
      </c>
      <c r="P10" s="60">
        <f t="shared" si="0"/>
        <v>0</v>
      </c>
      <c r="Q10" s="60">
        <f t="shared" si="1"/>
        <v>0</v>
      </c>
      <c r="R10" s="61">
        <f t="shared" si="2"/>
        <v>0</v>
      </c>
    </row>
    <row r="11" spans="1:18" x14ac:dyDescent="0.15">
      <c r="A11" s="114"/>
      <c r="B11" s="20">
        <v>5</v>
      </c>
      <c r="C11" s="43"/>
      <c r="D11" s="56">
        <f>'MPS(input)'!$E$9</f>
        <v>0</v>
      </c>
      <c r="E11" s="57">
        <f>'MPS(input)'!$E$10</f>
        <v>0</v>
      </c>
      <c r="F11" s="58">
        <f>'MPS(input)'!$E$15</f>
        <v>0.56640000000000001</v>
      </c>
      <c r="G11" s="59">
        <f>'MPS(input)'!$E$16</f>
        <v>0</v>
      </c>
      <c r="H11" s="59">
        <f>'MPS(input)'!$E$17</f>
        <v>0</v>
      </c>
      <c r="I11" s="59">
        <f>'MPS(input)'!$E$18</f>
        <v>0</v>
      </c>
      <c r="J11" s="83">
        <f>'MPS(input)'!$E$19</f>
        <v>0</v>
      </c>
      <c r="K11" s="64"/>
      <c r="L11" s="64"/>
      <c r="M11" s="57">
        <f>'MPS(input)'!$E$22</f>
        <v>0</v>
      </c>
      <c r="N11" s="57">
        <f>'MPS(input)'!$E$23</f>
        <v>0</v>
      </c>
      <c r="O11" s="59">
        <f>'MPS(input)'!$E$24</f>
        <v>0</v>
      </c>
      <c r="P11" s="60">
        <f t="shared" si="0"/>
        <v>0</v>
      </c>
      <c r="Q11" s="60">
        <f t="shared" si="1"/>
        <v>0</v>
      </c>
      <c r="R11" s="61">
        <f t="shared" si="2"/>
        <v>0</v>
      </c>
    </row>
    <row r="12" spans="1:18" x14ac:dyDescent="0.15">
      <c r="A12" s="114"/>
      <c r="B12" s="20">
        <v>6</v>
      </c>
      <c r="C12" s="43"/>
      <c r="D12" s="56">
        <f>'MPS(input)'!$E$9</f>
        <v>0</v>
      </c>
      <c r="E12" s="57">
        <f>'MPS(input)'!$E$10</f>
        <v>0</v>
      </c>
      <c r="F12" s="58">
        <f>'MPS(input)'!$E$15</f>
        <v>0.56640000000000001</v>
      </c>
      <c r="G12" s="59">
        <f>'MPS(input)'!$E$16</f>
        <v>0</v>
      </c>
      <c r="H12" s="59">
        <f>'MPS(input)'!$E$17</f>
        <v>0</v>
      </c>
      <c r="I12" s="59">
        <f>'MPS(input)'!$E$18</f>
        <v>0</v>
      </c>
      <c r="J12" s="83">
        <f>'MPS(input)'!$E$19</f>
        <v>0</v>
      </c>
      <c r="K12" s="64"/>
      <c r="L12" s="64"/>
      <c r="M12" s="57">
        <f>'MPS(input)'!$E$22</f>
        <v>0</v>
      </c>
      <c r="N12" s="57">
        <f>'MPS(input)'!$E$23</f>
        <v>0</v>
      </c>
      <c r="O12" s="59">
        <f>'MPS(input)'!$E$24</f>
        <v>0</v>
      </c>
      <c r="P12" s="60">
        <f t="shared" si="0"/>
        <v>0</v>
      </c>
      <c r="Q12" s="60">
        <f t="shared" si="1"/>
        <v>0</v>
      </c>
      <c r="R12" s="61">
        <f t="shared" si="2"/>
        <v>0</v>
      </c>
    </row>
    <row r="13" spans="1:18" x14ac:dyDescent="0.15">
      <c r="A13" s="114"/>
      <c r="B13" s="20">
        <v>7</v>
      </c>
      <c r="C13" s="43"/>
      <c r="D13" s="56">
        <f>'MPS(input)'!$E$9</f>
        <v>0</v>
      </c>
      <c r="E13" s="57">
        <f>'MPS(input)'!$E$10</f>
        <v>0</v>
      </c>
      <c r="F13" s="58">
        <f>'MPS(input)'!$E$15</f>
        <v>0.56640000000000001</v>
      </c>
      <c r="G13" s="59">
        <f>'MPS(input)'!$E$16</f>
        <v>0</v>
      </c>
      <c r="H13" s="59">
        <f>'MPS(input)'!$E$17</f>
        <v>0</v>
      </c>
      <c r="I13" s="59">
        <f>'MPS(input)'!$E$18</f>
        <v>0</v>
      </c>
      <c r="J13" s="83">
        <f>'MPS(input)'!$E$19</f>
        <v>0</v>
      </c>
      <c r="K13" s="64"/>
      <c r="L13" s="64"/>
      <c r="M13" s="57">
        <f>'MPS(input)'!$E$22</f>
        <v>0</v>
      </c>
      <c r="N13" s="57">
        <f>'MPS(input)'!$E$23</f>
        <v>0</v>
      </c>
      <c r="O13" s="59">
        <f>'MPS(input)'!$E$24</f>
        <v>0</v>
      </c>
      <c r="P13" s="60">
        <f t="shared" si="0"/>
        <v>0</v>
      </c>
      <c r="Q13" s="60">
        <f t="shared" si="1"/>
        <v>0</v>
      </c>
      <c r="R13" s="61">
        <f t="shared" si="2"/>
        <v>0</v>
      </c>
    </row>
    <row r="14" spans="1:18" x14ac:dyDescent="0.15">
      <c r="A14" s="114"/>
      <c r="B14" s="20">
        <v>8</v>
      </c>
      <c r="C14" s="43"/>
      <c r="D14" s="56">
        <f>'MPS(input)'!$E$9</f>
        <v>0</v>
      </c>
      <c r="E14" s="57">
        <f>'MPS(input)'!$E$10</f>
        <v>0</v>
      </c>
      <c r="F14" s="58">
        <f>'MPS(input)'!$E$15</f>
        <v>0.56640000000000001</v>
      </c>
      <c r="G14" s="59">
        <f>'MPS(input)'!$E$16</f>
        <v>0</v>
      </c>
      <c r="H14" s="59">
        <f>'MPS(input)'!$E$17</f>
        <v>0</v>
      </c>
      <c r="I14" s="59">
        <f>'MPS(input)'!$E$18</f>
        <v>0</v>
      </c>
      <c r="J14" s="83">
        <f>'MPS(input)'!$E$19</f>
        <v>0</v>
      </c>
      <c r="K14" s="64"/>
      <c r="L14" s="64"/>
      <c r="M14" s="57">
        <f>'MPS(input)'!$E$22</f>
        <v>0</v>
      </c>
      <c r="N14" s="57">
        <f>'MPS(input)'!$E$23</f>
        <v>0</v>
      </c>
      <c r="O14" s="59">
        <f>'MPS(input)'!$E$24</f>
        <v>0</v>
      </c>
      <c r="P14" s="60">
        <f t="shared" si="0"/>
        <v>0</v>
      </c>
      <c r="Q14" s="60">
        <f t="shared" si="1"/>
        <v>0</v>
      </c>
      <c r="R14" s="61">
        <f t="shared" si="2"/>
        <v>0</v>
      </c>
    </row>
    <row r="15" spans="1:18" x14ac:dyDescent="0.15">
      <c r="A15" s="114"/>
      <c r="B15" s="20">
        <v>9</v>
      </c>
      <c r="C15" s="43"/>
      <c r="D15" s="56">
        <f>'MPS(input)'!$E$9</f>
        <v>0</v>
      </c>
      <c r="E15" s="57">
        <f>'MPS(input)'!$E$10</f>
        <v>0</v>
      </c>
      <c r="F15" s="58">
        <f>'MPS(input)'!$E$15</f>
        <v>0.56640000000000001</v>
      </c>
      <c r="G15" s="59">
        <f>'MPS(input)'!$E$16</f>
        <v>0</v>
      </c>
      <c r="H15" s="59">
        <f>'MPS(input)'!$E$17</f>
        <v>0</v>
      </c>
      <c r="I15" s="59">
        <f>'MPS(input)'!$E$18</f>
        <v>0</v>
      </c>
      <c r="J15" s="83">
        <f>'MPS(input)'!$E$19</f>
        <v>0</v>
      </c>
      <c r="K15" s="64"/>
      <c r="L15" s="64"/>
      <c r="M15" s="57">
        <f>'MPS(input)'!$E$22</f>
        <v>0</v>
      </c>
      <c r="N15" s="57">
        <f>'MPS(input)'!$E$23</f>
        <v>0</v>
      </c>
      <c r="O15" s="59">
        <f>'MPS(input)'!$E$24</f>
        <v>0</v>
      </c>
      <c r="P15" s="60">
        <f t="shared" si="0"/>
        <v>0</v>
      </c>
      <c r="Q15" s="60">
        <f t="shared" si="1"/>
        <v>0</v>
      </c>
      <c r="R15" s="61">
        <f t="shared" si="2"/>
        <v>0</v>
      </c>
    </row>
    <row r="16" spans="1:18" x14ac:dyDescent="0.15">
      <c r="A16" s="114"/>
      <c r="B16" s="20">
        <v>10</v>
      </c>
      <c r="C16" s="43"/>
      <c r="D16" s="56">
        <f>'MPS(input)'!$E$9</f>
        <v>0</v>
      </c>
      <c r="E16" s="57">
        <f>'MPS(input)'!$E$10</f>
        <v>0</v>
      </c>
      <c r="F16" s="58">
        <f>'MPS(input)'!$E$15</f>
        <v>0.56640000000000001</v>
      </c>
      <c r="G16" s="59">
        <f>'MPS(input)'!$E$16</f>
        <v>0</v>
      </c>
      <c r="H16" s="59">
        <f>'MPS(input)'!$E$17</f>
        <v>0</v>
      </c>
      <c r="I16" s="59">
        <f>'MPS(input)'!$E$18</f>
        <v>0</v>
      </c>
      <c r="J16" s="83">
        <f>'MPS(input)'!$E$19</f>
        <v>0</v>
      </c>
      <c r="K16" s="64"/>
      <c r="L16" s="64"/>
      <c r="M16" s="57">
        <f>'MPS(input)'!$E$22</f>
        <v>0</v>
      </c>
      <c r="N16" s="57">
        <f>'MPS(input)'!$E$23</f>
        <v>0</v>
      </c>
      <c r="O16" s="59">
        <f>'MPS(input)'!$E$24</f>
        <v>0</v>
      </c>
      <c r="P16" s="60">
        <f t="shared" si="0"/>
        <v>0</v>
      </c>
      <c r="Q16" s="60">
        <f t="shared" si="1"/>
        <v>0</v>
      </c>
      <c r="R16" s="61">
        <f t="shared" si="2"/>
        <v>0</v>
      </c>
    </row>
    <row r="17" spans="1:18" x14ac:dyDescent="0.15">
      <c r="A17" s="114"/>
      <c r="B17" s="20">
        <v>11</v>
      </c>
      <c r="C17" s="43"/>
      <c r="D17" s="56">
        <f>'MPS(input)'!$E$9</f>
        <v>0</v>
      </c>
      <c r="E17" s="57">
        <f>'MPS(input)'!$E$10</f>
        <v>0</v>
      </c>
      <c r="F17" s="58">
        <f>'MPS(input)'!$E$15</f>
        <v>0.56640000000000001</v>
      </c>
      <c r="G17" s="59">
        <f>'MPS(input)'!$E$16</f>
        <v>0</v>
      </c>
      <c r="H17" s="59">
        <f>'MPS(input)'!$E$17</f>
        <v>0</v>
      </c>
      <c r="I17" s="59">
        <f>'MPS(input)'!$E$18</f>
        <v>0</v>
      </c>
      <c r="J17" s="83">
        <f>'MPS(input)'!$E$19</f>
        <v>0</v>
      </c>
      <c r="K17" s="64"/>
      <c r="L17" s="64"/>
      <c r="M17" s="57">
        <f>'MPS(input)'!$E$22</f>
        <v>0</v>
      </c>
      <c r="N17" s="57">
        <f>'MPS(input)'!$E$23</f>
        <v>0</v>
      </c>
      <c r="O17" s="59">
        <f>'MPS(input)'!$E$24</f>
        <v>0</v>
      </c>
      <c r="P17" s="60">
        <f t="shared" si="0"/>
        <v>0</v>
      </c>
      <c r="Q17" s="60">
        <f t="shared" si="1"/>
        <v>0</v>
      </c>
      <c r="R17" s="61">
        <f t="shared" si="2"/>
        <v>0</v>
      </c>
    </row>
    <row r="18" spans="1:18" x14ac:dyDescent="0.15">
      <c r="A18" s="114"/>
      <c r="B18" s="20">
        <v>12</v>
      </c>
      <c r="C18" s="43"/>
      <c r="D18" s="56">
        <f>'MPS(input)'!$E$9</f>
        <v>0</v>
      </c>
      <c r="E18" s="57">
        <f>'MPS(input)'!$E$10</f>
        <v>0</v>
      </c>
      <c r="F18" s="58">
        <f>'MPS(input)'!$E$15</f>
        <v>0.56640000000000001</v>
      </c>
      <c r="G18" s="59">
        <f>'MPS(input)'!$E$16</f>
        <v>0</v>
      </c>
      <c r="H18" s="59">
        <f>'MPS(input)'!$E$17</f>
        <v>0</v>
      </c>
      <c r="I18" s="59">
        <f>'MPS(input)'!$E$18</f>
        <v>0</v>
      </c>
      <c r="J18" s="83">
        <f>'MPS(input)'!$E$19</f>
        <v>0</v>
      </c>
      <c r="K18" s="64"/>
      <c r="L18" s="64"/>
      <c r="M18" s="57">
        <f>'MPS(input)'!$E$22</f>
        <v>0</v>
      </c>
      <c r="N18" s="57">
        <f>'MPS(input)'!$E$23</f>
        <v>0</v>
      </c>
      <c r="O18" s="59">
        <f>'MPS(input)'!$E$24</f>
        <v>0</v>
      </c>
      <c r="P18" s="60">
        <f t="shared" si="0"/>
        <v>0</v>
      </c>
      <c r="Q18" s="60">
        <f t="shared" si="1"/>
        <v>0</v>
      </c>
      <c r="R18" s="61">
        <f t="shared" si="2"/>
        <v>0</v>
      </c>
    </row>
    <row r="19" spans="1:18" x14ac:dyDescent="0.15">
      <c r="A19" s="114"/>
      <c r="B19" s="20">
        <v>13</v>
      </c>
      <c r="C19" s="43"/>
      <c r="D19" s="56">
        <f>'MPS(input)'!$E$9</f>
        <v>0</v>
      </c>
      <c r="E19" s="57">
        <f>'MPS(input)'!$E$10</f>
        <v>0</v>
      </c>
      <c r="F19" s="58">
        <f>'MPS(input)'!$E$15</f>
        <v>0.56640000000000001</v>
      </c>
      <c r="G19" s="59">
        <f>'MPS(input)'!$E$16</f>
        <v>0</v>
      </c>
      <c r="H19" s="59">
        <f>'MPS(input)'!$E$17</f>
        <v>0</v>
      </c>
      <c r="I19" s="59">
        <f>'MPS(input)'!$E$18</f>
        <v>0</v>
      </c>
      <c r="J19" s="83">
        <f>'MPS(input)'!$E$19</f>
        <v>0</v>
      </c>
      <c r="K19" s="64"/>
      <c r="L19" s="64"/>
      <c r="M19" s="57">
        <f>'MPS(input)'!$E$22</f>
        <v>0</v>
      </c>
      <c r="N19" s="57">
        <f>'MPS(input)'!$E$23</f>
        <v>0</v>
      </c>
      <c r="O19" s="59">
        <f>'MPS(input)'!$E$24</f>
        <v>0</v>
      </c>
      <c r="P19" s="60">
        <f t="shared" si="0"/>
        <v>0</v>
      </c>
      <c r="Q19" s="60">
        <f t="shared" si="1"/>
        <v>0</v>
      </c>
      <c r="R19" s="61">
        <f t="shared" si="2"/>
        <v>0</v>
      </c>
    </row>
    <row r="20" spans="1:18" x14ac:dyDescent="0.15">
      <c r="A20" s="114"/>
      <c r="B20" s="20">
        <v>14</v>
      </c>
      <c r="C20" s="43"/>
      <c r="D20" s="56">
        <f>'MPS(input)'!$E$9</f>
        <v>0</v>
      </c>
      <c r="E20" s="57">
        <f>'MPS(input)'!$E$10</f>
        <v>0</v>
      </c>
      <c r="F20" s="58">
        <f>'MPS(input)'!$E$15</f>
        <v>0.56640000000000001</v>
      </c>
      <c r="G20" s="59">
        <f>'MPS(input)'!$E$16</f>
        <v>0</v>
      </c>
      <c r="H20" s="59">
        <f>'MPS(input)'!$E$17</f>
        <v>0</v>
      </c>
      <c r="I20" s="59">
        <f>'MPS(input)'!$E$18</f>
        <v>0</v>
      </c>
      <c r="J20" s="83">
        <f>'MPS(input)'!$E$19</f>
        <v>0</v>
      </c>
      <c r="K20" s="64"/>
      <c r="L20" s="64"/>
      <c r="M20" s="57">
        <f>'MPS(input)'!$E$22</f>
        <v>0</v>
      </c>
      <c r="N20" s="57">
        <f>'MPS(input)'!$E$23</f>
        <v>0</v>
      </c>
      <c r="O20" s="59">
        <f>'MPS(input)'!$E$24</f>
        <v>0</v>
      </c>
      <c r="P20" s="60">
        <f t="shared" si="0"/>
        <v>0</v>
      </c>
      <c r="Q20" s="60">
        <f t="shared" si="1"/>
        <v>0</v>
      </c>
      <c r="R20" s="61">
        <f t="shared" si="2"/>
        <v>0</v>
      </c>
    </row>
    <row r="21" spans="1:18" x14ac:dyDescent="0.15">
      <c r="A21" s="114"/>
      <c r="B21" s="20">
        <v>15</v>
      </c>
      <c r="C21" s="43"/>
      <c r="D21" s="56">
        <f>'MPS(input)'!$E$9</f>
        <v>0</v>
      </c>
      <c r="E21" s="57">
        <f>'MPS(input)'!$E$10</f>
        <v>0</v>
      </c>
      <c r="F21" s="58">
        <f>'MPS(input)'!$E$15</f>
        <v>0.56640000000000001</v>
      </c>
      <c r="G21" s="59">
        <f>'MPS(input)'!$E$16</f>
        <v>0</v>
      </c>
      <c r="H21" s="59">
        <f>'MPS(input)'!$E$17</f>
        <v>0</v>
      </c>
      <c r="I21" s="59">
        <f>'MPS(input)'!$E$18</f>
        <v>0</v>
      </c>
      <c r="J21" s="83">
        <f>'MPS(input)'!$E$19</f>
        <v>0</v>
      </c>
      <c r="K21" s="64"/>
      <c r="L21" s="64"/>
      <c r="M21" s="57">
        <f>'MPS(input)'!$E$22</f>
        <v>0</v>
      </c>
      <c r="N21" s="57">
        <f>'MPS(input)'!$E$23</f>
        <v>0</v>
      </c>
      <c r="O21" s="59">
        <f>'MPS(input)'!$E$24</f>
        <v>0</v>
      </c>
      <c r="P21" s="60">
        <f t="shared" si="0"/>
        <v>0</v>
      </c>
      <c r="Q21" s="60">
        <f t="shared" si="1"/>
        <v>0</v>
      </c>
      <c r="R21" s="61">
        <f t="shared" si="2"/>
        <v>0</v>
      </c>
    </row>
    <row r="22" spans="1:18" x14ac:dyDescent="0.15">
      <c r="A22" s="114"/>
      <c r="B22" s="20">
        <v>16</v>
      </c>
      <c r="C22" s="43"/>
      <c r="D22" s="56">
        <f>'MPS(input)'!$E$9</f>
        <v>0</v>
      </c>
      <c r="E22" s="57">
        <f>'MPS(input)'!$E$10</f>
        <v>0</v>
      </c>
      <c r="F22" s="58">
        <f>'MPS(input)'!$E$15</f>
        <v>0.56640000000000001</v>
      </c>
      <c r="G22" s="59">
        <f>'MPS(input)'!$E$16</f>
        <v>0</v>
      </c>
      <c r="H22" s="59">
        <f>'MPS(input)'!$E$17</f>
        <v>0</v>
      </c>
      <c r="I22" s="59">
        <f>'MPS(input)'!$E$18</f>
        <v>0</v>
      </c>
      <c r="J22" s="83">
        <f>'MPS(input)'!$E$19</f>
        <v>0</v>
      </c>
      <c r="K22" s="64"/>
      <c r="L22" s="64"/>
      <c r="M22" s="57">
        <f>'MPS(input)'!$E$22</f>
        <v>0</v>
      </c>
      <c r="N22" s="57">
        <f>'MPS(input)'!$E$23</f>
        <v>0</v>
      </c>
      <c r="O22" s="59">
        <f>'MPS(input)'!$E$24</f>
        <v>0</v>
      </c>
      <c r="P22" s="60">
        <f t="shared" si="0"/>
        <v>0</v>
      </c>
      <c r="Q22" s="60">
        <f t="shared" si="1"/>
        <v>0</v>
      </c>
      <c r="R22" s="61">
        <f t="shared" si="2"/>
        <v>0</v>
      </c>
    </row>
    <row r="23" spans="1:18" x14ac:dyDescent="0.15">
      <c r="A23" s="114"/>
      <c r="B23" s="20">
        <v>17</v>
      </c>
      <c r="C23" s="43"/>
      <c r="D23" s="56">
        <f>'MPS(input)'!$E$9</f>
        <v>0</v>
      </c>
      <c r="E23" s="57">
        <f>'MPS(input)'!$E$10</f>
        <v>0</v>
      </c>
      <c r="F23" s="58">
        <f>'MPS(input)'!$E$15</f>
        <v>0.56640000000000001</v>
      </c>
      <c r="G23" s="59">
        <f>'MPS(input)'!$E$16</f>
        <v>0</v>
      </c>
      <c r="H23" s="59">
        <f>'MPS(input)'!$E$17</f>
        <v>0</v>
      </c>
      <c r="I23" s="59">
        <f>'MPS(input)'!$E$18</f>
        <v>0</v>
      </c>
      <c r="J23" s="83">
        <f>'MPS(input)'!$E$19</f>
        <v>0</v>
      </c>
      <c r="K23" s="64"/>
      <c r="L23" s="64"/>
      <c r="M23" s="57">
        <f>'MPS(input)'!$E$22</f>
        <v>0</v>
      </c>
      <c r="N23" s="57">
        <f>'MPS(input)'!$E$23</f>
        <v>0</v>
      </c>
      <c r="O23" s="59">
        <f>'MPS(input)'!$E$24</f>
        <v>0</v>
      </c>
      <c r="P23" s="60">
        <f t="shared" si="0"/>
        <v>0</v>
      </c>
      <c r="Q23" s="60">
        <f t="shared" si="1"/>
        <v>0</v>
      </c>
      <c r="R23" s="61">
        <f t="shared" si="2"/>
        <v>0</v>
      </c>
    </row>
    <row r="24" spans="1:18" x14ac:dyDescent="0.15">
      <c r="A24" s="114"/>
      <c r="B24" s="20">
        <v>18</v>
      </c>
      <c r="C24" s="43"/>
      <c r="D24" s="56">
        <f>'MPS(input)'!$E$9</f>
        <v>0</v>
      </c>
      <c r="E24" s="57">
        <f>'MPS(input)'!$E$10</f>
        <v>0</v>
      </c>
      <c r="F24" s="58">
        <f>'MPS(input)'!$E$15</f>
        <v>0.56640000000000001</v>
      </c>
      <c r="G24" s="59">
        <f>'MPS(input)'!$E$16</f>
        <v>0</v>
      </c>
      <c r="H24" s="59">
        <f>'MPS(input)'!$E$17</f>
        <v>0</v>
      </c>
      <c r="I24" s="59">
        <f>'MPS(input)'!$E$18</f>
        <v>0</v>
      </c>
      <c r="J24" s="83">
        <f>'MPS(input)'!$E$19</f>
        <v>0</v>
      </c>
      <c r="K24" s="64"/>
      <c r="L24" s="64"/>
      <c r="M24" s="57">
        <f>'MPS(input)'!$E$22</f>
        <v>0</v>
      </c>
      <c r="N24" s="57">
        <f>'MPS(input)'!$E$23</f>
        <v>0</v>
      </c>
      <c r="O24" s="59">
        <f>'MPS(input)'!$E$24</f>
        <v>0</v>
      </c>
      <c r="P24" s="60">
        <f t="shared" si="0"/>
        <v>0</v>
      </c>
      <c r="Q24" s="60">
        <f t="shared" si="1"/>
        <v>0</v>
      </c>
      <c r="R24" s="61">
        <f t="shared" si="2"/>
        <v>0</v>
      </c>
    </row>
    <row r="25" spans="1:18" x14ac:dyDescent="0.15">
      <c r="A25" s="114"/>
      <c r="B25" s="20">
        <v>19</v>
      </c>
      <c r="C25" s="43"/>
      <c r="D25" s="56">
        <f>'MPS(input)'!$E$9</f>
        <v>0</v>
      </c>
      <c r="E25" s="57">
        <f>'MPS(input)'!$E$10</f>
        <v>0</v>
      </c>
      <c r="F25" s="58">
        <f>'MPS(input)'!$E$15</f>
        <v>0.56640000000000001</v>
      </c>
      <c r="G25" s="59">
        <f>'MPS(input)'!$E$16</f>
        <v>0</v>
      </c>
      <c r="H25" s="59">
        <f>'MPS(input)'!$E$17</f>
        <v>0</v>
      </c>
      <c r="I25" s="59">
        <f>'MPS(input)'!$E$18</f>
        <v>0</v>
      </c>
      <c r="J25" s="83">
        <f>'MPS(input)'!$E$19</f>
        <v>0</v>
      </c>
      <c r="K25" s="64"/>
      <c r="L25" s="64"/>
      <c r="M25" s="57">
        <f>'MPS(input)'!$E$22</f>
        <v>0</v>
      </c>
      <c r="N25" s="57">
        <f>'MPS(input)'!$E$23</f>
        <v>0</v>
      </c>
      <c r="O25" s="59">
        <f>'MPS(input)'!$E$24</f>
        <v>0</v>
      </c>
      <c r="P25" s="60">
        <f t="shared" si="0"/>
        <v>0</v>
      </c>
      <c r="Q25" s="60">
        <f t="shared" si="1"/>
        <v>0</v>
      </c>
      <c r="R25" s="61">
        <f t="shared" si="2"/>
        <v>0</v>
      </c>
    </row>
    <row r="26" spans="1:18" x14ac:dyDescent="0.15">
      <c r="A26" s="114"/>
      <c r="B26" s="20">
        <v>20</v>
      </c>
      <c r="C26" s="43"/>
      <c r="D26" s="56">
        <f>'MPS(input)'!$E$9</f>
        <v>0</v>
      </c>
      <c r="E26" s="57">
        <f>'MPS(input)'!$E$10</f>
        <v>0</v>
      </c>
      <c r="F26" s="58">
        <f>'MPS(input)'!$E$15</f>
        <v>0.56640000000000001</v>
      </c>
      <c r="G26" s="59">
        <f>'MPS(input)'!$E$16</f>
        <v>0</v>
      </c>
      <c r="H26" s="59">
        <f>'MPS(input)'!$E$17</f>
        <v>0</v>
      </c>
      <c r="I26" s="59">
        <f>'MPS(input)'!$E$18</f>
        <v>0</v>
      </c>
      <c r="J26" s="83">
        <f>'MPS(input)'!$E$19</f>
        <v>0</v>
      </c>
      <c r="K26" s="64"/>
      <c r="L26" s="64"/>
      <c r="M26" s="57">
        <f>'MPS(input)'!$E$22</f>
        <v>0</v>
      </c>
      <c r="N26" s="57">
        <f>'MPS(input)'!$E$23</f>
        <v>0</v>
      </c>
      <c r="O26" s="59">
        <f>'MPS(input)'!$E$24</f>
        <v>0</v>
      </c>
      <c r="P26" s="60">
        <f t="shared" si="0"/>
        <v>0</v>
      </c>
      <c r="Q26" s="60">
        <f t="shared" si="1"/>
        <v>0</v>
      </c>
      <c r="R26" s="61">
        <f t="shared" si="2"/>
        <v>0</v>
      </c>
    </row>
    <row r="27" spans="1:18" ht="15" x14ac:dyDescent="0.15">
      <c r="A27" s="114"/>
      <c r="B27" s="62" t="s">
        <v>121</v>
      </c>
      <c r="C27" s="63" t="s">
        <v>117</v>
      </c>
      <c r="D27" s="63" t="s">
        <v>117</v>
      </c>
      <c r="E27" s="63" t="s">
        <v>117</v>
      </c>
      <c r="F27" s="63" t="s">
        <v>117</v>
      </c>
      <c r="G27" s="63" t="s">
        <v>117</v>
      </c>
      <c r="H27" s="63" t="s">
        <v>117</v>
      </c>
      <c r="I27" s="63" t="s">
        <v>117</v>
      </c>
      <c r="J27" s="63" t="s">
        <v>117</v>
      </c>
      <c r="K27" s="63" t="s">
        <v>117</v>
      </c>
      <c r="L27" s="63" t="s">
        <v>117</v>
      </c>
      <c r="M27" s="63" t="s">
        <v>117</v>
      </c>
      <c r="N27" s="63" t="s">
        <v>117</v>
      </c>
      <c r="O27" s="63" t="s">
        <v>117</v>
      </c>
      <c r="P27" s="61">
        <f>SUMIF(P7:P26,"&gt;0",P7:P26)</f>
        <v>48907.676725036887</v>
      </c>
      <c r="Q27" s="61">
        <f>SUMIF(Q7:Q26,"&gt;0",Q7:Q26)</f>
        <v>46398.989567999997</v>
      </c>
      <c r="R27" s="61">
        <f>SUMIF(R7:R26,"&gt;0",R7:R26)</f>
        <v>2508.6871570368894</v>
      </c>
    </row>
  </sheetData>
  <sheetProtection algorithmName="SHA-512" hashValue="o9HnOxoGRnwbSID0sEUXpDqpkZ0IMLkalTXnslDcuswlpWAUp/Id+OfPpXY9UMPJzgXzthW+2aLHvbKCTVrUrw==" saltValue="XfGIfaxTVytlfYbxJ4jlqg==" spinCount="100000" sheet="1" objects="1" scenarios="1" formatCells="0" formatRows="0"/>
  <mergeCells count="4">
    <mergeCell ref="P3:R3"/>
    <mergeCell ref="A7:A27"/>
    <mergeCell ref="C3:E3"/>
    <mergeCell ref="F3:O3"/>
  </mergeCells>
  <phoneticPr fontId="3"/>
  <dataValidations count="1">
    <dataValidation type="list" allowBlank="1" showInputMessage="1" showErrorMessage="1" sqref="K7:K26" xr:uid="{97D58108-25FC-4A26-810F-740D48FF61F6}">
      <formula1>"2013,2038,2061,2086,2110"</formula1>
    </dataValidation>
  </dataValidations>
  <pageMargins left="0.70866141732283472" right="0.70866141732283472" top="0.74803149606299213" bottom="0.74803149606299213" header="0.31496062992125984" footer="0.31496062992125984"/>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I22"/>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47.125" style="1" customWidth="1"/>
    <col min="6" max="6" width="12.625" style="1" customWidth="1"/>
    <col min="7" max="7" width="20.625" style="1" customWidth="1"/>
    <col min="8" max="8" width="17.875" style="1" bestFit="1" customWidth="1"/>
    <col min="9" max="9" width="12.625" style="4" customWidth="1"/>
    <col min="10" max="16384" width="9" style="1"/>
  </cols>
  <sheetData>
    <row r="1" spans="1:9" x14ac:dyDescent="0.15">
      <c r="I1" s="2" t="str">
        <f>'MPS(input)'!K1</f>
        <v>Monitoring Spreadsheet: JCM_TH_AM015_ver01.0</v>
      </c>
    </row>
    <row r="2" spans="1:9" x14ac:dyDescent="0.15">
      <c r="I2" s="2" t="str">
        <f>'MPS(input)'!K2</f>
        <v>Reference Number: TH023</v>
      </c>
    </row>
    <row r="3" spans="1:9" ht="27.95" customHeight="1" x14ac:dyDescent="0.15">
      <c r="A3" s="121" t="s">
        <v>122</v>
      </c>
      <c r="B3" s="121"/>
      <c r="C3" s="121"/>
      <c r="D3" s="121"/>
      <c r="E3" s="121"/>
      <c r="F3" s="121"/>
      <c r="G3" s="121"/>
      <c r="H3" s="121"/>
      <c r="I3" s="121"/>
    </row>
    <row r="4" spans="1:9" ht="11.25" customHeight="1" x14ac:dyDescent="0.15"/>
    <row r="5" spans="1:9" ht="18.95" customHeight="1" thickBot="1" x14ac:dyDescent="0.2">
      <c r="A5" s="15" t="s">
        <v>123</v>
      </c>
      <c r="B5" s="8"/>
      <c r="C5" s="8"/>
      <c r="D5" s="8"/>
      <c r="E5" s="7"/>
      <c r="F5" s="9" t="s">
        <v>124</v>
      </c>
      <c r="G5" s="70" t="s">
        <v>125</v>
      </c>
      <c r="H5" s="9" t="s">
        <v>17</v>
      </c>
      <c r="I5" s="10" t="s">
        <v>126</v>
      </c>
    </row>
    <row r="6" spans="1:9" ht="18.95" customHeight="1" thickBot="1" x14ac:dyDescent="0.2">
      <c r="A6" s="16"/>
      <c r="B6" s="11" t="s">
        <v>127</v>
      </c>
      <c r="C6" s="11"/>
      <c r="D6" s="11"/>
      <c r="E6" s="11"/>
      <c r="F6" s="68" t="s">
        <v>128</v>
      </c>
      <c r="G6" s="71">
        <f>G8-G11</f>
        <v>2508.6871570368894</v>
      </c>
      <c r="H6" s="69" t="s">
        <v>82</v>
      </c>
      <c r="I6" s="12" t="s">
        <v>129</v>
      </c>
    </row>
    <row r="7" spans="1:9" ht="18.95" customHeight="1" thickBot="1" x14ac:dyDescent="0.2">
      <c r="A7" s="15" t="s">
        <v>130</v>
      </c>
      <c r="B7" s="7"/>
      <c r="C7" s="8"/>
      <c r="D7" s="9"/>
      <c r="E7" s="9"/>
      <c r="F7" s="9"/>
      <c r="G7" s="72"/>
      <c r="H7" s="7"/>
      <c r="I7" s="9"/>
    </row>
    <row r="8" spans="1:9" ht="18.95" customHeight="1" thickBot="1" x14ac:dyDescent="0.2">
      <c r="A8" s="17"/>
      <c r="B8" s="18" t="s">
        <v>131</v>
      </c>
      <c r="C8" s="11"/>
      <c r="D8" s="11"/>
      <c r="E8" s="11"/>
      <c r="F8" s="68" t="s">
        <v>128</v>
      </c>
      <c r="G8" s="71">
        <f>G9</f>
        <v>48907.676725036887</v>
      </c>
      <c r="H8" s="69" t="s">
        <v>82</v>
      </c>
      <c r="I8" s="12" t="s">
        <v>132</v>
      </c>
    </row>
    <row r="9" spans="1:9" ht="18.95" customHeight="1" x14ac:dyDescent="0.15">
      <c r="A9" s="16"/>
      <c r="B9" s="19"/>
      <c r="C9" s="13" t="s">
        <v>131</v>
      </c>
      <c r="D9" s="13"/>
      <c r="E9" s="13"/>
      <c r="F9" s="12" t="s">
        <v>128</v>
      </c>
      <c r="G9" s="73">
        <f>'MPS(input_separete)'!P27</f>
        <v>48907.676725036887</v>
      </c>
      <c r="H9" s="12" t="s">
        <v>82</v>
      </c>
      <c r="I9" s="12" t="s">
        <v>132</v>
      </c>
    </row>
    <row r="10" spans="1:9" ht="18.95" customHeight="1" thickBot="1" x14ac:dyDescent="0.2">
      <c r="A10" s="15" t="s">
        <v>133</v>
      </c>
      <c r="B10" s="8"/>
      <c r="C10" s="8"/>
      <c r="D10" s="8"/>
      <c r="E10" s="7"/>
      <c r="F10" s="9"/>
      <c r="G10" s="15"/>
      <c r="H10" s="7"/>
      <c r="I10" s="9"/>
    </row>
    <row r="11" spans="1:9" ht="18.95" customHeight="1" thickBot="1" x14ac:dyDescent="0.2">
      <c r="A11" s="17"/>
      <c r="B11" s="18" t="s">
        <v>134</v>
      </c>
      <c r="C11" s="11"/>
      <c r="D11" s="11"/>
      <c r="E11" s="11"/>
      <c r="F11" s="68" t="s">
        <v>128</v>
      </c>
      <c r="G11" s="75">
        <f>G12</f>
        <v>46398.989567999997</v>
      </c>
      <c r="H11" s="74" t="s">
        <v>135</v>
      </c>
      <c r="I11" s="14" t="s">
        <v>136</v>
      </c>
    </row>
    <row r="12" spans="1:9" ht="18.95" customHeight="1" x14ac:dyDescent="0.15">
      <c r="A12" s="16"/>
      <c r="B12" s="19"/>
      <c r="C12" s="13" t="s">
        <v>137</v>
      </c>
      <c r="D12" s="13"/>
      <c r="E12" s="13"/>
      <c r="F12" s="14" t="s">
        <v>128</v>
      </c>
      <c r="G12" s="73">
        <f>'MPS(input_separete)'!Q27</f>
        <v>46398.989567999997</v>
      </c>
      <c r="H12" s="14" t="s">
        <v>135</v>
      </c>
      <c r="I12" s="14" t="s">
        <v>136</v>
      </c>
    </row>
    <row r="13" spans="1:9" x14ac:dyDescent="0.15">
      <c r="F13" s="5"/>
      <c r="G13" s="6"/>
      <c r="H13" s="6"/>
    </row>
    <row r="14" spans="1:9" ht="15" x14ac:dyDescent="0.15">
      <c r="C14" s="3" t="s">
        <v>138</v>
      </c>
    </row>
    <row r="15" spans="1:9" x14ac:dyDescent="0.15">
      <c r="D15" s="44" t="s">
        <v>139</v>
      </c>
    </row>
    <row r="17" spans="4:8" ht="16.5" x14ac:dyDescent="0.15">
      <c r="D17" s="124" t="s">
        <v>140</v>
      </c>
      <c r="E17" s="125"/>
      <c r="F17" s="126" t="s">
        <v>141</v>
      </c>
      <c r="G17" s="125"/>
      <c r="H17" s="125"/>
    </row>
    <row r="18" spans="4:8" ht="14.25" customHeight="1" x14ac:dyDescent="0.15">
      <c r="D18" s="122" t="s">
        <v>142</v>
      </c>
      <c r="E18" s="123"/>
      <c r="F18" s="118">
        <v>2013</v>
      </c>
      <c r="G18" s="119"/>
      <c r="H18" s="25" t="s">
        <v>118</v>
      </c>
    </row>
    <row r="19" spans="4:8" ht="14.25" customHeight="1" x14ac:dyDescent="0.15">
      <c r="D19" s="122" t="s">
        <v>143</v>
      </c>
      <c r="E19" s="123"/>
      <c r="F19" s="118">
        <v>2038</v>
      </c>
      <c r="G19" s="119"/>
      <c r="H19" s="25" t="s">
        <v>118</v>
      </c>
    </row>
    <row r="20" spans="4:8" ht="14.25" customHeight="1" x14ac:dyDescent="0.15">
      <c r="D20" s="126" t="s">
        <v>144</v>
      </c>
      <c r="E20" s="126"/>
      <c r="F20" s="120">
        <v>2061</v>
      </c>
      <c r="G20" s="120"/>
      <c r="H20" s="25" t="s">
        <v>118</v>
      </c>
    </row>
    <row r="21" spans="4:8" ht="14.25" customHeight="1" x14ac:dyDescent="0.15">
      <c r="D21" s="126" t="s">
        <v>145</v>
      </c>
      <c r="E21" s="126"/>
      <c r="F21" s="120">
        <v>2086</v>
      </c>
      <c r="G21" s="120"/>
      <c r="H21" s="25" t="s">
        <v>118</v>
      </c>
    </row>
    <row r="22" spans="4:8" ht="14.25" customHeight="1" x14ac:dyDescent="0.15">
      <c r="D22" s="126" t="s">
        <v>146</v>
      </c>
      <c r="E22" s="126"/>
      <c r="F22" s="120">
        <v>2110</v>
      </c>
      <c r="G22" s="120"/>
      <c r="H22" s="25" t="s">
        <v>118</v>
      </c>
    </row>
  </sheetData>
  <sheetProtection algorithmName="SHA-512" hashValue="3Z4BKXR3AVqdb0WettetQB16+DD1Zy2lPl34LLyLLuBQCGc9qtfmGSKV/HcD7GVWRo7eC+87GLxy8cQrb6puWA==" saltValue="iVBYSBnHw2LQDJeF8GAHKA==" spinCount="100000" sheet="1" objects="1" scenarios="1"/>
  <mergeCells count="13">
    <mergeCell ref="F19:G19"/>
    <mergeCell ref="F20:G20"/>
    <mergeCell ref="F21:G21"/>
    <mergeCell ref="F22:G22"/>
    <mergeCell ref="A3:I3"/>
    <mergeCell ref="F18:G18"/>
    <mergeCell ref="D18:E18"/>
    <mergeCell ref="D17:E17"/>
    <mergeCell ref="F17:H17"/>
    <mergeCell ref="D19:E19"/>
    <mergeCell ref="D20:E20"/>
    <mergeCell ref="D21:E21"/>
    <mergeCell ref="D22:E22"/>
  </mergeCells>
  <phoneticPr fontId="3"/>
  <pageMargins left="0.70866141732283472" right="0.70866141732283472" top="0.74803149606299213" bottom="0.74803149606299213" header="0.31496062992125984" footer="0.31496062992125984"/>
  <pageSetup paperSize="9" scale="70"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F0DFC-C398-4DCE-A8D9-D85FB9C3ED45}">
  <sheetPr>
    <tabColor theme="3" tint="0.39997558519241921"/>
  </sheetPr>
  <dimension ref="A1:C12"/>
  <sheetViews>
    <sheetView showGridLines="0" view="pageBreakPreview" zoomScale="80" zoomScaleNormal="80" zoomScaleSheetLayoutView="80" workbookViewId="0"/>
  </sheetViews>
  <sheetFormatPr defaultColWidth="9" defaultRowHeight="13.5" x14ac:dyDescent="0.15"/>
  <cols>
    <col min="1" max="1" width="3.625" customWidth="1"/>
    <col min="2" max="2" width="36.375" customWidth="1"/>
    <col min="3" max="3" width="49.125" customWidth="1"/>
  </cols>
  <sheetData>
    <row r="1" spans="1:3" ht="18" customHeight="1" x14ac:dyDescent="0.15">
      <c r="C1" s="45" t="str">
        <f>'MPS(input)'!K1</f>
        <v>Monitoring Spreadsheet: JCM_TH_AM015_ver01.0</v>
      </c>
    </row>
    <row r="2" spans="1:3" ht="18" customHeight="1" x14ac:dyDescent="0.15">
      <c r="C2" s="45" t="str">
        <f>'MPS(input)'!K2</f>
        <v>Reference Number: TH023</v>
      </c>
    </row>
    <row r="3" spans="1:3" ht="24.75" customHeight="1" x14ac:dyDescent="0.15">
      <c r="A3" s="127" t="s">
        <v>147</v>
      </c>
      <c r="B3" s="127"/>
      <c r="C3" s="127"/>
    </row>
    <row r="5" spans="1:3" ht="21" customHeight="1" x14ac:dyDescent="0.15">
      <c r="B5" s="85" t="s">
        <v>148</v>
      </c>
      <c r="C5" s="85" t="s">
        <v>149</v>
      </c>
    </row>
    <row r="6" spans="1:3" ht="54.75" customHeight="1" x14ac:dyDescent="0.15">
      <c r="B6" s="86" t="s">
        <v>150</v>
      </c>
      <c r="C6" s="86" t="s">
        <v>151</v>
      </c>
    </row>
    <row r="7" spans="1:3" ht="54.75" customHeight="1" x14ac:dyDescent="0.15">
      <c r="B7" s="86" t="s">
        <v>152</v>
      </c>
      <c r="C7" s="86" t="s">
        <v>153</v>
      </c>
    </row>
    <row r="8" spans="1:3" ht="71.25" x14ac:dyDescent="0.15">
      <c r="B8" s="86" t="s">
        <v>154</v>
      </c>
      <c r="C8" s="86" t="s">
        <v>155</v>
      </c>
    </row>
    <row r="9" spans="1:3" ht="54.75" customHeight="1" x14ac:dyDescent="0.15">
      <c r="B9" s="86"/>
      <c r="C9" s="86"/>
    </row>
    <row r="10" spans="1:3" ht="54.75" customHeight="1" x14ac:dyDescent="0.15">
      <c r="B10" s="86"/>
      <c r="C10" s="86"/>
    </row>
    <row r="11" spans="1:3" ht="54.75" customHeight="1" x14ac:dyDescent="0.15">
      <c r="B11" s="86"/>
      <c r="C11" s="86"/>
    </row>
    <row r="12" spans="1:3" ht="54.75" customHeight="1" x14ac:dyDescent="0.15">
      <c r="B12" s="86"/>
      <c r="C12" s="86"/>
    </row>
  </sheetData>
  <sheetProtection algorithmName="SHA-512" hashValue="cSau7AEIAp4Qirkv6yShC6o+5axwOwYsx28VkHuauschQ902IsNzrbqEOAb5lEHxiu1s8WW/XuvaATL4AZeizQ==" saltValue="MPIqLVq/7ycq0sp15cgn6g==" spinCount="100000" sheet="1" objects="1" scenarios="1" formatCells="0" formatRows="0" insertRows="0"/>
  <mergeCells count="1">
    <mergeCell ref="A3:C3"/>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AAF5-CA5F-4182-9038-36A43E87CD66}">
  <sheetPr>
    <tabColor theme="5" tint="0.39997558519241921"/>
    <pageSetUpPr fitToPage="1"/>
  </sheetPr>
  <dimension ref="A1:L33"/>
  <sheetViews>
    <sheetView showGridLines="0" view="pageBreakPreview" zoomScale="70" zoomScaleNormal="70" zoomScaleSheetLayoutView="70" workbookViewId="0"/>
  </sheetViews>
  <sheetFormatPr defaultColWidth="9" defaultRowHeight="14.25" x14ac:dyDescent="0.15"/>
  <cols>
    <col min="1" max="1" width="3.625" style="1" customWidth="1"/>
    <col min="2" max="2" width="16.5" style="1" customWidth="1"/>
    <col min="3" max="3" width="15.625" style="1" customWidth="1"/>
    <col min="4" max="4" width="16.875" style="1" customWidth="1"/>
    <col min="5" max="5" width="32.25" style="1" customWidth="1"/>
    <col min="6" max="6" width="20.625" style="1" customWidth="1"/>
    <col min="7" max="7" width="13.125" style="1" customWidth="1"/>
    <col min="8" max="8" width="15.5" style="1" customWidth="1"/>
    <col min="9" max="9" width="21.375" style="1" customWidth="1"/>
    <col min="10" max="10" width="65.875" style="1" customWidth="1"/>
    <col min="11" max="11" width="15.75" style="1" customWidth="1"/>
    <col min="12" max="12" width="24" style="1" customWidth="1"/>
    <col min="13" max="16384" width="9" style="1"/>
  </cols>
  <sheetData>
    <row r="1" spans="1:12" ht="18" customHeight="1" x14ac:dyDescent="0.15">
      <c r="L1" s="45" t="str">
        <f>'MPS(input)'!K1</f>
        <v>Monitoring Spreadsheet: JCM_TH_AM015_ver01.0</v>
      </c>
    </row>
    <row r="2" spans="1:12" ht="18" customHeight="1" x14ac:dyDescent="0.15">
      <c r="L2" s="45" t="str">
        <f>'MPS(input)'!K2</f>
        <v>Reference Number: TH023</v>
      </c>
    </row>
    <row r="3" spans="1:12" ht="27.95" customHeight="1" x14ac:dyDescent="0.15">
      <c r="A3" s="84" t="s">
        <v>156</v>
      </c>
      <c r="B3" s="84"/>
      <c r="C3" s="26"/>
      <c r="D3" s="26"/>
      <c r="E3" s="26"/>
      <c r="F3" s="26"/>
      <c r="G3" s="26"/>
      <c r="H3" s="26"/>
      <c r="I3" s="26"/>
      <c r="J3" s="26"/>
      <c r="K3" s="26"/>
      <c r="L3" s="27"/>
    </row>
    <row r="5" spans="1:12" ht="18.95" customHeight="1" x14ac:dyDescent="0.15">
      <c r="A5" s="3" t="s">
        <v>157</v>
      </c>
      <c r="B5" s="3"/>
      <c r="C5" s="3"/>
    </row>
    <row r="6" spans="1:12" ht="18.95" customHeight="1" x14ac:dyDescent="0.15">
      <c r="A6" s="3"/>
      <c r="B6" s="76" t="s">
        <v>3</v>
      </c>
      <c r="C6" s="76" t="s">
        <v>4</v>
      </c>
      <c r="D6" s="76" t="s">
        <v>5</v>
      </c>
      <c r="E6" s="76" t="s">
        <v>6</v>
      </c>
      <c r="F6" s="76" t="s">
        <v>7</v>
      </c>
      <c r="G6" s="76" t="s">
        <v>8</v>
      </c>
      <c r="H6" s="76" t="s">
        <v>9</v>
      </c>
      <c r="I6" s="76" t="s">
        <v>10</v>
      </c>
      <c r="J6" s="76" t="s">
        <v>11</v>
      </c>
      <c r="K6" s="76" t="s">
        <v>12</v>
      </c>
      <c r="L6" s="76" t="s">
        <v>158</v>
      </c>
    </row>
    <row r="7" spans="1:12" s="28" customFormat="1" ht="39" customHeight="1" x14ac:dyDescent="0.15">
      <c r="B7" s="76" t="s">
        <v>159</v>
      </c>
      <c r="C7" s="76" t="s">
        <v>13</v>
      </c>
      <c r="D7" s="76" t="s">
        <v>14</v>
      </c>
      <c r="E7" s="76" t="s">
        <v>15</v>
      </c>
      <c r="F7" s="76" t="s">
        <v>160</v>
      </c>
      <c r="G7" s="76" t="s">
        <v>17</v>
      </c>
      <c r="H7" s="76" t="s">
        <v>18</v>
      </c>
      <c r="I7" s="76" t="s">
        <v>19</v>
      </c>
      <c r="J7" s="76" t="s">
        <v>20</v>
      </c>
      <c r="K7" s="76" t="s">
        <v>21</v>
      </c>
      <c r="L7" s="76" t="s">
        <v>22</v>
      </c>
    </row>
    <row r="8" spans="1:12" ht="171.75" customHeight="1" x14ac:dyDescent="0.15">
      <c r="B8" s="90"/>
      <c r="C8" s="29" t="s">
        <v>23</v>
      </c>
      <c r="D8" s="77" t="s">
        <v>24</v>
      </c>
      <c r="E8" s="77" t="s">
        <v>25</v>
      </c>
      <c r="F8" s="30" t="s">
        <v>26</v>
      </c>
      <c r="G8" s="31" t="s">
        <v>27</v>
      </c>
      <c r="H8" s="22" t="s">
        <v>28</v>
      </c>
      <c r="I8" s="22" t="s">
        <v>29</v>
      </c>
      <c r="J8" s="23" t="s">
        <v>161</v>
      </c>
      <c r="K8" s="23" t="s">
        <v>31</v>
      </c>
      <c r="L8" s="23" t="s">
        <v>162</v>
      </c>
    </row>
    <row r="9" spans="1:12" ht="60" customHeight="1" x14ac:dyDescent="0.15">
      <c r="B9" s="90"/>
      <c r="C9" s="32" t="s">
        <v>33</v>
      </c>
      <c r="D9" s="34" t="s">
        <v>34</v>
      </c>
      <c r="E9" s="34" t="s">
        <v>35</v>
      </c>
      <c r="F9" s="24"/>
      <c r="G9" s="34" t="s">
        <v>36</v>
      </c>
      <c r="H9" s="22" t="s">
        <v>37</v>
      </c>
      <c r="I9" s="22" t="s">
        <v>38</v>
      </c>
      <c r="J9" s="23" t="s">
        <v>39</v>
      </c>
      <c r="K9" s="23" t="s">
        <v>31</v>
      </c>
      <c r="L9" s="79" t="s">
        <v>40</v>
      </c>
    </row>
    <row r="10" spans="1:12" ht="140.1" customHeight="1" x14ac:dyDescent="0.15">
      <c r="B10" s="90"/>
      <c r="C10" s="32" t="s">
        <v>41</v>
      </c>
      <c r="D10" s="34" t="s">
        <v>42</v>
      </c>
      <c r="E10" s="34" t="s">
        <v>43</v>
      </c>
      <c r="F10" s="24"/>
      <c r="G10" s="31" t="s">
        <v>27</v>
      </c>
      <c r="H10" s="22" t="s">
        <v>28</v>
      </c>
      <c r="I10" s="22" t="s">
        <v>29</v>
      </c>
      <c r="J10" s="23" t="s">
        <v>44</v>
      </c>
      <c r="K10" s="23" t="s">
        <v>31</v>
      </c>
      <c r="L10" s="79" t="s">
        <v>40</v>
      </c>
    </row>
    <row r="11" spans="1:12" ht="13.7" customHeight="1" x14ac:dyDescent="0.15"/>
    <row r="12" spans="1:12" ht="20.100000000000001" customHeight="1" x14ac:dyDescent="0.15">
      <c r="A12" s="3" t="s">
        <v>163</v>
      </c>
      <c r="B12" s="3"/>
    </row>
    <row r="13" spans="1:12" ht="20.100000000000001" customHeight="1" x14ac:dyDescent="0.15">
      <c r="B13" s="135" t="s">
        <v>3</v>
      </c>
      <c r="C13" s="136"/>
      <c r="D13" s="97" t="s">
        <v>4</v>
      </c>
      <c r="E13" s="97"/>
      <c r="F13" s="76" t="s">
        <v>5</v>
      </c>
      <c r="G13" s="76" t="s">
        <v>6</v>
      </c>
      <c r="H13" s="97" t="s">
        <v>7</v>
      </c>
      <c r="I13" s="97"/>
      <c r="J13" s="97"/>
      <c r="K13" s="97" t="s">
        <v>8</v>
      </c>
      <c r="L13" s="97"/>
    </row>
    <row r="14" spans="1:12" ht="39" customHeight="1" x14ac:dyDescent="0.15">
      <c r="B14" s="135" t="s">
        <v>14</v>
      </c>
      <c r="C14" s="136"/>
      <c r="D14" s="97" t="s">
        <v>15</v>
      </c>
      <c r="E14" s="97"/>
      <c r="F14" s="76" t="s">
        <v>16</v>
      </c>
      <c r="G14" s="76" t="s">
        <v>17</v>
      </c>
      <c r="H14" s="97" t="s">
        <v>19</v>
      </c>
      <c r="I14" s="97"/>
      <c r="J14" s="97"/>
      <c r="K14" s="97" t="s">
        <v>22</v>
      </c>
      <c r="L14" s="97"/>
    </row>
    <row r="15" spans="1:12" ht="80.099999999999994" customHeight="1" x14ac:dyDescent="0.15">
      <c r="B15" s="128" t="s">
        <v>46</v>
      </c>
      <c r="C15" s="129"/>
      <c r="D15" s="98" t="s">
        <v>47</v>
      </c>
      <c r="E15" s="98"/>
      <c r="F15" s="93">
        <f>'MPS(input)'!E15</f>
        <v>0.56640000000000001</v>
      </c>
      <c r="G15" s="77" t="s">
        <v>48</v>
      </c>
      <c r="H15" s="133" t="str">
        <f>'MPS(input)'!G15</f>
        <v>The most recent value available at the time of validation is applied and fixed for the monitoring period thereafter. The data is sourced from “Grid Emission Factor (GEF) of Thailand", endorsed by Thailand Greenhouse Gas Management Organization, unless otherwise instructed by the Joint Committee.</v>
      </c>
      <c r="I15" s="134"/>
      <c r="J15" s="134"/>
      <c r="K15" s="139">
        <f>'MPS(input)'!J15</f>
        <v>0</v>
      </c>
      <c r="L15" s="140"/>
    </row>
    <row r="16" spans="1:12" ht="80.099999999999994" customHeight="1" x14ac:dyDescent="0.15">
      <c r="B16" s="128" t="s">
        <v>46</v>
      </c>
      <c r="C16" s="129"/>
      <c r="D16" s="98" t="s">
        <v>50</v>
      </c>
      <c r="E16" s="98"/>
      <c r="F16" s="93">
        <f>'MPS(input)'!E16</f>
        <v>0</v>
      </c>
      <c r="G16" s="77" t="s">
        <v>48</v>
      </c>
      <c r="H16" s="133" t="str">
        <f>'MPS(input)'!G16</f>
        <v>Power generation efficiency obtained from manufacturer's specification.</v>
      </c>
      <c r="I16" s="134"/>
      <c r="J16" s="134"/>
      <c r="K16" s="137" t="str">
        <f>'MPS(input)'!J16</f>
        <v>Calculated</v>
      </c>
      <c r="L16" s="138"/>
    </row>
    <row r="17" spans="1:12" ht="80.099999999999994" customHeight="1" x14ac:dyDescent="0.15">
      <c r="B17" s="128" t="s">
        <v>46</v>
      </c>
      <c r="C17" s="129"/>
      <c r="D17" s="104" t="s">
        <v>53</v>
      </c>
      <c r="E17" s="105"/>
      <c r="F17" s="93">
        <f>'MPS(input)'!E17</f>
        <v>0</v>
      </c>
      <c r="G17" s="77" t="s">
        <v>48</v>
      </c>
      <c r="H17" s="133" t="str">
        <f>'MPS(input)'!G17</f>
        <v>The power generation efficiency calculated from monitored data of the amount of fuel input for power generation and the amount of electricity generated.</v>
      </c>
      <c r="I17" s="134"/>
      <c r="J17" s="134"/>
      <c r="K17" s="137" t="str">
        <f>'MPS(input)'!J17</f>
        <v>Calculated</v>
      </c>
      <c r="L17" s="138"/>
    </row>
    <row r="18" spans="1:12" ht="110.25" customHeight="1" x14ac:dyDescent="0.15">
      <c r="B18" s="128" t="s">
        <v>46</v>
      </c>
      <c r="C18" s="129"/>
      <c r="D18" s="98" t="s">
        <v>55</v>
      </c>
      <c r="E18" s="98"/>
      <c r="F18" s="93">
        <f>'MPS(input)'!E18</f>
        <v>0</v>
      </c>
      <c r="G18" s="77" t="s">
        <v>48</v>
      </c>
      <c r="H18" s="133" t="str">
        <f>'MPS(input)'!G18</f>
        <v>[Captive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the default efficiency for off-grid power plants.</v>
      </c>
      <c r="I18" s="134"/>
      <c r="J18" s="134"/>
      <c r="K18" s="139">
        <f>'MPS(input)'!J18</f>
        <v>0</v>
      </c>
      <c r="L18" s="140"/>
    </row>
    <row r="19" spans="1:12" ht="80.099999999999994" customHeight="1" x14ac:dyDescent="0.15">
      <c r="B19" s="128" t="s">
        <v>46</v>
      </c>
      <c r="C19" s="129"/>
      <c r="D19" s="98" t="s">
        <v>57</v>
      </c>
      <c r="E19" s="98"/>
      <c r="F19" s="93">
        <f>'MPS(input)'!E19</f>
        <v>0</v>
      </c>
      <c r="G19" s="77" t="s">
        <v>48</v>
      </c>
      <c r="H19" s="133" t="str">
        <f>'MPS(input)'!G19</f>
        <v>The evidence stating information relevant to the value of emission factor (e.g. data of power generation, type of power plant, type of fossil fuel, period of time)</v>
      </c>
      <c r="I19" s="134"/>
      <c r="J19" s="134"/>
      <c r="K19" s="139">
        <f>'MPS(input)'!J19</f>
        <v>0</v>
      </c>
      <c r="L19" s="140"/>
    </row>
    <row r="20" spans="1:12" ht="60" customHeight="1" x14ac:dyDescent="0.15">
      <c r="B20" s="128" t="s">
        <v>59</v>
      </c>
      <c r="C20" s="129"/>
      <c r="D20" s="98" t="s">
        <v>60</v>
      </c>
      <c r="E20" s="98"/>
      <c r="F20" s="93" t="str">
        <f>'MPS(input)'!E20</f>
        <v>-</v>
      </c>
      <c r="G20" s="77" t="s">
        <v>61</v>
      </c>
      <c r="H20" s="133" t="str">
        <f>'MPS(input)'!G20</f>
        <v>Selected from the default values set in the methodology.</v>
      </c>
      <c r="I20" s="134"/>
      <c r="J20" s="134"/>
      <c r="K20" s="137" t="str">
        <f>'MPS(input)'!J20</f>
        <v>Input on "MPS
(input_separate)"</v>
      </c>
      <c r="L20" s="138"/>
    </row>
    <row r="21" spans="1:12" ht="60" customHeight="1" x14ac:dyDescent="0.15">
      <c r="B21" s="128" t="s">
        <v>63</v>
      </c>
      <c r="C21" s="129"/>
      <c r="D21" s="98" t="s">
        <v>64</v>
      </c>
      <c r="E21" s="98"/>
      <c r="F21" s="93" t="str">
        <f>'MPS(input)'!E21</f>
        <v>-</v>
      </c>
      <c r="G21" s="77" t="s">
        <v>61</v>
      </c>
      <c r="H21" s="133" t="str">
        <f>'MPS(input)'!G21</f>
        <v xml:space="preserve">Performance guarantee value provided by manufacturer of the project electrolyzer.  </v>
      </c>
      <c r="I21" s="134"/>
      <c r="J21" s="134"/>
      <c r="K21" s="137" t="str">
        <f>'MPS(input)'!J21</f>
        <v>Input on "MPS
(input_separate)"</v>
      </c>
      <c r="L21" s="138"/>
    </row>
    <row r="22" spans="1:12" ht="60" customHeight="1" x14ac:dyDescent="0.15">
      <c r="B22" s="128" t="s">
        <v>66</v>
      </c>
      <c r="C22" s="129"/>
      <c r="D22" s="98" t="s">
        <v>67</v>
      </c>
      <c r="E22" s="98"/>
      <c r="F22" s="93">
        <f>'MPS(input)'!E22</f>
        <v>0</v>
      </c>
      <c r="G22" s="37" t="s">
        <v>68</v>
      </c>
      <c r="H22" s="133" t="str">
        <f>'MPS(input)'!G22</f>
        <v>Specification of the captive power generation system provided by the manufacturer.</v>
      </c>
      <c r="I22" s="134"/>
      <c r="J22" s="134"/>
      <c r="K22" s="137" t="str">
        <f>'MPS(input)'!J22</f>
        <v>For
Case 2), Option a); and
Case 3), Option b)</v>
      </c>
      <c r="L22" s="138"/>
    </row>
    <row r="23" spans="1:12" ht="99.95" customHeight="1" x14ac:dyDescent="0.15">
      <c r="B23" s="128" t="s">
        <v>71</v>
      </c>
      <c r="C23" s="129"/>
      <c r="D23" s="98" t="s">
        <v>72</v>
      </c>
      <c r="E23" s="98"/>
      <c r="F23" s="93">
        <f>'MPS(input)'!E23</f>
        <v>0</v>
      </c>
      <c r="G23" s="37" t="s">
        <v>73</v>
      </c>
      <c r="H23" s="133" t="str">
        <f>'MPS(input)'!G23</f>
        <v>In order of preference:
1) values provided by the fuel supplier;
2) measurement by the project participants;
3) regional or national default values;
4) IPCC default values provided in table 1.2 of Ch.1 Vol.2 of 2006 IPCC Guidelines on National GHG Inventories. Lower value is applied.</v>
      </c>
      <c r="I23" s="134"/>
      <c r="J23" s="134"/>
      <c r="K23" s="137" t="str">
        <f>'MPS(input)'!J23</f>
        <v>For
Case 2), Option b); and
Case 3), Option c)</v>
      </c>
      <c r="L23" s="138"/>
    </row>
    <row r="24" spans="1:12" ht="99.95" customHeight="1" x14ac:dyDescent="0.15">
      <c r="B24" s="128" t="s">
        <v>75</v>
      </c>
      <c r="C24" s="129"/>
      <c r="D24" s="98" t="s">
        <v>76</v>
      </c>
      <c r="E24" s="98"/>
      <c r="F24" s="93">
        <f>'MPS(input)'!E24</f>
        <v>0</v>
      </c>
      <c r="G24" s="37" t="s">
        <v>77</v>
      </c>
      <c r="H24" s="133" t="str">
        <f>'MPS(input)'!G24</f>
        <v>In order of preference:
1) values provided by the fuel supplier;
2) measurement by the project participants;
3) regional or national default values;
4) IPCC default values provided in table 1.4 of Ch.1 Vol.2 of 2006 IPCC Guidelines on National GHG Inventories. Lower value is applied.</v>
      </c>
      <c r="I24" s="134"/>
      <c r="J24" s="134"/>
      <c r="K24" s="137" t="str">
        <f>'MPS(input)'!J24</f>
        <v>For
Case 2), Options a) and b); and
Case 3), Options b) and c)</v>
      </c>
      <c r="L24" s="138"/>
    </row>
    <row r="26" spans="1:12" ht="16.5" x14ac:dyDescent="0.15">
      <c r="A26" s="3" t="s">
        <v>164</v>
      </c>
      <c r="B26" s="3"/>
      <c r="C26" s="3"/>
    </row>
    <row r="27" spans="1:12" ht="34.5" customHeight="1" thickBot="1" x14ac:dyDescent="0.2">
      <c r="B27" s="91" t="s">
        <v>165</v>
      </c>
      <c r="C27" s="107" t="s">
        <v>81</v>
      </c>
      <c r="D27" s="108"/>
      <c r="E27" s="38" t="s">
        <v>17</v>
      </c>
    </row>
    <row r="28" spans="1:12" ht="19.5" thickBot="1" x14ac:dyDescent="0.2">
      <c r="B28" s="92"/>
      <c r="C28" s="109">
        <f>ROUNDDOWN('MRS(calc_process)'!G6,0)</f>
        <v>0</v>
      </c>
      <c r="D28" s="110"/>
      <c r="E28" s="39" t="s">
        <v>82</v>
      </c>
    </row>
    <row r="29" spans="1:12" ht="20.100000000000001" customHeight="1" x14ac:dyDescent="0.15">
      <c r="G29" s="40"/>
      <c r="H29" s="40"/>
    </row>
    <row r="30" spans="1:12" ht="18.95" customHeight="1" x14ac:dyDescent="0.15">
      <c r="A30" s="3" t="s">
        <v>83</v>
      </c>
      <c r="B30" s="3"/>
    </row>
    <row r="31" spans="1:12" ht="18" customHeight="1" x14ac:dyDescent="0.15">
      <c r="B31" s="41" t="s">
        <v>84</v>
      </c>
      <c r="C31" s="130" t="s">
        <v>85</v>
      </c>
      <c r="D31" s="131"/>
      <c r="E31" s="131"/>
      <c r="F31" s="131"/>
      <c r="G31" s="131"/>
      <c r="H31" s="131"/>
      <c r="I31" s="131"/>
      <c r="J31" s="132"/>
    </row>
    <row r="32" spans="1:12" ht="18" customHeight="1" x14ac:dyDescent="0.15">
      <c r="B32" s="41" t="s">
        <v>37</v>
      </c>
      <c r="C32" s="130" t="s">
        <v>86</v>
      </c>
      <c r="D32" s="131"/>
      <c r="E32" s="131"/>
      <c r="F32" s="131"/>
      <c r="G32" s="131"/>
      <c r="H32" s="131"/>
      <c r="I32" s="131"/>
      <c r="J32" s="132"/>
    </row>
    <row r="33" spans="2:10" ht="18" customHeight="1" x14ac:dyDescent="0.15">
      <c r="B33" s="41" t="s">
        <v>28</v>
      </c>
      <c r="C33" s="130" t="s">
        <v>87</v>
      </c>
      <c r="D33" s="131"/>
      <c r="E33" s="131"/>
      <c r="F33" s="131"/>
      <c r="G33" s="131"/>
      <c r="H33" s="131"/>
      <c r="I33" s="131"/>
      <c r="J33" s="132"/>
    </row>
  </sheetData>
  <sheetProtection algorithmName="SHA-512" hashValue="sspTzqiEHOz1TH4K8MwR2uGyTbaZ+cDAphljB4MHLc54x+cPlAiP9uSIcwECayRmUDciX1jyy0TYtFWlcdqOQw==" saltValue="3R7UtgqzI7+Ud3xjS2SuDg==" spinCount="100000" sheet="1" objects="1" scenarios="1" formatCells="0" formatRows="0"/>
  <mergeCells count="53">
    <mergeCell ref="D13:E13"/>
    <mergeCell ref="H13:J13"/>
    <mergeCell ref="K13:L13"/>
    <mergeCell ref="D14:E14"/>
    <mergeCell ref="H14:J14"/>
    <mergeCell ref="K14:L14"/>
    <mergeCell ref="D15:E15"/>
    <mergeCell ref="H15:J15"/>
    <mergeCell ref="K15:L15"/>
    <mergeCell ref="D16:E16"/>
    <mergeCell ref="H16:J16"/>
    <mergeCell ref="K16:L16"/>
    <mergeCell ref="K19:L19"/>
    <mergeCell ref="D20:E20"/>
    <mergeCell ref="H20:J20"/>
    <mergeCell ref="K20:L20"/>
    <mergeCell ref="D17:E17"/>
    <mergeCell ref="H17:J17"/>
    <mergeCell ref="K17:L17"/>
    <mergeCell ref="D18:E18"/>
    <mergeCell ref="H18:J18"/>
    <mergeCell ref="K18:L18"/>
    <mergeCell ref="K23:L23"/>
    <mergeCell ref="D24:E24"/>
    <mergeCell ref="H24:J24"/>
    <mergeCell ref="K24:L24"/>
    <mergeCell ref="D21:E21"/>
    <mergeCell ref="H21:J21"/>
    <mergeCell ref="K21:L21"/>
    <mergeCell ref="D22:E22"/>
    <mergeCell ref="H22:J22"/>
    <mergeCell ref="K22:L22"/>
    <mergeCell ref="B13:C13"/>
    <mergeCell ref="B14:C14"/>
    <mergeCell ref="B15:C15"/>
    <mergeCell ref="B16:C16"/>
    <mergeCell ref="B17:C17"/>
    <mergeCell ref="B24:C24"/>
    <mergeCell ref="C31:J31"/>
    <mergeCell ref="C32:J32"/>
    <mergeCell ref="C33:J33"/>
    <mergeCell ref="B18:C18"/>
    <mergeCell ref="B19:C19"/>
    <mergeCell ref="B20:C20"/>
    <mergeCell ref="B21:C21"/>
    <mergeCell ref="B22:C22"/>
    <mergeCell ref="B23:C23"/>
    <mergeCell ref="C27:D27"/>
    <mergeCell ref="C28:D28"/>
    <mergeCell ref="D23:E23"/>
    <mergeCell ref="H23:J23"/>
    <mergeCell ref="D19:E19"/>
    <mergeCell ref="H19:J19"/>
  </mergeCells>
  <phoneticPr fontId="3"/>
  <pageMargins left="0.70866141732283472" right="0.70866141732283472" top="0.74803149606299213" bottom="0.74803149606299213" header="0.31496062992125984" footer="0.31496062992125984"/>
  <pageSetup paperSize="9" scale="51" fitToHeight="0" orientation="landscape" r:id="rId1"/>
  <ignoredErrors>
    <ignoredError sqref="F15:F24 H15:J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08386-F345-4F57-9203-D7A50B6300F5}">
  <sheetPr>
    <tabColor theme="5" tint="0.39997558519241921"/>
    <pageSetUpPr fitToPage="1"/>
  </sheetPr>
  <dimension ref="A1:R27"/>
  <sheetViews>
    <sheetView showGridLines="0" view="pageBreakPreview" zoomScale="70" zoomScaleNormal="80" zoomScaleSheetLayoutView="70" workbookViewId="0"/>
  </sheetViews>
  <sheetFormatPr defaultColWidth="9" defaultRowHeight="14.25" x14ac:dyDescent="0.15"/>
  <cols>
    <col min="1" max="1" width="12" style="44" customWidth="1"/>
    <col min="2" max="2" width="13.75" style="44" customWidth="1"/>
    <col min="3" max="8" width="17.625" style="44" customWidth="1"/>
    <col min="9" max="9" width="25.625" style="44" customWidth="1"/>
    <col min="10" max="18" width="17.625" style="44" customWidth="1"/>
    <col min="19" max="16384" width="9" style="44"/>
  </cols>
  <sheetData>
    <row r="1" spans="1:18" x14ac:dyDescent="0.15">
      <c r="R1" s="45" t="str">
        <f>'MPS(input)'!K1</f>
        <v>Monitoring Spreadsheet: JCM_TH_AM015_ver01.0</v>
      </c>
    </row>
    <row r="2" spans="1:18" x14ac:dyDescent="0.15">
      <c r="R2" s="45" t="str">
        <f>'MPS(input)'!K2</f>
        <v>Reference Number: TH023</v>
      </c>
    </row>
    <row r="3" spans="1:18" s="89" customFormat="1" ht="21.75" customHeight="1" x14ac:dyDescent="0.15">
      <c r="A3" s="87"/>
      <c r="B3" s="88"/>
      <c r="C3" s="115" t="s">
        <v>166</v>
      </c>
      <c r="D3" s="116"/>
      <c r="E3" s="117"/>
      <c r="F3" s="115" t="s">
        <v>167</v>
      </c>
      <c r="G3" s="116"/>
      <c r="H3" s="116"/>
      <c r="I3" s="116"/>
      <c r="J3" s="116"/>
      <c r="K3" s="116"/>
      <c r="L3" s="116"/>
      <c r="M3" s="116"/>
      <c r="N3" s="116"/>
      <c r="O3" s="117"/>
      <c r="P3" s="111" t="s">
        <v>168</v>
      </c>
      <c r="Q3" s="112"/>
      <c r="R3" s="113"/>
    </row>
    <row r="4" spans="1:18" ht="18.75" x14ac:dyDescent="0.15">
      <c r="A4" s="78" t="s">
        <v>91</v>
      </c>
      <c r="B4" s="46" t="s">
        <v>92</v>
      </c>
      <c r="C4" s="47" t="s">
        <v>24</v>
      </c>
      <c r="D4" s="77" t="s">
        <v>93</v>
      </c>
      <c r="E4" s="77" t="s">
        <v>94</v>
      </c>
      <c r="F4" s="33" t="s">
        <v>46</v>
      </c>
      <c r="G4" s="33" t="s">
        <v>46</v>
      </c>
      <c r="H4" s="33" t="s">
        <v>46</v>
      </c>
      <c r="I4" s="33" t="s">
        <v>46</v>
      </c>
      <c r="J4" s="33" t="s">
        <v>46</v>
      </c>
      <c r="K4" s="33" t="s">
        <v>59</v>
      </c>
      <c r="L4" s="33" t="s">
        <v>63</v>
      </c>
      <c r="M4" s="31" t="s">
        <v>95</v>
      </c>
      <c r="N4" s="31" t="s">
        <v>96</v>
      </c>
      <c r="O4" s="31" t="s">
        <v>97</v>
      </c>
      <c r="P4" s="47" t="s">
        <v>98</v>
      </c>
      <c r="Q4" s="47" t="s">
        <v>99</v>
      </c>
      <c r="R4" s="47" t="s">
        <v>100</v>
      </c>
    </row>
    <row r="5" spans="1:18" ht="208.5" customHeight="1" x14ac:dyDescent="0.15">
      <c r="A5" s="78" t="s">
        <v>101</v>
      </c>
      <c r="B5" s="48" t="s">
        <v>102</v>
      </c>
      <c r="C5" s="77" t="s">
        <v>103</v>
      </c>
      <c r="D5" s="51" t="s">
        <v>104</v>
      </c>
      <c r="E5" s="80" t="s">
        <v>105</v>
      </c>
      <c r="F5" s="81" t="s">
        <v>47</v>
      </c>
      <c r="G5" s="82" t="s">
        <v>106</v>
      </c>
      <c r="H5" s="82" t="s">
        <v>107</v>
      </c>
      <c r="I5" s="82" t="s">
        <v>108</v>
      </c>
      <c r="J5" s="82" t="s">
        <v>109</v>
      </c>
      <c r="K5" s="49" t="s">
        <v>110</v>
      </c>
      <c r="L5" s="49" t="s">
        <v>111</v>
      </c>
      <c r="M5" s="49" t="s">
        <v>67</v>
      </c>
      <c r="N5" s="49" t="s">
        <v>72</v>
      </c>
      <c r="O5" s="50" t="s">
        <v>112</v>
      </c>
      <c r="P5" s="51" t="s">
        <v>113</v>
      </c>
      <c r="Q5" s="51" t="s">
        <v>114</v>
      </c>
      <c r="R5" s="51" t="s">
        <v>115</v>
      </c>
    </row>
    <row r="6" spans="1:18" ht="18.75" x14ac:dyDescent="0.15">
      <c r="A6" s="78" t="s">
        <v>116</v>
      </c>
      <c r="B6" s="52" t="s">
        <v>117</v>
      </c>
      <c r="C6" s="53" t="s">
        <v>27</v>
      </c>
      <c r="D6" s="54" t="s">
        <v>36</v>
      </c>
      <c r="E6" s="53" t="s">
        <v>27</v>
      </c>
      <c r="F6" s="54" t="s">
        <v>48</v>
      </c>
      <c r="G6" s="54" t="s">
        <v>48</v>
      </c>
      <c r="H6" s="54" t="s">
        <v>48</v>
      </c>
      <c r="I6" s="54" t="s">
        <v>48</v>
      </c>
      <c r="J6" s="54" t="s">
        <v>48</v>
      </c>
      <c r="K6" s="54" t="s">
        <v>118</v>
      </c>
      <c r="L6" s="54" t="s">
        <v>118</v>
      </c>
      <c r="M6" s="55" t="s">
        <v>68</v>
      </c>
      <c r="N6" s="55" t="s">
        <v>73</v>
      </c>
      <c r="O6" s="55" t="s">
        <v>77</v>
      </c>
      <c r="P6" s="52" t="s">
        <v>119</v>
      </c>
      <c r="Q6" s="52" t="s">
        <v>119</v>
      </c>
      <c r="R6" s="52" t="s">
        <v>119</v>
      </c>
    </row>
    <row r="7" spans="1:18" x14ac:dyDescent="0.15">
      <c r="A7" s="114" t="s">
        <v>120</v>
      </c>
      <c r="B7" s="20">
        <v>1</v>
      </c>
      <c r="C7" s="43"/>
      <c r="D7" s="56">
        <f>'MRS(input)'!$F$9</f>
        <v>0</v>
      </c>
      <c r="E7" s="57">
        <f>'MRS(input)'!$F$10</f>
        <v>0</v>
      </c>
      <c r="F7" s="58">
        <f>'MRS(input)'!$F$15</f>
        <v>0.56640000000000001</v>
      </c>
      <c r="G7" s="59">
        <f>'MRS(input)'!$F$16</f>
        <v>0</v>
      </c>
      <c r="H7" s="59">
        <f>'MRS(input)'!$F$17</f>
        <v>0</v>
      </c>
      <c r="I7" s="59">
        <f>'MRS(input)'!$F$18</f>
        <v>0</v>
      </c>
      <c r="J7" s="83">
        <f>'MRS(input)'!$F$19</f>
        <v>0</v>
      </c>
      <c r="K7" s="61">
        <f>'MPS(input_separete)'!K7</f>
        <v>2086</v>
      </c>
      <c r="L7" s="61">
        <f>'MPS(input_separete)'!L7</f>
        <v>1979</v>
      </c>
      <c r="M7" s="57">
        <f>'MRS(input)'!$F$22</f>
        <v>0</v>
      </c>
      <c r="N7" s="57">
        <f>'MRS(input)'!$F$23</f>
        <v>0</v>
      </c>
      <c r="O7" s="59">
        <f>'MRS(input)'!$F$24</f>
        <v>0</v>
      </c>
      <c r="P7" s="60">
        <f>IF(ISERROR(C7*(K7/L7)*SMALL(F7:J7,COUNTIF(F7:J7,0)+1)),0,(C7*(K7/L7)*SMALL(F7:J7,COUNTIF(F7:J7,0)+1)))</f>
        <v>0</v>
      </c>
      <c r="Q7" s="60">
        <f>IF(ISERROR(C7*SMALL(F7:J7,COUNTIF(F7:J7,0)+1)),0,(C7*SMALL(F7:J7,COUNTIF(F7:J7,0)+1)))</f>
        <v>0</v>
      </c>
      <c r="R7" s="61">
        <f>P7-Q7</f>
        <v>0</v>
      </c>
    </row>
    <row r="8" spans="1:18" x14ac:dyDescent="0.15">
      <c r="A8" s="114"/>
      <c r="B8" s="20">
        <v>2</v>
      </c>
      <c r="C8" s="43"/>
      <c r="D8" s="56">
        <f>'MRS(input)'!$F$9</f>
        <v>0</v>
      </c>
      <c r="E8" s="57">
        <f>'MRS(input)'!$F$10</f>
        <v>0</v>
      </c>
      <c r="F8" s="58">
        <f>'MRS(input)'!$F$15</f>
        <v>0.56640000000000001</v>
      </c>
      <c r="G8" s="59">
        <f>'MRS(input)'!$F$16</f>
        <v>0</v>
      </c>
      <c r="H8" s="59">
        <f>'MRS(input)'!$F$17</f>
        <v>0</v>
      </c>
      <c r="I8" s="59">
        <f>'MRS(input)'!$F$18</f>
        <v>0</v>
      </c>
      <c r="J8" s="83">
        <f>'MRS(input)'!$F$19</f>
        <v>0</v>
      </c>
      <c r="K8" s="61">
        <f>'MPS(input_separete)'!K8</f>
        <v>0</v>
      </c>
      <c r="L8" s="61">
        <f>'MPS(input_separete)'!L8</f>
        <v>0</v>
      </c>
      <c r="M8" s="57">
        <f>'MRS(input)'!$F$22</f>
        <v>0</v>
      </c>
      <c r="N8" s="57">
        <f>'MRS(input)'!$F$23</f>
        <v>0</v>
      </c>
      <c r="O8" s="59">
        <f>'MRS(input)'!$F$24</f>
        <v>0</v>
      </c>
      <c r="P8" s="60">
        <f t="shared" ref="P8:P26" si="0">IF(ISERROR(C8*(K8/L8)*SMALL(F8:J8,COUNTIF(F8:J8,0)+1)),0,(C8*(K8/L8)*SMALL(F8:J8,COUNTIF(F8:J8,0)+1)))</f>
        <v>0</v>
      </c>
      <c r="Q8" s="60">
        <f t="shared" ref="Q8:Q26" si="1">IF(ISERROR(C8*SMALL(F8:J8,COUNTIF(F8:J8,0)+1)),0,(C8*SMALL(F8:J8,COUNTIF(F8:J8,0)+1)))</f>
        <v>0</v>
      </c>
      <c r="R8" s="61">
        <f t="shared" ref="R8:R26" si="2">P8-Q8</f>
        <v>0</v>
      </c>
    </row>
    <row r="9" spans="1:18" x14ac:dyDescent="0.15">
      <c r="A9" s="114"/>
      <c r="B9" s="20">
        <v>3</v>
      </c>
      <c r="C9" s="43"/>
      <c r="D9" s="56">
        <f>'MRS(input)'!$F$9</f>
        <v>0</v>
      </c>
      <c r="E9" s="57">
        <f>'MRS(input)'!$F$10</f>
        <v>0</v>
      </c>
      <c r="F9" s="58">
        <f>'MRS(input)'!$F$15</f>
        <v>0.56640000000000001</v>
      </c>
      <c r="G9" s="59">
        <f>'MRS(input)'!$F$16</f>
        <v>0</v>
      </c>
      <c r="H9" s="59">
        <f>'MRS(input)'!$F$17</f>
        <v>0</v>
      </c>
      <c r="I9" s="59">
        <f>'MRS(input)'!$F$18</f>
        <v>0</v>
      </c>
      <c r="J9" s="83">
        <f>'MRS(input)'!$F$19</f>
        <v>0</v>
      </c>
      <c r="K9" s="61">
        <f>'MPS(input_separete)'!K9</f>
        <v>0</v>
      </c>
      <c r="L9" s="61">
        <f>'MPS(input_separete)'!L9</f>
        <v>0</v>
      </c>
      <c r="M9" s="57">
        <f>'MRS(input)'!$F$22</f>
        <v>0</v>
      </c>
      <c r="N9" s="57">
        <f>'MRS(input)'!$F$23</f>
        <v>0</v>
      </c>
      <c r="O9" s="59">
        <f>'MRS(input)'!$F$24</f>
        <v>0</v>
      </c>
      <c r="P9" s="60">
        <f t="shared" si="0"/>
        <v>0</v>
      </c>
      <c r="Q9" s="60">
        <f t="shared" si="1"/>
        <v>0</v>
      </c>
      <c r="R9" s="61">
        <f t="shared" si="2"/>
        <v>0</v>
      </c>
    </row>
    <row r="10" spans="1:18" x14ac:dyDescent="0.15">
      <c r="A10" s="114"/>
      <c r="B10" s="20">
        <v>4</v>
      </c>
      <c r="C10" s="43"/>
      <c r="D10" s="56">
        <f>'MRS(input)'!$F$9</f>
        <v>0</v>
      </c>
      <c r="E10" s="57">
        <f>'MRS(input)'!$F$10</f>
        <v>0</v>
      </c>
      <c r="F10" s="58">
        <f>'MRS(input)'!$F$15</f>
        <v>0.56640000000000001</v>
      </c>
      <c r="G10" s="59">
        <f>'MRS(input)'!$F$16</f>
        <v>0</v>
      </c>
      <c r="H10" s="59">
        <f>'MRS(input)'!$F$17</f>
        <v>0</v>
      </c>
      <c r="I10" s="59">
        <f>'MRS(input)'!$F$18</f>
        <v>0</v>
      </c>
      <c r="J10" s="83">
        <f>'MRS(input)'!$F$19</f>
        <v>0</v>
      </c>
      <c r="K10" s="61">
        <f>'MPS(input_separete)'!K10</f>
        <v>0</v>
      </c>
      <c r="L10" s="61">
        <f>'MPS(input_separete)'!L10</f>
        <v>0</v>
      </c>
      <c r="M10" s="57">
        <f>'MRS(input)'!$F$22</f>
        <v>0</v>
      </c>
      <c r="N10" s="57">
        <f>'MRS(input)'!$F$23</f>
        <v>0</v>
      </c>
      <c r="O10" s="59">
        <f>'MRS(input)'!$F$24</f>
        <v>0</v>
      </c>
      <c r="P10" s="60">
        <f t="shared" si="0"/>
        <v>0</v>
      </c>
      <c r="Q10" s="60">
        <f t="shared" si="1"/>
        <v>0</v>
      </c>
      <c r="R10" s="61">
        <f t="shared" si="2"/>
        <v>0</v>
      </c>
    </row>
    <row r="11" spans="1:18" x14ac:dyDescent="0.15">
      <c r="A11" s="114"/>
      <c r="B11" s="20">
        <v>5</v>
      </c>
      <c r="C11" s="43"/>
      <c r="D11" s="56">
        <f>'MRS(input)'!$F$9</f>
        <v>0</v>
      </c>
      <c r="E11" s="57">
        <f>'MRS(input)'!$F$10</f>
        <v>0</v>
      </c>
      <c r="F11" s="58">
        <f>'MRS(input)'!$F$15</f>
        <v>0.56640000000000001</v>
      </c>
      <c r="G11" s="59">
        <f>'MRS(input)'!$F$16</f>
        <v>0</v>
      </c>
      <c r="H11" s="59">
        <f>'MRS(input)'!$F$17</f>
        <v>0</v>
      </c>
      <c r="I11" s="59">
        <f>'MRS(input)'!$F$18</f>
        <v>0</v>
      </c>
      <c r="J11" s="83">
        <f>'MRS(input)'!$F$19</f>
        <v>0</v>
      </c>
      <c r="K11" s="61">
        <f>'MPS(input_separete)'!K11</f>
        <v>0</v>
      </c>
      <c r="L11" s="61">
        <f>'MPS(input_separete)'!L11</f>
        <v>0</v>
      </c>
      <c r="M11" s="57">
        <f>'MRS(input)'!$F$22</f>
        <v>0</v>
      </c>
      <c r="N11" s="57">
        <f>'MRS(input)'!$F$23</f>
        <v>0</v>
      </c>
      <c r="O11" s="59">
        <f>'MRS(input)'!$F$24</f>
        <v>0</v>
      </c>
      <c r="P11" s="60">
        <f t="shared" si="0"/>
        <v>0</v>
      </c>
      <c r="Q11" s="60">
        <f t="shared" si="1"/>
        <v>0</v>
      </c>
      <c r="R11" s="61">
        <f t="shared" si="2"/>
        <v>0</v>
      </c>
    </row>
    <row r="12" spans="1:18" x14ac:dyDescent="0.15">
      <c r="A12" s="114"/>
      <c r="B12" s="20">
        <v>6</v>
      </c>
      <c r="C12" s="43"/>
      <c r="D12" s="56">
        <f>'MRS(input)'!$F$9</f>
        <v>0</v>
      </c>
      <c r="E12" s="57">
        <f>'MRS(input)'!$F$10</f>
        <v>0</v>
      </c>
      <c r="F12" s="58">
        <f>'MRS(input)'!$F$15</f>
        <v>0.56640000000000001</v>
      </c>
      <c r="G12" s="59">
        <f>'MRS(input)'!$F$16</f>
        <v>0</v>
      </c>
      <c r="H12" s="59">
        <f>'MRS(input)'!$F$17</f>
        <v>0</v>
      </c>
      <c r="I12" s="59">
        <f>'MRS(input)'!$F$18</f>
        <v>0</v>
      </c>
      <c r="J12" s="83">
        <f>'MRS(input)'!$F$19</f>
        <v>0</v>
      </c>
      <c r="K12" s="61">
        <f>'MPS(input_separete)'!K12</f>
        <v>0</v>
      </c>
      <c r="L12" s="61">
        <f>'MPS(input_separete)'!L12</f>
        <v>0</v>
      </c>
      <c r="M12" s="57">
        <f>'MRS(input)'!$F$22</f>
        <v>0</v>
      </c>
      <c r="N12" s="57">
        <f>'MRS(input)'!$F$23</f>
        <v>0</v>
      </c>
      <c r="O12" s="59">
        <f>'MRS(input)'!$F$24</f>
        <v>0</v>
      </c>
      <c r="P12" s="60">
        <f t="shared" si="0"/>
        <v>0</v>
      </c>
      <c r="Q12" s="60">
        <f t="shared" si="1"/>
        <v>0</v>
      </c>
      <c r="R12" s="61">
        <f t="shared" si="2"/>
        <v>0</v>
      </c>
    </row>
    <row r="13" spans="1:18" x14ac:dyDescent="0.15">
      <c r="A13" s="114"/>
      <c r="B13" s="20">
        <v>7</v>
      </c>
      <c r="C13" s="43"/>
      <c r="D13" s="56">
        <f>'MRS(input)'!$F$9</f>
        <v>0</v>
      </c>
      <c r="E13" s="57">
        <f>'MRS(input)'!$F$10</f>
        <v>0</v>
      </c>
      <c r="F13" s="58">
        <f>'MRS(input)'!$F$15</f>
        <v>0.56640000000000001</v>
      </c>
      <c r="G13" s="59">
        <f>'MRS(input)'!$F$16</f>
        <v>0</v>
      </c>
      <c r="H13" s="59">
        <f>'MRS(input)'!$F$17</f>
        <v>0</v>
      </c>
      <c r="I13" s="59">
        <f>'MRS(input)'!$F$18</f>
        <v>0</v>
      </c>
      <c r="J13" s="83">
        <f>'MRS(input)'!$F$19</f>
        <v>0</v>
      </c>
      <c r="K13" s="61">
        <f>'MPS(input_separete)'!K13</f>
        <v>0</v>
      </c>
      <c r="L13" s="61">
        <f>'MPS(input_separete)'!L13</f>
        <v>0</v>
      </c>
      <c r="M13" s="57">
        <f>'MRS(input)'!$F$22</f>
        <v>0</v>
      </c>
      <c r="N13" s="57">
        <f>'MRS(input)'!$F$23</f>
        <v>0</v>
      </c>
      <c r="O13" s="59">
        <f>'MRS(input)'!$F$24</f>
        <v>0</v>
      </c>
      <c r="P13" s="60">
        <f t="shared" si="0"/>
        <v>0</v>
      </c>
      <c r="Q13" s="60">
        <f t="shared" si="1"/>
        <v>0</v>
      </c>
      <c r="R13" s="61">
        <f t="shared" si="2"/>
        <v>0</v>
      </c>
    </row>
    <row r="14" spans="1:18" x14ac:dyDescent="0.15">
      <c r="A14" s="114"/>
      <c r="B14" s="20">
        <v>8</v>
      </c>
      <c r="C14" s="43"/>
      <c r="D14" s="56">
        <f>'MRS(input)'!$F$9</f>
        <v>0</v>
      </c>
      <c r="E14" s="57">
        <f>'MRS(input)'!$F$10</f>
        <v>0</v>
      </c>
      <c r="F14" s="58">
        <f>'MRS(input)'!$F$15</f>
        <v>0.56640000000000001</v>
      </c>
      <c r="G14" s="59">
        <f>'MRS(input)'!$F$16</f>
        <v>0</v>
      </c>
      <c r="H14" s="59">
        <f>'MRS(input)'!$F$17</f>
        <v>0</v>
      </c>
      <c r="I14" s="59">
        <f>'MRS(input)'!$F$18</f>
        <v>0</v>
      </c>
      <c r="J14" s="83">
        <f>'MRS(input)'!$F$19</f>
        <v>0</v>
      </c>
      <c r="K14" s="61">
        <f>'MPS(input_separete)'!K14</f>
        <v>0</v>
      </c>
      <c r="L14" s="61">
        <f>'MPS(input_separete)'!L14</f>
        <v>0</v>
      </c>
      <c r="M14" s="57">
        <f>'MRS(input)'!$F$22</f>
        <v>0</v>
      </c>
      <c r="N14" s="57">
        <f>'MRS(input)'!$F$23</f>
        <v>0</v>
      </c>
      <c r="O14" s="59">
        <f>'MRS(input)'!$F$24</f>
        <v>0</v>
      </c>
      <c r="P14" s="60">
        <f t="shared" si="0"/>
        <v>0</v>
      </c>
      <c r="Q14" s="60">
        <f t="shared" si="1"/>
        <v>0</v>
      </c>
      <c r="R14" s="61">
        <f t="shared" si="2"/>
        <v>0</v>
      </c>
    </row>
    <row r="15" spans="1:18" x14ac:dyDescent="0.15">
      <c r="A15" s="114"/>
      <c r="B15" s="20">
        <v>9</v>
      </c>
      <c r="C15" s="43"/>
      <c r="D15" s="56">
        <f>'MRS(input)'!$F$9</f>
        <v>0</v>
      </c>
      <c r="E15" s="57">
        <f>'MRS(input)'!$F$10</f>
        <v>0</v>
      </c>
      <c r="F15" s="58">
        <f>'MRS(input)'!$F$15</f>
        <v>0.56640000000000001</v>
      </c>
      <c r="G15" s="59">
        <f>'MRS(input)'!$F$16</f>
        <v>0</v>
      </c>
      <c r="H15" s="59">
        <f>'MRS(input)'!$F$17</f>
        <v>0</v>
      </c>
      <c r="I15" s="59">
        <f>'MRS(input)'!$F$18</f>
        <v>0</v>
      </c>
      <c r="J15" s="83">
        <f>'MRS(input)'!$F$19</f>
        <v>0</v>
      </c>
      <c r="K15" s="61">
        <f>'MPS(input_separete)'!K15</f>
        <v>0</v>
      </c>
      <c r="L15" s="61">
        <f>'MPS(input_separete)'!L15</f>
        <v>0</v>
      </c>
      <c r="M15" s="57">
        <f>'MRS(input)'!$F$22</f>
        <v>0</v>
      </c>
      <c r="N15" s="57">
        <f>'MRS(input)'!$F$23</f>
        <v>0</v>
      </c>
      <c r="O15" s="59">
        <f>'MRS(input)'!$F$24</f>
        <v>0</v>
      </c>
      <c r="P15" s="60">
        <f t="shared" si="0"/>
        <v>0</v>
      </c>
      <c r="Q15" s="60">
        <f t="shared" si="1"/>
        <v>0</v>
      </c>
      <c r="R15" s="61">
        <f t="shared" si="2"/>
        <v>0</v>
      </c>
    </row>
    <row r="16" spans="1:18" x14ac:dyDescent="0.15">
      <c r="A16" s="114"/>
      <c r="B16" s="20">
        <v>10</v>
      </c>
      <c r="C16" s="43"/>
      <c r="D16" s="56">
        <f>'MRS(input)'!$F$9</f>
        <v>0</v>
      </c>
      <c r="E16" s="57">
        <f>'MRS(input)'!$F$10</f>
        <v>0</v>
      </c>
      <c r="F16" s="58">
        <f>'MRS(input)'!$F$15</f>
        <v>0.56640000000000001</v>
      </c>
      <c r="G16" s="59">
        <f>'MRS(input)'!$F$16</f>
        <v>0</v>
      </c>
      <c r="H16" s="59">
        <f>'MRS(input)'!$F$17</f>
        <v>0</v>
      </c>
      <c r="I16" s="59">
        <f>'MRS(input)'!$F$18</f>
        <v>0</v>
      </c>
      <c r="J16" s="83">
        <f>'MRS(input)'!$F$19</f>
        <v>0</v>
      </c>
      <c r="K16" s="61">
        <f>'MPS(input_separete)'!K16</f>
        <v>0</v>
      </c>
      <c r="L16" s="61">
        <f>'MPS(input_separete)'!L16</f>
        <v>0</v>
      </c>
      <c r="M16" s="57">
        <f>'MRS(input)'!$F$22</f>
        <v>0</v>
      </c>
      <c r="N16" s="57">
        <f>'MRS(input)'!$F$23</f>
        <v>0</v>
      </c>
      <c r="O16" s="59">
        <f>'MRS(input)'!$F$24</f>
        <v>0</v>
      </c>
      <c r="P16" s="60">
        <f t="shared" si="0"/>
        <v>0</v>
      </c>
      <c r="Q16" s="60">
        <f t="shared" si="1"/>
        <v>0</v>
      </c>
      <c r="R16" s="61">
        <f t="shared" si="2"/>
        <v>0</v>
      </c>
    </row>
    <row r="17" spans="1:18" x14ac:dyDescent="0.15">
      <c r="A17" s="114"/>
      <c r="B17" s="20">
        <v>11</v>
      </c>
      <c r="C17" s="43"/>
      <c r="D17" s="56">
        <f>'MRS(input)'!$F$9</f>
        <v>0</v>
      </c>
      <c r="E17" s="57">
        <f>'MRS(input)'!$F$10</f>
        <v>0</v>
      </c>
      <c r="F17" s="58">
        <f>'MRS(input)'!$F$15</f>
        <v>0.56640000000000001</v>
      </c>
      <c r="G17" s="59">
        <f>'MRS(input)'!$F$16</f>
        <v>0</v>
      </c>
      <c r="H17" s="59">
        <f>'MRS(input)'!$F$17</f>
        <v>0</v>
      </c>
      <c r="I17" s="59">
        <f>'MRS(input)'!$F$18</f>
        <v>0</v>
      </c>
      <c r="J17" s="83">
        <f>'MRS(input)'!$F$19</f>
        <v>0</v>
      </c>
      <c r="K17" s="61">
        <f>'MPS(input_separete)'!K17</f>
        <v>0</v>
      </c>
      <c r="L17" s="61">
        <f>'MPS(input_separete)'!L17</f>
        <v>0</v>
      </c>
      <c r="M17" s="57">
        <f>'MRS(input)'!$F$22</f>
        <v>0</v>
      </c>
      <c r="N17" s="57">
        <f>'MRS(input)'!$F$23</f>
        <v>0</v>
      </c>
      <c r="O17" s="59">
        <f>'MRS(input)'!$F$24</f>
        <v>0</v>
      </c>
      <c r="P17" s="60">
        <f t="shared" si="0"/>
        <v>0</v>
      </c>
      <c r="Q17" s="60">
        <f t="shared" si="1"/>
        <v>0</v>
      </c>
      <c r="R17" s="61">
        <f t="shared" si="2"/>
        <v>0</v>
      </c>
    </row>
    <row r="18" spans="1:18" x14ac:dyDescent="0.15">
      <c r="A18" s="114"/>
      <c r="B18" s="20">
        <v>12</v>
      </c>
      <c r="C18" s="43"/>
      <c r="D18" s="56">
        <f>'MRS(input)'!$F$9</f>
        <v>0</v>
      </c>
      <c r="E18" s="57">
        <f>'MRS(input)'!$F$10</f>
        <v>0</v>
      </c>
      <c r="F18" s="58">
        <f>'MRS(input)'!$F$15</f>
        <v>0.56640000000000001</v>
      </c>
      <c r="G18" s="59">
        <f>'MRS(input)'!$F$16</f>
        <v>0</v>
      </c>
      <c r="H18" s="59">
        <f>'MRS(input)'!$F$17</f>
        <v>0</v>
      </c>
      <c r="I18" s="59">
        <f>'MRS(input)'!$F$18</f>
        <v>0</v>
      </c>
      <c r="J18" s="83">
        <f>'MRS(input)'!$F$19</f>
        <v>0</v>
      </c>
      <c r="K18" s="61">
        <f>'MPS(input_separete)'!K18</f>
        <v>0</v>
      </c>
      <c r="L18" s="61">
        <f>'MPS(input_separete)'!L18</f>
        <v>0</v>
      </c>
      <c r="M18" s="57">
        <f>'MRS(input)'!$F$22</f>
        <v>0</v>
      </c>
      <c r="N18" s="57">
        <f>'MRS(input)'!$F$23</f>
        <v>0</v>
      </c>
      <c r="O18" s="59">
        <f>'MRS(input)'!$F$24</f>
        <v>0</v>
      </c>
      <c r="P18" s="60">
        <f t="shared" si="0"/>
        <v>0</v>
      </c>
      <c r="Q18" s="60">
        <f t="shared" si="1"/>
        <v>0</v>
      </c>
      <c r="R18" s="61">
        <f t="shared" si="2"/>
        <v>0</v>
      </c>
    </row>
    <row r="19" spans="1:18" x14ac:dyDescent="0.15">
      <c r="A19" s="114"/>
      <c r="B19" s="20">
        <v>13</v>
      </c>
      <c r="C19" s="43"/>
      <c r="D19" s="56">
        <f>'MRS(input)'!$F$9</f>
        <v>0</v>
      </c>
      <c r="E19" s="57">
        <f>'MRS(input)'!$F$10</f>
        <v>0</v>
      </c>
      <c r="F19" s="58">
        <f>'MRS(input)'!$F$15</f>
        <v>0.56640000000000001</v>
      </c>
      <c r="G19" s="59">
        <f>'MRS(input)'!$F$16</f>
        <v>0</v>
      </c>
      <c r="H19" s="59">
        <f>'MRS(input)'!$F$17</f>
        <v>0</v>
      </c>
      <c r="I19" s="59">
        <f>'MRS(input)'!$F$18</f>
        <v>0</v>
      </c>
      <c r="J19" s="83">
        <f>'MRS(input)'!$F$19</f>
        <v>0</v>
      </c>
      <c r="K19" s="61">
        <f>'MPS(input_separete)'!K19</f>
        <v>0</v>
      </c>
      <c r="L19" s="61">
        <f>'MPS(input_separete)'!L19</f>
        <v>0</v>
      </c>
      <c r="M19" s="57">
        <f>'MRS(input)'!$F$22</f>
        <v>0</v>
      </c>
      <c r="N19" s="57">
        <f>'MRS(input)'!$F$23</f>
        <v>0</v>
      </c>
      <c r="O19" s="59">
        <f>'MRS(input)'!$F$24</f>
        <v>0</v>
      </c>
      <c r="P19" s="60">
        <f t="shared" si="0"/>
        <v>0</v>
      </c>
      <c r="Q19" s="60">
        <f t="shared" si="1"/>
        <v>0</v>
      </c>
      <c r="R19" s="61">
        <f t="shared" si="2"/>
        <v>0</v>
      </c>
    </row>
    <row r="20" spans="1:18" x14ac:dyDescent="0.15">
      <c r="A20" s="114"/>
      <c r="B20" s="20">
        <v>14</v>
      </c>
      <c r="C20" s="43"/>
      <c r="D20" s="56">
        <f>'MRS(input)'!$F$9</f>
        <v>0</v>
      </c>
      <c r="E20" s="57">
        <f>'MRS(input)'!$F$10</f>
        <v>0</v>
      </c>
      <c r="F20" s="58">
        <f>'MRS(input)'!$F$15</f>
        <v>0.56640000000000001</v>
      </c>
      <c r="G20" s="59">
        <f>'MRS(input)'!$F$16</f>
        <v>0</v>
      </c>
      <c r="H20" s="59">
        <f>'MRS(input)'!$F$17</f>
        <v>0</v>
      </c>
      <c r="I20" s="59">
        <f>'MRS(input)'!$F$18</f>
        <v>0</v>
      </c>
      <c r="J20" s="83">
        <f>'MRS(input)'!$F$19</f>
        <v>0</v>
      </c>
      <c r="K20" s="61">
        <f>'MPS(input_separete)'!K20</f>
        <v>0</v>
      </c>
      <c r="L20" s="61">
        <f>'MPS(input_separete)'!L20</f>
        <v>0</v>
      </c>
      <c r="M20" s="57">
        <f>'MRS(input)'!$F$22</f>
        <v>0</v>
      </c>
      <c r="N20" s="57">
        <f>'MRS(input)'!$F$23</f>
        <v>0</v>
      </c>
      <c r="O20" s="59">
        <f>'MRS(input)'!$F$24</f>
        <v>0</v>
      </c>
      <c r="P20" s="60">
        <f t="shared" si="0"/>
        <v>0</v>
      </c>
      <c r="Q20" s="60">
        <f t="shared" si="1"/>
        <v>0</v>
      </c>
      <c r="R20" s="61">
        <f t="shared" si="2"/>
        <v>0</v>
      </c>
    </row>
    <row r="21" spans="1:18" x14ac:dyDescent="0.15">
      <c r="A21" s="114"/>
      <c r="B21" s="20">
        <v>15</v>
      </c>
      <c r="C21" s="43"/>
      <c r="D21" s="56">
        <f>'MRS(input)'!$F$9</f>
        <v>0</v>
      </c>
      <c r="E21" s="57">
        <f>'MRS(input)'!$F$10</f>
        <v>0</v>
      </c>
      <c r="F21" s="58">
        <f>'MRS(input)'!$F$15</f>
        <v>0.56640000000000001</v>
      </c>
      <c r="G21" s="59">
        <f>'MRS(input)'!$F$16</f>
        <v>0</v>
      </c>
      <c r="H21" s="59">
        <f>'MRS(input)'!$F$17</f>
        <v>0</v>
      </c>
      <c r="I21" s="59">
        <f>'MRS(input)'!$F$18</f>
        <v>0</v>
      </c>
      <c r="J21" s="83">
        <f>'MRS(input)'!$F$19</f>
        <v>0</v>
      </c>
      <c r="K21" s="61">
        <f>'MPS(input_separete)'!K21</f>
        <v>0</v>
      </c>
      <c r="L21" s="61">
        <f>'MPS(input_separete)'!L21</f>
        <v>0</v>
      </c>
      <c r="M21" s="57">
        <f>'MRS(input)'!$F$22</f>
        <v>0</v>
      </c>
      <c r="N21" s="57">
        <f>'MRS(input)'!$F$23</f>
        <v>0</v>
      </c>
      <c r="O21" s="59">
        <f>'MRS(input)'!$F$24</f>
        <v>0</v>
      </c>
      <c r="P21" s="60">
        <f t="shared" si="0"/>
        <v>0</v>
      </c>
      <c r="Q21" s="60">
        <f t="shared" si="1"/>
        <v>0</v>
      </c>
      <c r="R21" s="61">
        <f t="shared" si="2"/>
        <v>0</v>
      </c>
    </row>
    <row r="22" spans="1:18" x14ac:dyDescent="0.15">
      <c r="A22" s="114"/>
      <c r="B22" s="20">
        <v>16</v>
      </c>
      <c r="C22" s="43"/>
      <c r="D22" s="56">
        <f>'MRS(input)'!$F$9</f>
        <v>0</v>
      </c>
      <c r="E22" s="57">
        <f>'MRS(input)'!$F$10</f>
        <v>0</v>
      </c>
      <c r="F22" s="58">
        <f>'MRS(input)'!$F$15</f>
        <v>0.56640000000000001</v>
      </c>
      <c r="G22" s="59">
        <f>'MRS(input)'!$F$16</f>
        <v>0</v>
      </c>
      <c r="H22" s="59">
        <f>'MRS(input)'!$F$17</f>
        <v>0</v>
      </c>
      <c r="I22" s="59">
        <f>'MRS(input)'!$F$18</f>
        <v>0</v>
      </c>
      <c r="J22" s="83">
        <f>'MRS(input)'!$F$19</f>
        <v>0</v>
      </c>
      <c r="K22" s="61">
        <f>'MPS(input_separete)'!K22</f>
        <v>0</v>
      </c>
      <c r="L22" s="61">
        <f>'MPS(input_separete)'!L22</f>
        <v>0</v>
      </c>
      <c r="M22" s="57">
        <f>'MRS(input)'!$F$22</f>
        <v>0</v>
      </c>
      <c r="N22" s="57">
        <f>'MRS(input)'!$F$23</f>
        <v>0</v>
      </c>
      <c r="O22" s="59">
        <f>'MRS(input)'!$F$24</f>
        <v>0</v>
      </c>
      <c r="P22" s="60">
        <f t="shared" si="0"/>
        <v>0</v>
      </c>
      <c r="Q22" s="60">
        <f t="shared" si="1"/>
        <v>0</v>
      </c>
      <c r="R22" s="61">
        <f t="shared" si="2"/>
        <v>0</v>
      </c>
    </row>
    <row r="23" spans="1:18" x14ac:dyDescent="0.15">
      <c r="A23" s="114"/>
      <c r="B23" s="20">
        <v>17</v>
      </c>
      <c r="C23" s="43"/>
      <c r="D23" s="56">
        <f>'MRS(input)'!$F$9</f>
        <v>0</v>
      </c>
      <c r="E23" s="57">
        <f>'MRS(input)'!$F$10</f>
        <v>0</v>
      </c>
      <c r="F23" s="58">
        <f>'MRS(input)'!$F$15</f>
        <v>0.56640000000000001</v>
      </c>
      <c r="G23" s="59">
        <f>'MRS(input)'!$F$16</f>
        <v>0</v>
      </c>
      <c r="H23" s="59">
        <f>'MRS(input)'!$F$17</f>
        <v>0</v>
      </c>
      <c r="I23" s="59">
        <f>'MRS(input)'!$F$18</f>
        <v>0</v>
      </c>
      <c r="J23" s="83">
        <f>'MRS(input)'!$F$19</f>
        <v>0</v>
      </c>
      <c r="K23" s="61">
        <f>'MPS(input_separete)'!K23</f>
        <v>0</v>
      </c>
      <c r="L23" s="61">
        <f>'MPS(input_separete)'!L23</f>
        <v>0</v>
      </c>
      <c r="M23" s="57">
        <f>'MRS(input)'!$F$22</f>
        <v>0</v>
      </c>
      <c r="N23" s="57">
        <f>'MRS(input)'!$F$23</f>
        <v>0</v>
      </c>
      <c r="O23" s="59">
        <f>'MRS(input)'!$F$24</f>
        <v>0</v>
      </c>
      <c r="P23" s="60">
        <f t="shared" si="0"/>
        <v>0</v>
      </c>
      <c r="Q23" s="60">
        <f t="shared" si="1"/>
        <v>0</v>
      </c>
      <c r="R23" s="61">
        <f t="shared" si="2"/>
        <v>0</v>
      </c>
    </row>
    <row r="24" spans="1:18" x14ac:dyDescent="0.15">
      <c r="A24" s="114"/>
      <c r="B24" s="20">
        <v>18</v>
      </c>
      <c r="C24" s="43"/>
      <c r="D24" s="56">
        <f>'MRS(input)'!$F$9</f>
        <v>0</v>
      </c>
      <c r="E24" s="57">
        <f>'MRS(input)'!$F$10</f>
        <v>0</v>
      </c>
      <c r="F24" s="58">
        <f>'MRS(input)'!$F$15</f>
        <v>0.56640000000000001</v>
      </c>
      <c r="G24" s="59">
        <f>'MRS(input)'!$F$16</f>
        <v>0</v>
      </c>
      <c r="H24" s="59">
        <f>'MRS(input)'!$F$17</f>
        <v>0</v>
      </c>
      <c r="I24" s="59">
        <f>'MRS(input)'!$F$18</f>
        <v>0</v>
      </c>
      <c r="J24" s="83">
        <f>'MRS(input)'!$F$19</f>
        <v>0</v>
      </c>
      <c r="K24" s="61">
        <f>'MPS(input_separete)'!K24</f>
        <v>0</v>
      </c>
      <c r="L24" s="61">
        <f>'MPS(input_separete)'!L24</f>
        <v>0</v>
      </c>
      <c r="M24" s="57">
        <f>'MRS(input)'!$F$22</f>
        <v>0</v>
      </c>
      <c r="N24" s="57">
        <f>'MRS(input)'!$F$23</f>
        <v>0</v>
      </c>
      <c r="O24" s="59">
        <f>'MRS(input)'!$F$24</f>
        <v>0</v>
      </c>
      <c r="P24" s="60">
        <f t="shared" si="0"/>
        <v>0</v>
      </c>
      <c r="Q24" s="60">
        <f t="shared" si="1"/>
        <v>0</v>
      </c>
      <c r="R24" s="61">
        <f t="shared" si="2"/>
        <v>0</v>
      </c>
    </row>
    <row r="25" spans="1:18" x14ac:dyDescent="0.15">
      <c r="A25" s="114"/>
      <c r="B25" s="20">
        <v>19</v>
      </c>
      <c r="C25" s="43"/>
      <c r="D25" s="56">
        <f>'MRS(input)'!$F$9</f>
        <v>0</v>
      </c>
      <c r="E25" s="57">
        <f>'MRS(input)'!$F$10</f>
        <v>0</v>
      </c>
      <c r="F25" s="58">
        <f>'MRS(input)'!$F$15</f>
        <v>0.56640000000000001</v>
      </c>
      <c r="G25" s="59">
        <f>'MRS(input)'!$F$16</f>
        <v>0</v>
      </c>
      <c r="H25" s="59">
        <f>'MRS(input)'!$F$17</f>
        <v>0</v>
      </c>
      <c r="I25" s="59">
        <f>'MRS(input)'!$F$18</f>
        <v>0</v>
      </c>
      <c r="J25" s="83">
        <f>'MRS(input)'!$F$19</f>
        <v>0</v>
      </c>
      <c r="K25" s="61">
        <f>'MPS(input_separete)'!K25</f>
        <v>0</v>
      </c>
      <c r="L25" s="61">
        <f>'MPS(input_separete)'!L25</f>
        <v>0</v>
      </c>
      <c r="M25" s="57">
        <f>'MRS(input)'!$F$22</f>
        <v>0</v>
      </c>
      <c r="N25" s="57">
        <f>'MRS(input)'!$F$23</f>
        <v>0</v>
      </c>
      <c r="O25" s="59">
        <f>'MRS(input)'!$F$24</f>
        <v>0</v>
      </c>
      <c r="P25" s="60">
        <f t="shared" si="0"/>
        <v>0</v>
      </c>
      <c r="Q25" s="60">
        <f t="shared" si="1"/>
        <v>0</v>
      </c>
      <c r="R25" s="61">
        <f t="shared" si="2"/>
        <v>0</v>
      </c>
    </row>
    <row r="26" spans="1:18" x14ac:dyDescent="0.15">
      <c r="A26" s="114"/>
      <c r="B26" s="20">
        <v>20</v>
      </c>
      <c r="C26" s="43"/>
      <c r="D26" s="56">
        <f>'MRS(input)'!$F$9</f>
        <v>0</v>
      </c>
      <c r="E26" s="57">
        <f>'MRS(input)'!$F$10</f>
        <v>0</v>
      </c>
      <c r="F26" s="58">
        <f>'MRS(input)'!$F$15</f>
        <v>0.56640000000000001</v>
      </c>
      <c r="G26" s="59">
        <f>'MRS(input)'!$F$16</f>
        <v>0</v>
      </c>
      <c r="H26" s="59">
        <f>'MRS(input)'!$F$17</f>
        <v>0</v>
      </c>
      <c r="I26" s="59">
        <f>'MRS(input)'!$F$18</f>
        <v>0</v>
      </c>
      <c r="J26" s="83">
        <f>'MRS(input)'!$F$19</f>
        <v>0</v>
      </c>
      <c r="K26" s="61">
        <f>'MPS(input_separete)'!K26</f>
        <v>0</v>
      </c>
      <c r="L26" s="61">
        <f>'MPS(input_separete)'!L26</f>
        <v>0</v>
      </c>
      <c r="M26" s="57">
        <f>'MRS(input)'!$F$22</f>
        <v>0</v>
      </c>
      <c r="N26" s="57">
        <f>'MRS(input)'!$F$23</f>
        <v>0</v>
      </c>
      <c r="O26" s="59">
        <f>'MRS(input)'!$F$24</f>
        <v>0</v>
      </c>
      <c r="P26" s="60">
        <f t="shared" si="0"/>
        <v>0</v>
      </c>
      <c r="Q26" s="60">
        <f t="shared" si="1"/>
        <v>0</v>
      </c>
      <c r="R26" s="61">
        <f t="shared" si="2"/>
        <v>0</v>
      </c>
    </row>
    <row r="27" spans="1:18" ht="15" x14ac:dyDescent="0.15">
      <c r="A27" s="114"/>
      <c r="B27" s="62" t="s">
        <v>121</v>
      </c>
      <c r="C27" s="63" t="s">
        <v>117</v>
      </c>
      <c r="D27" s="63" t="s">
        <v>117</v>
      </c>
      <c r="E27" s="63" t="s">
        <v>117</v>
      </c>
      <c r="F27" s="63" t="s">
        <v>117</v>
      </c>
      <c r="G27" s="63" t="s">
        <v>117</v>
      </c>
      <c r="H27" s="63" t="s">
        <v>117</v>
      </c>
      <c r="I27" s="63" t="s">
        <v>117</v>
      </c>
      <c r="J27" s="63" t="s">
        <v>117</v>
      </c>
      <c r="K27" s="63" t="s">
        <v>117</v>
      </c>
      <c r="L27" s="63" t="s">
        <v>117</v>
      </c>
      <c r="M27" s="63" t="s">
        <v>117</v>
      </c>
      <c r="N27" s="63" t="s">
        <v>117</v>
      </c>
      <c r="O27" s="63" t="s">
        <v>117</v>
      </c>
      <c r="P27" s="61">
        <f>SUMIF(P7:P26,"&gt;0",P7:P26)</f>
        <v>0</v>
      </c>
      <c r="Q27" s="61">
        <f>SUMIF(Q7:Q26,"&gt;0",Q7:Q26)</f>
        <v>0</v>
      </c>
      <c r="R27" s="61">
        <f>SUMIF(R7:R26,"&gt;0",R7:R26)</f>
        <v>0</v>
      </c>
    </row>
  </sheetData>
  <sheetProtection algorithmName="SHA-512" hashValue="efLedhXabwkaCSTSO8HvIqBNepi2JBdFwrjIg+amVzMZJAf+0HgPYjMSYrfzw432RnL6td1/bmfzoOHUwMkInQ==" saltValue="olNJjN+SXYbyfzCPOd+0Tw==" spinCount="100000" sheet="1" objects="1" scenarios="1" formatCells="0" formatRows="0"/>
  <mergeCells count="4">
    <mergeCell ref="C3:E3"/>
    <mergeCell ref="F3:O3"/>
    <mergeCell ref="P3:R3"/>
    <mergeCell ref="A7:A27"/>
  </mergeCells>
  <phoneticPr fontId="3"/>
  <pageMargins left="0.70866141732283472" right="0.70866141732283472" top="0.74803149606299213" bottom="0.74803149606299213" header="0.31496062992125984" footer="0.31496062992125984"/>
  <pageSetup paperSize="9" scale="42" orientation="landscape" r:id="rId1"/>
  <ignoredErrors>
    <ignoredError sqref="K7:L2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4C9D-77E6-41FF-A664-CA8E6AB66F74}">
  <sheetPr>
    <tabColor theme="5" tint="0.39997558519241921"/>
  </sheetPr>
  <dimension ref="A1:I22"/>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47.125" style="1" customWidth="1"/>
    <col min="6" max="6" width="12.625" style="1" customWidth="1"/>
    <col min="7" max="7" width="20.625" style="1" customWidth="1"/>
    <col min="8" max="8" width="17.875" style="1" bestFit="1" customWidth="1"/>
    <col min="9" max="9" width="12.625" style="4" customWidth="1"/>
    <col min="10" max="16384" width="9" style="1"/>
  </cols>
  <sheetData>
    <row r="1" spans="1:9" x14ac:dyDescent="0.15">
      <c r="I1" s="2" t="str">
        <f>'MPS(input)'!K1</f>
        <v>Monitoring Spreadsheet: JCM_TH_AM015_ver01.0</v>
      </c>
    </row>
    <row r="2" spans="1:9" x14ac:dyDescent="0.15">
      <c r="I2" s="2" t="str">
        <f>'MPS(input)'!K2</f>
        <v>Reference Number: TH023</v>
      </c>
    </row>
    <row r="3" spans="1:9" ht="27.95" customHeight="1" x14ac:dyDescent="0.15">
      <c r="A3" s="121" t="s">
        <v>169</v>
      </c>
      <c r="B3" s="121"/>
      <c r="C3" s="121"/>
      <c r="D3" s="121"/>
      <c r="E3" s="121"/>
      <c r="F3" s="121"/>
      <c r="G3" s="121"/>
      <c r="H3" s="121"/>
      <c r="I3" s="121"/>
    </row>
    <row r="4" spans="1:9" ht="11.25" customHeight="1" x14ac:dyDescent="0.15"/>
    <row r="5" spans="1:9" ht="18.95" customHeight="1" thickBot="1" x14ac:dyDescent="0.2">
      <c r="A5" s="15" t="s">
        <v>123</v>
      </c>
      <c r="B5" s="8"/>
      <c r="C5" s="8"/>
      <c r="D5" s="8"/>
      <c r="E5" s="7"/>
      <c r="F5" s="9" t="s">
        <v>124</v>
      </c>
      <c r="G5" s="70" t="s">
        <v>125</v>
      </c>
      <c r="H5" s="9" t="s">
        <v>17</v>
      </c>
      <c r="I5" s="10" t="s">
        <v>126</v>
      </c>
    </row>
    <row r="6" spans="1:9" ht="18.95" customHeight="1" thickBot="1" x14ac:dyDescent="0.2">
      <c r="A6" s="16"/>
      <c r="B6" s="11" t="s">
        <v>127</v>
      </c>
      <c r="C6" s="11"/>
      <c r="D6" s="11"/>
      <c r="E6" s="11"/>
      <c r="F6" s="68" t="s">
        <v>128</v>
      </c>
      <c r="G6" s="71">
        <f>G8-G11</f>
        <v>0</v>
      </c>
      <c r="H6" s="69" t="s">
        <v>82</v>
      </c>
      <c r="I6" s="12" t="s">
        <v>129</v>
      </c>
    </row>
    <row r="7" spans="1:9" ht="18.95" customHeight="1" thickBot="1" x14ac:dyDescent="0.2">
      <c r="A7" s="15" t="s">
        <v>130</v>
      </c>
      <c r="B7" s="7"/>
      <c r="C7" s="8"/>
      <c r="D7" s="9"/>
      <c r="E7" s="9"/>
      <c r="F7" s="9"/>
      <c r="G7" s="72"/>
      <c r="H7" s="7"/>
      <c r="I7" s="9"/>
    </row>
    <row r="8" spans="1:9" ht="18.95" customHeight="1" thickBot="1" x14ac:dyDescent="0.2">
      <c r="A8" s="17"/>
      <c r="B8" s="18" t="s">
        <v>131</v>
      </c>
      <c r="C8" s="11"/>
      <c r="D8" s="11"/>
      <c r="E8" s="11"/>
      <c r="F8" s="68" t="s">
        <v>128</v>
      </c>
      <c r="G8" s="71">
        <f>G9</f>
        <v>0</v>
      </c>
      <c r="H8" s="69" t="s">
        <v>82</v>
      </c>
      <c r="I8" s="12" t="s">
        <v>132</v>
      </c>
    </row>
    <row r="9" spans="1:9" ht="18.95" customHeight="1" x14ac:dyDescent="0.15">
      <c r="A9" s="16"/>
      <c r="B9" s="19"/>
      <c r="C9" s="13" t="s">
        <v>131</v>
      </c>
      <c r="D9" s="13"/>
      <c r="E9" s="13"/>
      <c r="F9" s="12" t="s">
        <v>128</v>
      </c>
      <c r="G9" s="73">
        <f>'MRS(input_separete)'!P27</f>
        <v>0</v>
      </c>
      <c r="H9" s="12" t="s">
        <v>82</v>
      </c>
      <c r="I9" s="12" t="s">
        <v>132</v>
      </c>
    </row>
    <row r="10" spans="1:9" ht="18.95" customHeight="1" thickBot="1" x14ac:dyDescent="0.2">
      <c r="A10" s="15" t="s">
        <v>133</v>
      </c>
      <c r="B10" s="8"/>
      <c r="C10" s="8"/>
      <c r="D10" s="8"/>
      <c r="E10" s="7"/>
      <c r="F10" s="9"/>
      <c r="G10" s="15"/>
      <c r="H10" s="7"/>
      <c r="I10" s="9"/>
    </row>
    <row r="11" spans="1:9" ht="18.95" customHeight="1" thickBot="1" x14ac:dyDescent="0.2">
      <c r="A11" s="17"/>
      <c r="B11" s="18" t="s">
        <v>134</v>
      </c>
      <c r="C11" s="11"/>
      <c r="D11" s="11"/>
      <c r="E11" s="11"/>
      <c r="F11" s="68" t="s">
        <v>128</v>
      </c>
      <c r="G11" s="75">
        <f>G12</f>
        <v>0</v>
      </c>
      <c r="H11" s="74" t="s">
        <v>135</v>
      </c>
      <c r="I11" s="14" t="s">
        <v>136</v>
      </c>
    </row>
    <row r="12" spans="1:9" ht="18.95" customHeight="1" x14ac:dyDescent="0.15">
      <c r="A12" s="16"/>
      <c r="B12" s="19"/>
      <c r="C12" s="13" t="s">
        <v>137</v>
      </c>
      <c r="D12" s="13"/>
      <c r="E12" s="13"/>
      <c r="F12" s="14" t="s">
        <v>128</v>
      </c>
      <c r="G12" s="73">
        <f>'MRS(input_separete)'!Q27</f>
        <v>0</v>
      </c>
      <c r="H12" s="14" t="s">
        <v>135</v>
      </c>
      <c r="I12" s="14" t="s">
        <v>136</v>
      </c>
    </row>
    <row r="13" spans="1:9" x14ac:dyDescent="0.15">
      <c r="F13" s="5"/>
      <c r="G13" s="6"/>
      <c r="H13" s="6"/>
    </row>
    <row r="14" spans="1:9" ht="15" x14ac:dyDescent="0.15">
      <c r="C14" s="3" t="s">
        <v>138</v>
      </c>
    </row>
    <row r="15" spans="1:9" x14ac:dyDescent="0.15">
      <c r="D15" s="44" t="s">
        <v>139</v>
      </c>
    </row>
    <row r="17" spans="4:8" ht="16.5" x14ac:dyDescent="0.15">
      <c r="D17" s="124" t="s">
        <v>140</v>
      </c>
      <c r="E17" s="125"/>
      <c r="F17" s="126" t="s">
        <v>141</v>
      </c>
      <c r="G17" s="125"/>
      <c r="H17" s="125"/>
    </row>
    <row r="18" spans="4:8" ht="14.25" customHeight="1" x14ac:dyDescent="0.15">
      <c r="D18" s="122" t="s">
        <v>142</v>
      </c>
      <c r="E18" s="123"/>
      <c r="F18" s="118">
        <v>2013</v>
      </c>
      <c r="G18" s="119"/>
      <c r="H18" s="25" t="s">
        <v>118</v>
      </c>
    </row>
    <row r="19" spans="4:8" ht="14.25" customHeight="1" x14ac:dyDescent="0.15">
      <c r="D19" s="122" t="s">
        <v>143</v>
      </c>
      <c r="E19" s="123"/>
      <c r="F19" s="118">
        <v>2038</v>
      </c>
      <c r="G19" s="119"/>
      <c r="H19" s="25" t="s">
        <v>118</v>
      </c>
    </row>
    <row r="20" spans="4:8" ht="14.25" customHeight="1" x14ac:dyDescent="0.15">
      <c r="D20" s="126" t="s">
        <v>144</v>
      </c>
      <c r="E20" s="126"/>
      <c r="F20" s="120">
        <v>2061</v>
      </c>
      <c r="G20" s="120"/>
      <c r="H20" s="25" t="s">
        <v>118</v>
      </c>
    </row>
    <row r="21" spans="4:8" ht="14.25" customHeight="1" x14ac:dyDescent="0.15">
      <c r="D21" s="126" t="s">
        <v>145</v>
      </c>
      <c r="E21" s="126"/>
      <c r="F21" s="120">
        <v>2086</v>
      </c>
      <c r="G21" s="120"/>
      <c r="H21" s="25" t="s">
        <v>118</v>
      </c>
    </row>
    <row r="22" spans="4:8" ht="14.25" customHeight="1" x14ac:dyDescent="0.15">
      <c r="D22" s="126" t="s">
        <v>146</v>
      </c>
      <c r="E22" s="126"/>
      <c r="F22" s="120">
        <v>2110</v>
      </c>
      <c r="G22" s="120"/>
      <c r="H22" s="25" t="s">
        <v>118</v>
      </c>
    </row>
  </sheetData>
  <sheetProtection algorithmName="SHA-512" hashValue="Of+cD0o22eRkZHOy3dLwcCEwCm76O6uKv0Bj7pd4Su0t7hUhUDClxIrZ8olvop0ZI64lMMxB4SK9diln6hcjjQ==" saltValue="DbmslT/p7w1Nj8AF9L/Pvg==" spinCount="100000" sheet="1" objects="1" scenarios="1"/>
  <mergeCells count="13">
    <mergeCell ref="D19:E19"/>
    <mergeCell ref="F19:G19"/>
    <mergeCell ref="A3:I3"/>
    <mergeCell ref="D17:E17"/>
    <mergeCell ref="F17:H17"/>
    <mergeCell ref="D18:E18"/>
    <mergeCell ref="F18:G18"/>
    <mergeCell ref="D20:E20"/>
    <mergeCell ref="F20:G20"/>
    <mergeCell ref="D21:E21"/>
    <mergeCell ref="F21:G21"/>
    <mergeCell ref="D22:E22"/>
    <mergeCell ref="F22:G22"/>
  </mergeCells>
  <phoneticPr fontId="3"/>
  <pageMargins left="0.70866141732283472" right="0.70866141732283472" top="0.74803149606299213" bottom="0.74803149606299213" header="0.31496062992125984" footer="0.31496062992125984"/>
  <pageSetup paperSize="9"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211D74D6178BC4D9F9CB4682A845950" ma:contentTypeVersion="12" ma:contentTypeDescription="新しいドキュメントを作成します。" ma:contentTypeScope="" ma:versionID="8f44efd00ba470d0079bc5ed28d80829">
  <xsd:schema xmlns:xsd="http://www.w3.org/2001/XMLSchema" xmlns:xs="http://www.w3.org/2001/XMLSchema" xmlns:p="http://schemas.microsoft.com/office/2006/metadata/properties" xmlns:ns2="16f3ea39-9308-4011-b282-348b837af518" xmlns:ns3="aa648ee9-af07-4ee7-a823-cd9c24dceb19" targetNamespace="http://schemas.microsoft.com/office/2006/metadata/properties" ma:root="true" ma:fieldsID="4d3fae03036d96dfe874f60304747f31" ns2:_="" ns3:_="">
    <xsd:import namespace="16f3ea39-9308-4011-b282-348b837af518"/>
    <xsd:import namespace="aa648ee9-af07-4ee7-a823-cd9c24dceb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3ea39-9308-4011-b282-348b837af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a648ee9-af07-4ee7-a823-cd9c24dceb19"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02CB7C-790D-446A-BA8D-20E3E81F3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3ea39-9308-4011-b282-348b837af518"/>
    <ds:schemaRef ds:uri="aa648ee9-af07-4ee7-a823-cd9c24dceb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DB6CF-0340-453A-B262-5A5AD1084CDA}">
  <ds:schemaRefs>
    <ds:schemaRef ds:uri="http://schemas.microsoft.com/sharepoint/v3/contenttype/forms"/>
  </ds:schemaRefs>
</ds:datastoreItem>
</file>

<file path=customXml/itemProps3.xml><?xml version="1.0" encoding="utf-8"?>
<ds:datastoreItem xmlns:ds="http://schemas.openxmlformats.org/officeDocument/2006/customXml" ds:itemID="{5F777EAB-3DFE-403D-AB3C-BBF9AA2103DB}">
  <ds:schemaRefs>
    <ds:schemaRef ds:uri="16f3ea39-9308-4011-b282-348b837af518"/>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aa648ee9-af07-4ee7-a823-cd9c24dceb1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MPS(input)</vt:lpstr>
      <vt:lpstr>MPS(input_separete)</vt:lpstr>
      <vt:lpstr>MPS(calc_process)</vt:lpstr>
      <vt:lpstr>MSS</vt:lpstr>
      <vt:lpstr>MRS(input)</vt:lpstr>
      <vt:lpstr>MRS(input_separete)</vt:lpstr>
      <vt:lpstr>MRS(calc_process)</vt:lpstr>
      <vt:lpstr>'MPS(calc_process)'!Print_Area</vt:lpstr>
      <vt:lpstr>'MPS(input)'!Print_Area</vt:lpstr>
      <vt:lpstr>'MRS(calc_process)'!Print_Area</vt:lpstr>
      <vt:lpstr>'MRS(input)'!Print_Area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2017-08-29T11:13:08Z</dcterms:created>
  <dcterms:modified xsi:type="dcterms:W3CDTF">2022-02-16T02:51:45Z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0x010100C211D74D6178BC4D9F9CB4682A845950</vt:lpwstr>
  </property>
</Properties>
</file>