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06_VN\VN_PM025(サッポロ、圧縮機)\3_public input\"/>
    </mc:Choice>
  </mc:AlternateContent>
  <xr:revisionPtr revIDLastSave="0" documentId="13_ncr:1_{05E74B8C-F9A6-4E58-B374-87CD22340FE3}" xr6:coauthVersionLast="41" xr6:coauthVersionMax="45" xr10:uidLastSave="{00000000-0000-0000-0000-000000000000}"/>
  <bookViews>
    <workbookView xWindow="-120" yWindow="-120" windowWidth="38640" windowHeight="21390" tabRatio="587" xr2:uid="{00000000-000D-0000-FFFF-FFFF00000000}"/>
  </bookViews>
  <sheets>
    <sheet name="PMS(input)" sheetId="30" r:id="rId1"/>
    <sheet name="PMS(input_separate)" sheetId="32" r:id="rId2"/>
    <sheet name="PMS(calc_process)" sheetId="31" r:id="rId3"/>
  </sheets>
  <externalReferences>
    <externalReference r:id="rId4"/>
  </externalReferences>
  <definedNames>
    <definedName name="_xlnm.Print_Area" localSheetId="2">'PMS(calc_process)'!$A$1:$I$22</definedName>
    <definedName name="_xlnm.Print_Area" localSheetId="1">'PMS(input_separate)'!$A$1:$P$26</definedName>
    <definedName name="SP_RE_sc_i">'[1]MPS(calc_process)'!$F$17:$F$21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6" i="32" l="1"/>
  <c r="P1" i="32" l="1"/>
  <c r="I1" i="31"/>
  <c r="D7" i="32" l="1"/>
  <c r="E7" i="32"/>
  <c r="F7" i="32"/>
  <c r="G7" i="32"/>
  <c r="D8" i="32"/>
  <c r="E8" i="32"/>
  <c r="F8" i="32"/>
  <c r="G8" i="32"/>
  <c r="D9" i="32"/>
  <c r="E9" i="32"/>
  <c r="F9" i="32"/>
  <c r="G9" i="32"/>
  <c r="D10" i="32"/>
  <c r="E10" i="32"/>
  <c r="F10" i="32"/>
  <c r="G10" i="32"/>
  <c r="D11" i="32"/>
  <c r="E11" i="32"/>
  <c r="F11" i="32"/>
  <c r="G11" i="32"/>
  <c r="D12" i="32"/>
  <c r="E12" i="32"/>
  <c r="F12" i="32"/>
  <c r="G12" i="32"/>
  <c r="D13" i="32"/>
  <c r="E13" i="32"/>
  <c r="F13" i="32"/>
  <c r="G13" i="32"/>
  <c r="D14" i="32"/>
  <c r="E14" i="32"/>
  <c r="F14" i="32"/>
  <c r="G14" i="32"/>
  <c r="D15" i="32"/>
  <c r="E15" i="32"/>
  <c r="F15" i="32"/>
  <c r="G15" i="32"/>
  <c r="D16" i="32"/>
  <c r="E16" i="32"/>
  <c r="F16" i="32"/>
  <c r="G16" i="32"/>
  <c r="D17" i="32"/>
  <c r="E17" i="32"/>
  <c r="F17" i="32"/>
  <c r="G17" i="32"/>
  <c r="D18" i="32"/>
  <c r="E18" i="32"/>
  <c r="F18" i="32"/>
  <c r="G18" i="32"/>
  <c r="D19" i="32"/>
  <c r="E19" i="32"/>
  <c r="F19" i="32"/>
  <c r="G19" i="32"/>
  <c r="D20" i="32"/>
  <c r="E20" i="32"/>
  <c r="F20" i="32"/>
  <c r="G20" i="32"/>
  <c r="D21" i="32"/>
  <c r="E21" i="32"/>
  <c r="F21" i="32"/>
  <c r="G21" i="32"/>
  <c r="D22" i="32"/>
  <c r="E22" i="32"/>
  <c r="F22" i="32"/>
  <c r="G22" i="32"/>
  <c r="D23" i="32"/>
  <c r="E23" i="32"/>
  <c r="F23" i="32"/>
  <c r="G23" i="32"/>
  <c r="D24" i="32"/>
  <c r="E24" i="32"/>
  <c r="F24" i="32"/>
  <c r="G24" i="32"/>
  <c r="D25" i="32"/>
  <c r="E25" i="32"/>
  <c r="F25" i="32"/>
  <c r="G25" i="32"/>
  <c r="F6" i="32"/>
  <c r="E6" i="32" l="1"/>
  <c r="D6" i="32"/>
  <c r="M7" i="32" l="1"/>
  <c r="M8" i="32"/>
  <c r="M9" i="32"/>
  <c r="M10" i="32"/>
  <c r="M11" i="32"/>
  <c r="M12" i="32"/>
  <c r="M13" i="32"/>
  <c r="M14" i="32"/>
  <c r="M15" i="32"/>
  <c r="M16" i="32"/>
  <c r="M17" i="32"/>
  <c r="M18" i="32"/>
  <c r="M19" i="32"/>
  <c r="M20" i="32"/>
  <c r="M21" i="32"/>
  <c r="M22" i="32"/>
  <c r="M23" i="32"/>
  <c r="M24" i="32"/>
  <c r="M25" i="32"/>
  <c r="G6" i="32" l="1"/>
  <c r="N6" i="32" s="1"/>
  <c r="O8" i="32" l="1"/>
  <c r="N8" i="32"/>
  <c r="P8" i="32" s="1"/>
  <c r="N19" i="32"/>
  <c r="N11" i="32"/>
  <c r="N17" i="32"/>
  <c r="N22" i="32"/>
  <c r="O18" i="32"/>
  <c r="N14" i="32"/>
  <c r="N21" i="32"/>
  <c r="O19" i="32" l="1"/>
  <c r="N23" i="32"/>
  <c r="O21" i="32"/>
  <c r="N9" i="32"/>
  <c r="P19" i="32"/>
  <c r="O14" i="32"/>
  <c r="P14" i="32" s="1"/>
  <c r="O7" i="32"/>
  <c r="O15" i="32"/>
  <c r="O22" i="32"/>
  <c r="O9" i="32"/>
  <c r="O17" i="32"/>
  <c r="P17" i="32" s="1"/>
  <c r="O25" i="32"/>
  <c r="N25" i="32"/>
  <c r="O11" i="32"/>
  <c r="P11" i="32" s="1"/>
  <c r="N7" i="32"/>
  <c r="P7" i="32" s="1"/>
  <c r="N18" i="32"/>
  <c r="P18" i="32" s="1"/>
  <c r="O23" i="32"/>
  <c r="P23" i="32" s="1"/>
  <c r="N15" i="32"/>
  <c r="N10" i="32"/>
  <c r="N13" i="32"/>
  <c r="P22" i="32"/>
  <c r="O16" i="32"/>
  <c r="N16" i="32"/>
  <c r="O24" i="32"/>
  <c r="N24" i="32"/>
  <c r="O13" i="32"/>
  <c r="P21" i="32"/>
  <c r="O10" i="32"/>
  <c r="O6" i="32"/>
  <c r="O12" i="32"/>
  <c r="N12" i="32"/>
  <c r="O20" i="32"/>
  <c r="N20" i="32"/>
  <c r="P15" i="32" l="1"/>
  <c r="P9" i="32"/>
  <c r="P25" i="32"/>
  <c r="P13" i="32"/>
  <c r="N26" i="32"/>
  <c r="G11" i="31" s="1"/>
  <c r="G10" i="31" s="1"/>
  <c r="P10" i="32"/>
  <c r="P6" i="32"/>
  <c r="P20" i="32"/>
  <c r="P24" i="32"/>
  <c r="P12" i="32"/>
  <c r="O26" i="32"/>
  <c r="G14" i="31" s="1"/>
  <c r="G13" i="31" s="1"/>
  <c r="P16" i="32"/>
  <c r="G6" i="31" l="1"/>
  <c r="B28" i="30" s="1"/>
  <c r="P26" i="32"/>
</calcChain>
</file>

<file path=xl/sharedStrings.xml><?xml version="1.0" encoding="utf-8"?>
<sst xmlns="http://schemas.openxmlformats.org/spreadsheetml/2006/main" count="238" uniqueCount="156">
  <si>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</si>
  <si>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</si>
  <si>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</si>
  <si>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</si>
  <si>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</si>
  <si>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</si>
  <si>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</si>
  <si>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</si>
  <si>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</si>
  <si>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</si>
  <si>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</si>
  <si>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</si>
  <si>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</si>
  <si>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</si>
  <si>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</si>
  <si>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</si>
  <si>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</si>
  <si>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</si>
  <si>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</si>
  <si>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</si>
  <si>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</si>
  <si>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</si>
  <si>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</si>
  <si>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</si>
  <si>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</si>
  <si>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</si>
  <si>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</si>
  <si>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</si>
  <si>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</si>
  <si>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</si>
  <si>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</si>
  <si>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</si>
  <si>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</si>
  <si>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</si>
  <si>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</si>
  <si>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</si>
  <si>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</si>
  <si>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</si>
  <si>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</si>
  <si>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</si>
  <si>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</si>
  <si>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</si>
  <si>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</si>
  <si>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</si>
  <si>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</si>
  <si>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</si>
  <si>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</si>
  <si>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</si>
  <si>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</si>
  <si>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</si>
  <si>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</si>
  <si>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JCM_VN_F_PMS_ver02.0</t>
    <phoneticPr fontId="2"/>
  </si>
  <si>
    <t>(1)</t>
  </si>
  <si>
    <t>-</t>
    <phoneticPr fontId="2"/>
  </si>
  <si>
    <t>MWh/p</t>
    <phoneticPr fontId="2"/>
  </si>
  <si>
    <t>Monitored data</t>
    <phoneticPr fontId="2"/>
  </si>
  <si>
    <t>Continuously</t>
    <phoneticPr fontId="2"/>
  </si>
  <si>
    <t>(2)</t>
    <phoneticPr fontId="2"/>
  </si>
  <si>
    <t>(3)</t>
    <phoneticPr fontId="2"/>
  </si>
  <si>
    <r>
      <t>tCO</t>
    </r>
    <r>
      <rPr>
        <vertAlign val="subscript"/>
        <sz val="11"/>
        <color theme="1"/>
        <rFont val="Arial"/>
        <family val="2"/>
      </rPr>
      <t>2</t>
    </r>
    <r>
      <rPr>
        <sz val="11"/>
        <color theme="1"/>
        <rFont val="Arial"/>
        <family val="2"/>
      </rPr>
      <t>/MWh</t>
    </r>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</si>
  <si>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</si>
  <si>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t>MPa(Gauge pressure)</t>
    <phoneticPr fontId="2"/>
  </si>
  <si>
    <t>K</t>
    <phoneticPr fontId="2"/>
  </si>
  <si>
    <t>%</t>
    <phoneticPr fontId="2"/>
  </si>
  <si>
    <t>Specification of the captive power generation system provided by the manufacturer</t>
    <phoneticPr fontId="2"/>
  </si>
  <si>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</si>
  <si>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</si>
  <si>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r>
      <t xml:space="preserve">Parameters to be monitored </t>
    </r>
    <r>
      <rPr>
        <b/>
        <i/>
        <sz val="11"/>
        <color theme="0"/>
        <rFont val="Arial"/>
        <family val="2"/>
      </rPr>
      <t>ex post</t>
    </r>
    <phoneticPr fontId="28"/>
  </si>
  <si>
    <r>
      <t xml:space="preserve">Project-specific parameters to be fixed </t>
    </r>
    <r>
      <rPr>
        <b/>
        <i/>
        <sz val="11"/>
        <color theme="0"/>
        <rFont val="Arial"/>
        <family val="2"/>
      </rPr>
      <t>ex ante</t>
    </r>
    <phoneticPr fontId="28"/>
  </si>
  <si>
    <r>
      <rPr>
        <b/>
        <i/>
        <sz val="11"/>
        <color theme="0"/>
        <rFont val="Arial"/>
        <family val="2"/>
      </rPr>
      <t>Ex-ante</t>
    </r>
    <r>
      <rPr>
        <b/>
        <sz val="11"/>
        <color theme="0"/>
        <rFont val="Arial"/>
        <family val="2"/>
      </rPr>
      <t xml:space="preserve"> estimation of emissions</t>
    </r>
    <phoneticPr fontId="28"/>
  </si>
  <si>
    <t>Parameters</t>
    <phoneticPr fontId="28"/>
  </si>
  <si>
    <t>i</t>
    <phoneticPr fontId="2"/>
  </si>
  <si>
    <t>Description of data</t>
    <phoneticPr fontId="28"/>
  </si>
  <si>
    <t>Project
air compressor
No.</t>
    <phoneticPr fontId="28"/>
  </si>
  <si>
    <t>Units</t>
    <phoneticPr fontId="28"/>
  </si>
  <si>
    <t>-</t>
    <phoneticPr fontId="28"/>
  </si>
  <si>
    <r>
      <t>kW·min/m</t>
    </r>
    <r>
      <rPr>
        <vertAlign val="superscript"/>
        <sz val="11"/>
        <rFont val="Arial"/>
        <family val="2"/>
      </rPr>
      <t>3</t>
    </r>
    <phoneticPr fontId="2"/>
  </si>
  <si>
    <t>K</t>
    <phoneticPr fontId="28"/>
  </si>
  <si>
    <r>
      <t>tCO</t>
    </r>
    <r>
      <rPr>
        <vertAlign val="subscript"/>
        <sz val="11"/>
        <color theme="1"/>
        <rFont val="Arial"/>
        <family val="2"/>
      </rPr>
      <t>2</t>
    </r>
    <r>
      <rPr>
        <sz val="11"/>
        <color theme="1"/>
        <rFont val="Arial"/>
        <family val="2"/>
      </rPr>
      <t>/p</t>
    </r>
    <phoneticPr fontId="28"/>
  </si>
  <si>
    <t>Estimated values</t>
    <phoneticPr fontId="28"/>
  </si>
  <si>
    <t>Total</t>
    <phoneticPr fontId="28"/>
  </si>
  <si>
    <t>N/A</t>
    <phoneticPr fontId="2"/>
  </si>
  <si>
    <t>Reference emissions</t>
    <phoneticPr fontId="2"/>
  </si>
  <si>
    <t>Project emissions</t>
    <phoneticPr fontId="2"/>
  </si>
  <si>
    <r>
      <t>SP</t>
    </r>
    <r>
      <rPr>
        <vertAlign val="subscript"/>
        <sz val="11"/>
        <rFont val="Arial"/>
        <family val="2"/>
      </rPr>
      <t>RE,sc,i</t>
    </r>
    <r>
      <rPr>
        <sz val="11"/>
        <rFont val="Arial"/>
        <family val="2"/>
      </rPr>
      <t xml:space="preserve"> = 37 kW</t>
    </r>
    <phoneticPr fontId="2"/>
  </si>
  <si>
    <r>
      <t>SP</t>
    </r>
    <r>
      <rPr>
        <vertAlign val="subscript"/>
        <sz val="11"/>
        <rFont val="Arial"/>
        <family val="2"/>
      </rPr>
      <t>RE,sc,i</t>
    </r>
    <r>
      <rPr>
        <sz val="11"/>
        <rFont val="Arial"/>
        <family val="2"/>
      </rPr>
      <t xml:space="preserve"> = 55 kW</t>
    </r>
    <phoneticPr fontId="2"/>
  </si>
  <si>
    <r>
      <t>SP</t>
    </r>
    <r>
      <rPr>
        <vertAlign val="subscript"/>
        <sz val="11"/>
        <rFont val="Arial"/>
        <family val="2"/>
      </rPr>
      <t>RE,sc,i</t>
    </r>
    <r>
      <rPr>
        <sz val="11"/>
        <rFont val="Arial"/>
        <family val="2"/>
      </rPr>
      <t xml:space="preserve"> = 75 kW</t>
    </r>
    <phoneticPr fontId="2"/>
  </si>
  <si>
    <r>
      <t>SP</t>
    </r>
    <r>
      <rPr>
        <vertAlign val="subscript"/>
        <sz val="11"/>
        <rFont val="Arial"/>
        <family val="2"/>
      </rPr>
      <t>RE,sc,i</t>
    </r>
    <r>
      <rPr>
        <sz val="11"/>
        <rFont val="Arial"/>
        <family val="2"/>
      </rPr>
      <t xml:space="preserve"> = 100 kW</t>
    </r>
    <phoneticPr fontId="2"/>
  </si>
  <si>
    <r>
      <t>SP</t>
    </r>
    <r>
      <rPr>
        <vertAlign val="subscript"/>
        <sz val="11"/>
        <rFont val="Arial"/>
        <family val="2"/>
      </rPr>
      <t>RE,sc,i</t>
    </r>
    <r>
      <rPr>
        <sz val="11"/>
        <rFont val="Arial"/>
        <family val="2"/>
      </rPr>
      <t xml:space="preserve"> = 160 kW</t>
    </r>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</si>
  <si>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</si>
  <si>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Input on "PMS
(input_separate)" sheet</t>
    <phoneticPr fontId="2"/>
  </si>
  <si>
    <t>Input on "PMS
(input_separate) sheet"</t>
    <phoneticPr fontId="2"/>
  </si>
  <si>
    <t>Option B or Option C</t>
    <phoneticPr fontId="2"/>
  </si>
  <si>
    <t>Invoice from fuel supply company or
measured data</t>
    <phoneticPr fontId="2"/>
  </si>
  <si>
    <t>Ministry of Natural Resources and Environment of Vietnam (MONRE), Vietnamese DNA for CDM unless otherwise instructed by the Joint Committee</t>
    <phoneticPr fontId="2"/>
  </si>
  <si>
    <r>
      <rPr>
        <b/>
        <sz val="14"/>
        <rFont val="Arial"/>
        <family val="2"/>
      </rPr>
      <t xml:space="preserve">[For captive electricity]
Option (b)
</t>
    </r>
    <r>
      <rPr>
        <sz val="14"/>
        <rFont val="Arial"/>
        <family val="2"/>
      </rPr>
      <t>Fuel amount consumed by the captive power generation system</t>
    </r>
    <phoneticPr fontId="2"/>
  </si>
  <si>
    <r>
      <rPr>
        <b/>
        <sz val="14"/>
        <rFont val="Arial"/>
        <family val="2"/>
      </rPr>
      <t xml:space="preserve">[For captive electricity]
Option (b)
</t>
    </r>
    <r>
      <rPr>
        <sz val="14"/>
        <rFont val="Arial"/>
        <family val="2"/>
      </rPr>
      <t>Generated and supplied electricity by the captive power generation system</t>
    </r>
    <phoneticPr fontId="2"/>
  </si>
  <si>
    <r>
      <t xml:space="preserve">Specifications of project air compressor </t>
    </r>
    <r>
      <rPr>
        <i/>
        <sz val="14"/>
        <rFont val="Arial"/>
        <family val="2"/>
      </rPr>
      <t>i</t>
    </r>
    <r>
      <rPr>
        <sz val="14"/>
        <rFont val="Arial"/>
        <family val="2"/>
      </rPr>
      <t xml:space="preserve"> prepared for the quotation or factory acceptance test data by manufacturer.
The default SP value is derived from the result of survey on SP of inverter type multi-stage oil-free air compressors from manufacturers that have high market share in Vietnam.
The SP</t>
    </r>
    <r>
      <rPr>
        <vertAlign val="subscript"/>
        <sz val="14"/>
        <rFont val="Arial"/>
        <family val="2"/>
      </rPr>
      <t>RE,sc,i</t>
    </r>
    <r>
      <rPr>
        <sz val="14"/>
        <rFont val="Arial"/>
        <family val="2"/>
      </rPr>
      <t xml:space="preserve"> is revised if necessary from survey result which is conducted by JC or project participants every three years.</t>
    </r>
    <phoneticPr fontId="2"/>
  </si>
  <si>
    <r>
      <t xml:space="preserve">Specifications of project air compressor </t>
    </r>
    <r>
      <rPr>
        <i/>
        <sz val="14"/>
        <rFont val="Arial"/>
        <family val="2"/>
      </rPr>
      <t>i</t>
    </r>
    <r>
      <rPr>
        <sz val="14"/>
        <rFont val="Arial"/>
        <family val="2"/>
      </rPr>
      <t xml:space="preserve"> prepared for the quotation or factory acceptance test data by manufacturer</t>
    </r>
    <phoneticPr fontId="2"/>
  </si>
  <si>
    <r>
      <rPr>
        <b/>
        <sz val="14"/>
        <rFont val="Arial"/>
        <family val="2"/>
      </rPr>
      <t>[For captive electricity]
Option (a)</t>
    </r>
    <r>
      <rPr>
        <sz val="14"/>
        <rFont val="Arial"/>
        <family val="2"/>
      </rPr>
      <t xml:space="preserve">
Power generation efficiency</t>
    </r>
    <phoneticPr fontId="2"/>
  </si>
  <si>
    <r>
      <rPr>
        <b/>
        <sz val="14"/>
        <rFont val="Arial"/>
        <family val="2"/>
      </rPr>
      <t xml:space="preserve">[For captive electricity]
Option (b)
</t>
    </r>
    <r>
      <rPr>
        <sz val="14"/>
        <rFont val="Arial"/>
        <family val="2"/>
      </rPr>
      <t>Net calorific value of fuel consumed by the captive power generation system</t>
    </r>
    <phoneticPr fontId="2"/>
  </si>
  <si>
    <r>
      <t>EF</t>
    </r>
    <r>
      <rPr>
        <i/>
        <vertAlign val="subscript"/>
        <sz val="11"/>
        <color theme="1"/>
        <rFont val="Arial"/>
        <family val="2"/>
      </rPr>
      <t>elec</t>
    </r>
    <phoneticPr fontId="2"/>
  </si>
  <si>
    <r>
      <t>SP</t>
    </r>
    <r>
      <rPr>
        <i/>
        <vertAlign val="subscript"/>
        <sz val="11"/>
        <rFont val="Arial"/>
        <family val="2"/>
      </rPr>
      <t>RE,sc,i</t>
    </r>
    <phoneticPr fontId="2"/>
  </si>
  <si>
    <r>
      <t>SP</t>
    </r>
    <r>
      <rPr>
        <i/>
        <vertAlign val="subscript"/>
        <sz val="11"/>
        <color theme="1"/>
        <rFont val="Arial"/>
        <family val="2"/>
      </rPr>
      <t>PJ,i</t>
    </r>
    <phoneticPr fontId="2"/>
  </si>
  <si>
    <r>
      <t>P</t>
    </r>
    <r>
      <rPr>
        <i/>
        <vertAlign val="subscript"/>
        <sz val="11"/>
        <color theme="1"/>
        <rFont val="Arial"/>
        <family val="2"/>
      </rPr>
      <t>d,PJ,i</t>
    </r>
    <phoneticPr fontId="2"/>
  </si>
  <si>
    <r>
      <t>T</t>
    </r>
    <r>
      <rPr>
        <i/>
        <vertAlign val="subscript"/>
        <sz val="11"/>
        <color theme="1"/>
        <rFont val="Arial"/>
        <family val="2"/>
      </rPr>
      <t>s,PJ,i</t>
    </r>
    <phoneticPr fontId="28"/>
  </si>
  <si>
    <r>
      <t>m</t>
    </r>
    <r>
      <rPr>
        <i/>
        <vertAlign val="subscript"/>
        <sz val="11"/>
        <color theme="1"/>
        <rFont val="Arial"/>
        <family val="2"/>
      </rPr>
      <t>i</t>
    </r>
    <phoneticPr fontId="2"/>
  </si>
  <si>
    <r>
      <t>SP</t>
    </r>
    <r>
      <rPr>
        <i/>
        <vertAlign val="subscript"/>
        <sz val="11"/>
        <color theme="1"/>
        <rFont val="Arial"/>
        <family val="2"/>
      </rPr>
      <t>PJ,sc,i</t>
    </r>
    <phoneticPr fontId="2"/>
  </si>
  <si>
    <r>
      <t>RE</t>
    </r>
    <r>
      <rPr>
        <i/>
        <vertAlign val="subscript"/>
        <sz val="11"/>
        <color theme="1"/>
        <rFont val="Arial"/>
        <family val="2"/>
      </rPr>
      <t>i,p</t>
    </r>
    <phoneticPr fontId="2"/>
  </si>
  <si>
    <r>
      <t>PE</t>
    </r>
    <r>
      <rPr>
        <i/>
        <vertAlign val="subscript"/>
        <sz val="11"/>
        <color theme="1"/>
        <rFont val="Arial"/>
        <family val="2"/>
      </rPr>
      <t>i,p</t>
    </r>
    <phoneticPr fontId="28"/>
  </si>
  <si>
    <r>
      <t>ER</t>
    </r>
    <r>
      <rPr>
        <i/>
        <vertAlign val="subscript"/>
        <sz val="11"/>
        <color theme="1"/>
        <rFont val="Arial"/>
        <family val="2"/>
      </rPr>
      <t>i,p</t>
    </r>
    <phoneticPr fontId="2"/>
  </si>
  <si>
    <r>
      <t>EC</t>
    </r>
    <r>
      <rPr>
        <i/>
        <vertAlign val="subscript"/>
        <sz val="11"/>
        <color theme="1"/>
        <rFont val="Arial"/>
        <family val="2"/>
      </rPr>
      <t>PJ,i,p</t>
    </r>
    <phoneticPr fontId="2"/>
  </si>
  <si>
    <t>[Monitoring Option B]
Data is collected and recorded from the invoices by the fuel supply company.
[Monitoring Option C]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</si>
  <si>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r>
      <t>EC</t>
    </r>
    <r>
      <rPr>
        <i/>
        <vertAlign val="subscript"/>
        <sz val="14"/>
        <rFont val="Arial"/>
        <family val="2"/>
      </rPr>
      <t>PJ,i,p</t>
    </r>
    <phoneticPr fontId="2"/>
  </si>
  <si>
    <r>
      <t xml:space="preserve">Power consumption of project air compressor </t>
    </r>
    <r>
      <rPr>
        <i/>
        <sz val="14"/>
        <rFont val="Arial"/>
        <family val="2"/>
      </rPr>
      <t>i</t>
    </r>
    <r>
      <rPr>
        <sz val="14"/>
        <rFont val="Arial"/>
        <family val="2"/>
      </rPr>
      <t xml:space="preserve"> during the period </t>
    </r>
    <r>
      <rPr>
        <i/>
        <sz val="14"/>
        <rFont val="Arial"/>
        <family val="2"/>
      </rPr>
      <t>p</t>
    </r>
    <phoneticPr fontId="2"/>
  </si>
  <si>
    <r>
      <t>FC</t>
    </r>
    <r>
      <rPr>
        <i/>
        <vertAlign val="subscript"/>
        <sz val="14"/>
        <rFont val="Arial"/>
        <family val="2"/>
      </rPr>
      <t>PJ,CG,p</t>
    </r>
    <phoneticPr fontId="2"/>
  </si>
  <si>
    <t>mass or volume/p</t>
    <phoneticPr fontId="2"/>
  </si>
  <si>
    <r>
      <t>EG</t>
    </r>
    <r>
      <rPr>
        <i/>
        <vertAlign val="subscript"/>
        <sz val="14"/>
        <rFont val="Arial"/>
        <family val="2"/>
      </rPr>
      <t>PJ,CG,p</t>
    </r>
    <phoneticPr fontId="2"/>
  </si>
  <si>
    <r>
      <t>EF</t>
    </r>
    <r>
      <rPr>
        <i/>
        <vertAlign val="subscript"/>
        <sz val="14"/>
        <rFont val="Arial"/>
        <family val="2"/>
      </rPr>
      <t>elec</t>
    </r>
    <phoneticPr fontId="2"/>
  </si>
  <si>
    <r>
      <rPr>
        <b/>
        <sz val="14"/>
        <rFont val="Arial"/>
        <family val="2"/>
      </rPr>
      <t>[For grid electricity]</t>
    </r>
    <r>
      <rPr>
        <sz val="14"/>
        <rFont val="Arial"/>
        <family val="2"/>
      </rPr>
      <t xml:space="preserve">
CO</t>
    </r>
    <r>
      <rPr>
        <vertAlign val="subscript"/>
        <sz val="14"/>
        <rFont val="Arial"/>
        <family val="2"/>
      </rPr>
      <t>2</t>
    </r>
    <r>
      <rPr>
        <sz val="14"/>
        <rFont val="Arial"/>
        <family val="2"/>
      </rPr>
      <t xml:space="preserve"> emission factor for consumed electricity</t>
    </r>
    <phoneticPr fontId="2"/>
  </si>
  <si>
    <r>
      <t>tCO</t>
    </r>
    <r>
      <rPr>
        <vertAlign val="subscript"/>
        <sz val="14"/>
        <rFont val="Arial"/>
        <family val="2"/>
      </rPr>
      <t>2</t>
    </r>
    <r>
      <rPr>
        <sz val="14"/>
        <rFont val="Arial"/>
        <family val="2"/>
      </rPr>
      <t>/MWh</t>
    </r>
    <phoneticPr fontId="2"/>
  </si>
  <si>
    <r>
      <t>η</t>
    </r>
    <r>
      <rPr>
        <i/>
        <vertAlign val="subscript"/>
        <sz val="14"/>
        <rFont val="Arial"/>
        <family val="2"/>
      </rPr>
      <t>elec</t>
    </r>
    <r>
      <rPr>
        <i/>
        <vertAlign val="subscript"/>
        <sz val="14"/>
        <rFont val="游ゴシック"/>
        <family val="2"/>
        <charset val="128"/>
      </rPr>
      <t>,</t>
    </r>
    <r>
      <rPr>
        <i/>
        <vertAlign val="subscript"/>
        <sz val="14"/>
        <rFont val="Arial"/>
        <family val="2"/>
      </rPr>
      <t>CG</t>
    </r>
    <phoneticPr fontId="2"/>
  </si>
  <si>
    <r>
      <t>EF</t>
    </r>
    <r>
      <rPr>
        <i/>
        <vertAlign val="subscript"/>
        <sz val="14"/>
        <rFont val="Arial"/>
        <family val="2"/>
      </rPr>
      <t>fuel,CG</t>
    </r>
    <phoneticPr fontId="2"/>
  </si>
  <si>
    <r>
      <rPr>
        <b/>
        <sz val="14"/>
        <rFont val="Arial"/>
        <family val="2"/>
      </rPr>
      <t>[For captive electricity]
Option (a) and (b)</t>
    </r>
    <r>
      <rPr>
        <sz val="14"/>
        <rFont val="Arial"/>
        <family val="2"/>
      </rPr>
      <t xml:space="preserve">
CO</t>
    </r>
    <r>
      <rPr>
        <vertAlign val="subscript"/>
        <sz val="14"/>
        <rFont val="Arial"/>
        <family val="2"/>
      </rPr>
      <t>2</t>
    </r>
    <r>
      <rPr>
        <sz val="14"/>
        <rFont val="Arial"/>
        <family val="2"/>
      </rPr>
      <t xml:space="preserve"> emission factor of the fuel consumed by the captive power generation system</t>
    </r>
    <phoneticPr fontId="2"/>
  </si>
  <si>
    <r>
      <t>tCO</t>
    </r>
    <r>
      <rPr>
        <vertAlign val="subscript"/>
        <sz val="14"/>
        <rFont val="Arial"/>
        <family val="2"/>
      </rPr>
      <t>2</t>
    </r>
    <r>
      <rPr>
        <sz val="14"/>
        <rFont val="Arial"/>
        <family val="2"/>
      </rPr>
      <t>/GJ</t>
    </r>
    <phoneticPr fontId="2"/>
  </si>
  <si>
    <r>
      <t>NCV</t>
    </r>
    <r>
      <rPr>
        <i/>
        <vertAlign val="subscript"/>
        <sz val="14"/>
        <rFont val="Arial"/>
        <family val="2"/>
      </rPr>
      <t>fuel,CG</t>
    </r>
    <phoneticPr fontId="2"/>
  </si>
  <si>
    <t>GJ/mass or volume</t>
    <phoneticPr fontId="2"/>
  </si>
  <si>
    <r>
      <t>SP</t>
    </r>
    <r>
      <rPr>
        <i/>
        <vertAlign val="subscript"/>
        <sz val="14"/>
        <rFont val="Arial"/>
        <family val="2"/>
      </rPr>
      <t>RE,sc,i</t>
    </r>
    <phoneticPr fontId="2"/>
  </si>
  <si>
    <r>
      <t xml:space="preserve">Specific power (SP) of reference air compressor </t>
    </r>
    <r>
      <rPr>
        <i/>
        <sz val="14"/>
        <rFont val="Arial"/>
        <family val="2"/>
      </rPr>
      <t>i</t>
    </r>
    <r>
      <rPr>
        <sz val="14"/>
        <rFont val="Arial"/>
        <family val="2"/>
      </rPr>
      <t xml:space="preserve"> under the specific conditions</t>
    </r>
    <phoneticPr fontId="2"/>
  </si>
  <si>
    <r>
      <t>kW·min/m</t>
    </r>
    <r>
      <rPr>
        <vertAlign val="superscript"/>
        <sz val="14"/>
        <rFont val="Arial"/>
        <family val="2"/>
      </rPr>
      <t>3</t>
    </r>
    <phoneticPr fontId="2"/>
  </si>
  <si>
    <r>
      <t>SP</t>
    </r>
    <r>
      <rPr>
        <i/>
        <vertAlign val="subscript"/>
        <sz val="14"/>
        <rFont val="Arial"/>
        <family val="2"/>
      </rPr>
      <t>PJ,i</t>
    </r>
    <phoneticPr fontId="2"/>
  </si>
  <si>
    <r>
      <t xml:space="preserve">Specific power (SP) of project air compressor </t>
    </r>
    <r>
      <rPr>
        <i/>
        <sz val="14"/>
        <rFont val="Arial"/>
        <family val="2"/>
      </rPr>
      <t>i</t>
    </r>
    <r>
      <rPr>
        <sz val="14"/>
        <rFont val="Arial"/>
        <family val="2"/>
      </rPr>
      <t xml:space="preserve"> under the project specific conditions</t>
    </r>
    <phoneticPr fontId="2"/>
  </si>
  <si>
    <r>
      <t>P</t>
    </r>
    <r>
      <rPr>
        <i/>
        <vertAlign val="subscript"/>
        <sz val="14"/>
        <rFont val="Arial"/>
        <family val="2"/>
      </rPr>
      <t>d,PJ,i</t>
    </r>
    <phoneticPr fontId="2"/>
  </si>
  <si>
    <r>
      <t xml:space="preserve">Discharge pressure of project air compressor </t>
    </r>
    <r>
      <rPr>
        <i/>
        <sz val="14"/>
        <rFont val="Arial"/>
        <family val="2"/>
      </rPr>
      <t>i</t>
    </r>
    <r>
      <rPr>
        <sz val="14"/>
        <rFont val="Arial"/>
        <family val="2"/>
      </rPr>
      <t xml:space="preserve"> under the project specific conditions</t>
    </r>
    <phoneticPr fontId="2"/>
  </si>
  <si>
    <r>
      <t>T</t>
    </r>
    <r>
      <rPr>
        <i/>
        <vertAlign val="subscript"/>
        <sz val="14"/>
        <rFont val="Arial"/>
        <family val="2"/>
      </rPr>
      <t>s,PJ,i</t>
    </r>
    <phoneticPr fontId="2"/>
  </si>
  <si>
    <r>
      <t xml:space="preserve">Suction temperature of project air compressor </t>
    </r>
    <r>
      <rPr>
        <i/>
        <sz val="14"/>
        <rFont val="Arial"/>
        <family val="2"/>
      </rPr>
      <t xml:space="preserve">i </t>
    </r>
    <r>
      <rPr>
        <sz val="14"/>
        <rFont val="Arial"/>
        <family val="2"/>
      </rPr>
      <t>under the project specific conditions</t>
    </r>
    <phoneticPr fontId="2"/>
  </si>
  <si>
    <r>
      <t>m</t>
    </r>
    <r>
      <rPr>
        <i/>
        <vertAlign val="subscript"/>
        <sz val="14"/>
        <rFont val="Arial"/>
        <family val="2"/>
      </rPr>
      <t>i</t>
    </r>
    <phoneticPr fontId="2"/>
  </si>
  <si>
    <r>
      <t xml:space="preserve">Number of compression stages of project air compressor </t>
    </r>
    <r>
      <rPr>
        <i/>
        <sz val="14"/>
        <rFont val="Arial"/>
        <family val="2"/>
      </rPr>
      <t>i</t>
    </r>
    <phoneticPr fontId="2"/>
  </si>
  <si>
    <r>
      <t xml:space="preserve">Catalogues or specifications of project air compressor </t>
    </r>
    <r>
      <rPr>
        <i/>
        <sz val="14"/>
        <rFont val="Arial"/>
        <family val="2"/>
      </rPr>
      <t>i</t>
    </r>
    <phoneticPr fontId="2"/>
  </si>
  <si>
    <r>
      <t>SP</t>
    </r>
    <r>
      <rPr>
        <i/>
        <vertAlign val="subscript"/>
        <sz val="14"/>
        <rFont val="Arial"/>
        <family val="2"/>
      </rPr>
      <t>PJ,sc,i</t>
    </r>
    <phoneticPr fontId="2"/>
  </si>
  <si>
    <r>
      <t xml:space="preserve">Specific power (SP) of project air compressor </t>
    </r>
    <r>
      <rPr>
        <i/>
        <sz val="14"/>
        <rFont val="Arial"/>
        <family val="2"/>
      </rPr>
      <t>i</t>
    </r>
    <r>
      <rPr>
        <sz val="14"/>
        <rFont val="Arial"/>
        <family val="2"/>
      </rPr>
      <t xml:space="preserve"> calculated under the specific conditions</t>
    </r>
    <phoneticPr fontId="2"/>
  </si>
  <si>
    <r>
      <t xml:space="preserve">Power consumption of project air compressor </t>
    </r>
    <r>
      <rPr>
        <i/>
        <sz val="11"/>
        <rFont val="Arial"/>
        <family val="2"/>
      </rPr>
      <t>i</t>
    </r>
    <r>
      <rPr>
        <sz val="11"/>
        <rFont val="Arial"/>
        <family val="2"/>
      </rPr>
      <t xml:space="preserve"> during the period </t>
    </r>
    <r>
      <rPr>
        <i/>
        <sz val="11"/>
        <rFont val="Arial"/>
        <family val="2"/>
      </rPr>
      <t>p</t>
    </r>
    <phoneticPr fontId="28"/>
  </si>
  <si>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t>
    </r>
    <phoneticPr fontId="2"/>
  </si>
  <si>
    <r>
      <rPr>
        <b/>
        <sz val="11"/>
        <rFont val="Arial"/>
        <family val="2"/>
      </rPr>
      <t>[For captive electricity]
Option (a)</t>
    </r>
    <r>
      <rPr>
        <sz val="11"/>
        <rFont val="Arial"/>
        <family val="2"/>
      </rPr>
      <t xml:space="preserve">
CO</t>
    </r>
    <r>
      <rPr>
        <vertAlign val="subscript"/>
        <sz val="11"/>
        <rFont val="Arial"/>
        <family val="2"/>
      </rPr>
      <t>2</t>
    </r>
    <r>
      <rPr>
        <sz val="11"/>
        <rFont val="Arial"/>
        <family val="2"/>
      </rPr>
      <t xml:space="preserve"> emission factor for consumed electricity</t>
    </r>
    <phoneticPr fontId="2"/>
  </si>
  <si>
    <r>
      <rPr>
        <b/>
        <sz val="11"/>
        <rFont val="Arial"/>
        <family val="2"/>
      </rPr>
      <t>[For captive electricity]
Option (b)</t>
    </r>
    <r>
      <rPr>
        <sz val="11"/>
        <rFont val="Arial"/>
        <family val="2"/>
      </rPr>
      <t xml:space="preserve">
CO</t>
    </r>
    <r>
      <rPr>
        <vertAlign val="subscript"/>
        <sz val="11"/>
        <rFont val="Arial"/>
        <family val="2"/>
      </rPr>
      <t>2</t>
    </r>
    <r>
      <rPr>
        <sz val="11"/>
        <rFont val="Arial"/>
        <family val="2"/>
      </rPr>
      <t xml:space="preserve"> emission factor for consumed electricity</t>
    </r>
    <phoneticPr fontId="2"/>
  </si>
  <si>
    <r>
      <t xml:space="preserve">Specific power (SP) of reference air compressor </t>
    </r>
    <r>
      <rPr>
        <i/>
        <sz val="11"/>
        <rFont val="Arial"/>
        <family val="2"/>
      </rPr>
      <t>i</t>
    </r>
    <r>
      <rPr>
        <sz val="11"/>
        <rFont val="Arial"/>
        <family val="2"/>
      </rPr>
      <t xml:space="preserve"> under the specific conditions</t>
    </r>
    <phoneticPr fontId="2"/>
  </si>
  <si>
    <r>
      <t xml:space="preserve">Specific power (SP) of project air compressor </t>
    </r>
    <r>
      <rPr>
        <i/>
        <sz val="11"/>
        <rFont val="Arial"/>
        <family val="2"/>
      </rPr>
      <t>i</t>
    </r>
    <r>
      <rPr>
        <sz val="11"/>
        <rFont val="Arial"/>
        <family val="2"/>
      </rPr>
      <t xml:space="preserve"> under the project specific conditions</t>
    </r>
    <phoneticPr fontId="2"/>
  </si>
  <si>
    <r>
      <t xml:space="preserve">Discharge pressure of project air compressor </t>
    </r>
    <r>
      <rPr>
        <i/>
        <sz val="11"/>
        <rFont val="Arial"/>
        <family val="2"/>
      </rPr>
      <t>i</t>
    </r>
    <r>
      <rPr>
        <sz val="11"/>
        <rFont val="Arial"/>
        <family val="2"/>
      </rPr>
      <t xml:space="preserve"> under the project specific conditions</t>
    </r>
    <phoneticPr fontId="2"/>
  </si>
  <si>
    <r>
      <t xml:space="preserve">Suction temperature of project air compressor </t>
    </r>
    <r>
      <rPr>
        <i/>
        <sz val="11"/>
        <rFont val="Arial"/>
        <family val="2"/>
      </rPr>
      <t xml:space="preserve">i </t>
    </r>
    <r>
      <rPr>
        <sz val="11"/>
        <rFont val="Arial"/>
        <family val="2"/>
      </rPr>
      <t>under the project specific conditions</t>
    </r>
    <phoneticPr fontId="28"/>
  </si>
  <si>
    <r>
      <t xml:space="preserve">Number of compression stages of project air compressor </t>
    </r>
    <r>
      <rPr>
        <i/>
        <sz val="11"/>
        <rFont val="Arial"/>
        <family val="2"/>
      </rPr>
      <t>i</t>
    </r>
    <phoneticPr fontId="2"/>
  </si>
  <si>
    <r>
      <t xml:space="preserve">Specific power (SP) of project air compressor </t>
    </r>
    <r>
      <rPr>
        <i/>
        <sz val="11"/>
        <rFont val="Arial"/>
        <family val="2"/>
      </rPr>
      <t>i</t>
    </r>
    <r>
      <rPr>
        <sz val="11"/>
        <rFont val="Arial"/>
        <family val="2"/>
      </rPr>
      <t xml:space="preserve"> calculated under the specific conditions</t>
    </r>
    <phoneticPr fontId="2"/>
  </si>
  <si>
    <r>
      <t xml:space="preserve">Reference emissions of project air compressor </t>
    </r>
    <r>
      <rPr>
        <i/>
        <sz val="11"/>
        <rFont val="Arial"/>
        <family val="2"/>
      </rPr>
      <t>i</t>
    </r>
    <r>
      <rPr>
        <sz val="11"/>
        <rFont val="Arial"/>
        <family val="2"/>
      </rPr>
      <t xml:space="preserve"> during the period </t>
    </r>
    <r>
      <rPr>
        <i/>
        <sz val="11"/>
        <rFont val="Arial"/>
        <family val="2"/>
      </rPr>
      <t>p</t>
    </r>
    <phoneticPr fontId="28"/>
  </si>
  <si>
    <r>
      <t xml:space="preserve">Project emissions of project air compressor </t>
    </r>
    <r>
      <rPr>
        <i/>
        <sz val="11"/>
        <rFont val="Arial"/>
        <family val="2"/>
      </rPr>
      <t>i</t>
    </r>
    <r>
      <rPr>
        <sz val="11"/>
        <rFont val="Arial"/>
        <family val="2"/>
      </rPr>
      <t xml:space="preserve"> during the period </t>
    </r>
    <r>
      <rPr>
        <i/>
        <sz val="11"/>
        <rFont val="Arial"/>
        <family val="2"/>
      </rPr>
      <t>p</t>
    </r>
    <phoneticPr fontId="28"/>
  </si>
  <si>
    <r>
      <t>Emissions reductions by 
the project air compressor</t>
    </r>
    <r>
      <rPr>
        <i/>
        <sz val="11"/>
        <rFont val="Arial"/>
        <family val="2"/>
      </rPr>
      <t xml:space="preserve"> i </t>
    </r>
    <r>
      <rPr>
        <sz val="11"/>
        <rFont val="Arial"/>
        <family val="2"/>
      </rPr>
      <t xml:space="preserve">during the period </t>
    </r>
    <r>
      <rPr>
        <i/>
        <sz val="11"/>
        <rFont val="Arial"/>
        <family val="2"/>
      </rPr>
      <t>p</t>
    </r>
    <phoneticPr fontId="28"/>
  </si>
  <si>
    <r>
      <rPr>
        <b/>
        <sz val="14"/>
        <rFont val="Arial"/>
        <family val="2"/>
      </rPr>
      <t xml:space="preserve">[For captive electricity]
In case the captive electricity generation system meets all of the conditions mentioned in the methodology document
</t>
    </r>
    <r>
      <rPr>
        <sz val="14"/>
        <rFont val="Arial"/>
        <family val="2"/>
      </rPr>
      <t>CO</t>
    </r>
    <r>
      <rPr>
        <vertAlign val="subscript"/>
        <sz val="14"/>
        <rFont val="Arial"/>
        <family val="2"/>
      </rPr>
      <t>2</t>
    </r>
    <r>
      <rPr>
        <sz val="14"/>
        <rFont val="Arial"/>
        <family val="2"/>
      </rPr>
      <t xml:space="preserve"> emission factor for consumed electricity</t>
    </r>
    <phoneticPr fontId="2"/>
  </si>
  <si>
    <r>
      <rPr>
        <b/>
        <sz val="11"/>
        <rFont val="Arial"/>
        <family val="2"/>
      </rPr>
      <t>[For captive electricity]
In case the captive electricity generation system meets all of the conditions mentioned in the methodology document</t>
    </r>
    <r>
      <rPr>
        <sz val="11"/>
        <rFont val="Arial"/>
        <family val="2"/>
      </rPr>
      <t xml:space="preserve">
CO</t>
    </r>
    <r>
      <rPr>
        <vertAlign val="subscript"/>
        <sz val="11"/>
        <rFont val="Arial"/>
        <family val="2"/>
      </rPr>
      <t>2</t>
    </r>
    <r>
      <rPr>
        <sz val="11"/>
        <rFont val="Arial"/>
        <family val="2"/>
      </rPr>
      <t xml:space="preserve"> emission factor for consumed electricity</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</si>
</sst>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_ ;[Red]\-#,##0\ "/>
    <numFmt numFmtId="178" formatCode="#,##0.00_ ;[Red]\-#,##0.00\ "/>
    <numFmt numFmtId="179" formatCode="0.000_ ;[Red]\-0.000\ "/>
    <numFmt numFmtId="180" formatCode="0.00_ "/>
    <numFmt numFmtId="181" formatCode="0.0000_ "/>
    <numFmt numFmtId="182" formatCode="0.00_ ;[Red]\-0.00\ "/>
    <numFmt numFmtId="183" formatCode="0.00_);[Red]\(0.00\)"/>
  </numFmts>
  <fonts count="4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i/>
      <sz val="11"/>
      <color indexed="8"/>
      <name val="Arial"/>
      <family val="2"/>
    </font>
    <font>
      <sz val="11"/>
      <color theme="1"/>
      <name val="Arial"/>
      <family val="2"/>
    </font>
    <font>
      <vertAlign val="subscript"/>
      <sz val="11"/>
      <color theme="1"/>
      <name val="Arial"/>
      <family val="2"/>
    </font>
    <font>
      <i/>
      <sz val="11"/>
      <color theme="1"/>
      <name val="Arial"/>
      <family val="2"/>
    </font>
    <font>
      <vertAlign val="subscript"/>
      <sz val="11"/>
      <name val="Arial"/>
      <family val="2"/>
    </font>
    <font>
      <b/>
      <sz val="11"/>
      <name val="Arial"/>
      <family val="2"/>
    </font>
    <font>
      <sz val="11"/>
      <color theme="0"/>
      <name val="Arial"/>
      <family val="2"/>
    </font>
    <font>
      <sz val="6"/>
      <name val="ＭＳ Ｐゴシック"/>
      <family val="3"/>
      <charset val="128"/>
      <scheme val="minor"/>
    </font>
    <font>
      <b/>
      <sz val="11"/>
      <color theme="0"/>
      <name val="Arial"/>
      <family val="2"/>
    </font>
    <font>
      <b/>
      <i/>
      <sz val="11"/>
      <color theme="0"/>
      <name val="Arial"/>
      <family val="2"/>
    </font>
    <font>
      <b/>
      <sz val="11"/>
      <color theme="1"/>
      <name val="Arial"/>
      <family val="2"/>
    </font>
    <font>
      <vertAlign val="superscript"/>
      <sz val="11"/>
      <name val="Arial"/>
      <family val="2"/>
    </font>
    <font>
      <sz val="11"/>
      <color rgb="FF000000"/>
      <name val="Arial"/>
      <family val="2"/>
    </font>
    <font>
      <i/>
      <sz val="11"/>
      <name val="Arial"/>
      <family val="2"/>
    </font>
    <font>
      <sz val="14"/>
      <name val="Arial"/>
      <family val="2"/>
    </font>
    <font>
      <b/>
      <sz val="14"/>
      <name val="Arial"/>
      <family val="2"/>
    </font>
    <font>
      <vertAlign val="subscript"/>
      <sz val="14"/>
      <name val="Arial"/>
      <family val="2"/>
    </font>
    <font>
      <i/>
      <sz val="14"/>
      <name val="Arial"/>
      <family val="2"/>
    </font>
    <font>
      <i/>
      <vertAlign val="subscript"/>
      <sz val="11"/>
      <color theme="1"/>
      <name val="Arial"/>
      <family val="2"/>
    </font>
    <font>
      <i/>
      <vertAlign val="subscript"/>
      <sz val="11"/>
      <name val="Arial"/>
      <family val="2"/>
    </font>
    <font>
      <i/>
      <vertAlign val="subscript"/>
      <sz val="14"/>
      <name val="Arial"/>
      <family val="2"/>
    </font>
    <font>
      <i/>
      <vertAlign val="subscript"/>
      <sz val="14"/>
      <name val="游ゴシック"/>
      <family val="2"/>
      <charset val="128"/>
    </font>
    <font>
      <vertAlign val="superscript"/>
      <sz val="14"/>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rgb="FF16365C"/>
        <bgColor indexed="64"/>
      </patternFill>
    </fill>
    <fill>
      <patternFill patternType="solid">
        <fgColor theme="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3"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8" fillId="5" borderId="2" xfId="0" applyFont="1" applyFill="1" applyBorder="1">
      <alignment vertical="center"/>
    </xf>
    <xf numFmtId="0" fontId="16" fillId="0" borderId="6" xfId="0" applyFont="1" applyFill="1" applyBorder="1">
      <alignmen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2" xfId="0" applyFont="1" applyFill="1" applyBorder="1">
      <alignment vertical="center"/>
    </xf>
    <xf numFmtId="0" fontId="3" fillId="6" borderId="11" xfId="0" applyFont="1" applyFill="1" applyBorder="1">
      <alignment vertical="center"/>
    </xf>
    <xf numFmtId="0" fontId="3" fillId="6" borderId="10" xfId="0" applyFont="1" applyFill="1" applyBorder="1">
      <alignment vertical="center"/>
    </xf>
    <xf numFmtId="0" fontId="3" fillId="5" borderId="7" xfId="0" applyFont="1" applyFill="1" applyBorder="1">
      <alignment vertical="center"/>
    </xf>
    <xf numFmtId="0" fontId="4" fillId="5" borderId="9" xfId="0" applyFont="1" applyFill="1" applyBorder="1">
      <alignment vertical="center"/>
    </xf>
    <xf numFmtId="0" fontId="4" fillId="5" borderId="8"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0" fontId="3" fillId="7" borderId="6" xfId="0" applyFont="1" applyFill="1" applyBorder="1" applyAlignment="1">
      <alignment horizontal="center" vertical="center"/>
    </xf>
    <xf numFmtId="0" fontId="3" fillId="0" borderId="0" xfId="0" applyFont="1" applyProtection="1">
      <alignment vertical="center"/>
    </xf>
    <xf numFmtId="0" fontId="22" fillId="5" borderId="1" xfId="0" applyFont="1" applyFill="1" applyBorder="1" applyAlignment="1" applyProtection="1">
      <alignment vertical="center" wrapText="1"/>
    </xf>
    <xf numFmtId="0" fontId="22" fillId="5" borderId="1" xfId="0" applyFont="1" applyFill="1" applyBorder="1" applyAlignment="1" applyProtection="1">
      <alignment vertical="center"/>
    </xf>
    <xf numFmtId="0" fontId="27" fillId="0" borderId="0" xfId="0" applyFont="1" applyProtection="1">
      <alignment vertical="center"/>
    </xf>
    <xf numFmtId="0" fontId="22" fillId="0" borderId="0" xfId="0" applyFont="1" applyProtection="1">
      <alignment vertical="center"/>
    </xf>
    <xf numFmtId="0" fontId="22" fillId="0" borderId="0" xfId="0" applyFont="1" applyAlignment="1" applyProtection="1">
      <alignment horizontal="right" vertical="center"/>
    </xf>
    <xf numFmtId="0" fontId="29" fillId="9" borderId="6" xfId="0" applyFont="1" applyFill="1" applyBorder="1" applyProtection="1">
      <alignment vertical="center"/>
    </xf>
    <xf numFmtId="0" fontId="31" fillId="0" borderId="0" xfId="0" applyFont="1" applyProtection="1">
      <alignment vertical="center"/>
    </xf>
    <xf numFmtId="0" fontId="27" fillId="9" borderId="6" xfId="0" applyFont="1" applyFill="1" applyBorder="1" applyAlignment="1" applyProtection="1">
      <alignment vertical="center" wrapText="1"/>
    </xf>
    <xf numFmtId="0" fontId="24" fillId="5" borderId="6" xfId="0" applyFont="1" applyFill="1" applyBorder="1" applyAlignment="1" applyProtection="1">
      <alignment vertical="center" wrapText="1"/>
    </xf>
    <xf numFmtId="0" fontId="22" fillId="5" borderId="6" xfId="0" applyFont="1" applyFill="1" applyBorder="1" applyAlignment="1" applyProtection="1">
      <alignment horizontal="left" vertical="center" wrapText="1"/>
    </xf>
    <xf numFmtId="0" fontId="8" fillId="5" borderId="1" xfId="0" applyFont="1" applyFill="1" applyBorder="1" applyAlignment="1" applyProtection="1">
      <alignment vertical="center" wrapText="1"/>
    </xf>
    <xf numFmtId="0" fontId="22" fillId="0" borderId="0" xfId="0" applyFont="1" applyAlignment="1" applyProtection="1">
      <alignment vertical="center" wrapText="1"/>
    </xf>
    <xf numFmtId="0" fontId="22" fillId="5" borderId="6" xfId="0" applyFont="1" applyFill="1" applyBorder="1" applyAlignment="1" applyProtection="1">
      <alignment vertical="center" wrapText="1"/>
    </xf>
    <xf numFmtId="0" fontId="22" fillId="0" borderId="6" xfId="0" applyFont="1" applyBorder="1" applyProtection="1">
      <alignment vertical="center"/>
      <protection locked="0"/>
    </xf>
    <xf numFmtId="178" fontId="22" fillId="0" borderId="6" xfId="1" applyNumberFormat="1" applyFont="1" applyBorder="1" applyProtection="1">
      <alignment vertical="center"/>
      <protection locked="0"/>
    </xf>
    <xf numFmtId="178" fontId="33" fillId="8" borderId="6" xfId="0" applyNumberFormat="1" applyFont="1" applyFill="1" applyBorder="1" applyProtection="1">
      <alignment vertical="center"/>
    </xf>
    <xf numFmtId="179" fontId="33" fillId="8" borderId="6" xfId="1" applyNumberFormat="1" applyFont="1" applyFill="1" applyBorder="1" applyProtection="1">
      <alignment vertical="center"/>
    </xf>
    <xf numFmtId="179" fontId="33" fillId="8" borderId="6" xfId="0" applyNumberFormat="1" applyFont="1" applyFill="1" applyBorder="1" applyProtection="1">
      <alignment vertical="center"/>
    </xf>
    <xf numFmtId="178" fontId="22" fillId="0" borderId="6" xfId="0" applyNumberFormat="1" applyFont="1" applyFill="1" applyBorder="1" applyProtection="1">
      <alignment vertical="center"/>
      <protection locked="0"/>
    </xf>
    <xf numFmtId="176" fontId="22" fillId="0" borderId="6" xfId="0" applyNumberFormat="1" applyFont="1" applyFill="1" applyBorder="1" applyProtection="1">
      <alignment vertical="center"/>
      <protection locked="0"/>
    </xf>
    <xf numFmtId="177" fontId="22" fillId="0" borderId="6" xfId="0" applyNumberFormat="1" applyFont="1" applyFill="1" applyBorder="1" applyProtection="1">
      <alignment vertical="center"/>
      <protection locked="0"/>
    </xf>
    <xf numFmtId="182" fontId="8" fillId="8" borderId="6" xfId="0" applyNumberFormat="1" applyFont="1" applyFill="1" applyBorder="1" applyProtection="1">
      <alignment vertical="center"/>
    </xf>
    <xf numFmtId="178" fontId="33" fillId="8" borderId="6" xfId="0" applyNumberFormat="1" applyFont="1" applyFill="1" applyBorder="1" applyAlignment="1" applyProtection="1">
      <alignment horizontal="right" vertical="center"/>
    </xf>
    <xf numFmtId="0" fontId="31" fillId="8" borderId="6" xfId="0" applyFont="1" applyFill="1" applyBorder="1" applyAlignment="1" applyProtection="1">
      <alignment horizontal="right" vertical="center"/>
    </xf>
    <xf numFmtId="0" fontId="22" fillId="8" borderId="6" xfId="0" applyFont="1" applyFill="1" applyBorder="1" applyAlignment="1" applyProtection="1">
      <alignment horizontal="right" vertical="center"/>
    </xf>
    <xf numFmtId="178" fontId="22" fillId="8" borderId="6" xfId="0" applyNumberFormat="1" applyFont="1" applyFill="1" applyBorder="1" applyProtection="1">
      <alignment vertical="center"/>
    </xf>
    <xf numFmtId="0" fontId="3" fillId="0" borderId="7" xfId="0" applyFont="1" applyBorder="1" applyAlignment="1">
      <alignment horizontal="center" vertical="center"/>
    </xf>
    <xf numFmtId="178" fontId="3" fillId="0" borderId="15" xfId="0" applyNumberFormat="1" applyFont="1" applyBorder="1">
      <alignment vertical="center"/>
    </xf>
    <xf numFmtId="0" fontId="3" fillId="0" borderId="9" xfId="0" applyFont="1" applyBorder="1">
      <alignment vertical="center"/>
    </xf>
    <xf numFmtId="0" fontId="8" fillId="7" borderId="6" xfId="0" applyFont="1" applyFill="1" applyBorder="1">
      <alignment vertical="center"/>
    </xf>
    <xf numFmtId="183" fontId="3" fillId="7" borderId="6" xfId="0" applyNumberFormat="1" applyFont="1" applyFill="1" applyBorder="1" applyAlignment="1">
      <alignment vertical="center"/>
    </xf>
    <xf numFmtId="178" fontId="3" fillId="10" borderId="11" xfId="0" applyNumberFormat="1" applyFont="1" applyFill="1" applyBorder="1">
      <alignment vertical="center"/>
    </xf>
    <xf numFmtId="0" fontId="29" fillId="9" borderId="7" xfId="0" applyFont="1" applyFill="1" applyBorder="1" applyAlignment="1" applyProtection="1">
      <alignment horizontal="center" vertical="top" wrapText="1"/>
    </xf>
    <xf numFmtId="0" fontId="35" fillId="0" borderId="1" xfId="0" applyFont="1" applyFill="1" applyBorder="1" applyAlignment="1" applyProtection="1">
      <alignment vertical="center" wrapText="1"/>
      <protection locked="0"/>
    </xf>
    <xf numFmtId="0" fontId="35" fillId="2" borderId="1" xfId="0" applyFont="1" applyFill="1" applyBorder="1" applyAlignment="1" applyProtection="1">
      <alignment vertical="center" wrapText="1"/>
      <protection locked="0"/>
    </xf>
    <xf numFmtId="0" fontId="35" fillId="2" borderId="6" xfId="0" applyFont="1" applyFill="1" applyBorder="1" applyAlignment="1" applyProtection="1">
      <alignment vertical="center" wrapText="1"/>
      <protection locked="0"/>
    </xf>
    <xf numFmtId="0" fontId="24" fillId="5" borderId="1" xfId="0" applyFont="1" applyFill="1" applyBorder="1" applyAlignment="1" applyProtection="1">
      <alignment vertical="center" wrapText="1"/>
    </xf>
    <xf numFmtId="0" fontId="34" fillId="5" borderId="1" xfId="0" applyFont="1" applyFill="1" applyBorder="1" applyAlignment="1" applyProtection="1">
      <alignment vertical="center" wrapText="1"/>
    </xf>
    <xf numFmtId="0" fontId="24" fillId="5" borderId="6" xfId="0" applyFont="1" applyFill="1" applyBorder="1" applyAlignment="1" applyProtection="1">
      <alignment horizontal="left" vertical="center" wrapText="1"/>
    </xf>
    <xf numFmtId="0" fontId="8" fillId="5" borderId="1" xfId="0" applyFont="1" applyFill="1" applyBorder="1" applyAlignment="1">
      <alignment vertical="center" wrapText="1"/>
    </xf>
    <xf numFmtId="0" fontId="18" fillId="0" borderId="0" xfId="0" applyFont="1" applyProtection="1">
      <alignment vertical="center"/>
    </xf>
    <xf numFmtId="0" fontId="35" fillId="5" borderId="1" xfId="0" applyFont="1" applyFill="1" applyBorder="1" applyAlignment="1">
      <alignment vertical="center" wrapText="1"/>
    </xf>
    <xf numFmtId="0" fontId="35" fillId="5" borderId="6" xfId="0" quotePrefix="1" applyFont="1" applyFill="1" applyBorder="1" applyAlignment="1" applyProtection="1">
      <alignment horizontal="center" vertical="center"/>
    </xf>
    <xf numFmtId="0" fontId="38" fillId="5" borderId="1" xfId="0" applyFont="1" applyFill="1" applyBorder="1" applyAlignment="1" applyProtection="1">
      <alignment vertical="center" wrapText="1"/>
    </xf>
    <xf numFmtId="0" fontId="35" fillId="5" borderId="1" xfId="0" applyFont="1" applyFill="1" applyBorder="1" applyAlignment="1" applyProtection="1">
      <alignment vertical="center" wrapText="1"/>
    </xf>
    <xf numFmtId="177" fontId="35" fillId="8" borderId="1" xfId="1" applyNumberFormat="1" applyFont="1" applyFill="1" applyBorder="1" applyAlignment="1" applyProtection="1">
      <alignment horizontal="center" vertical="center"/>
    </xf>
    <xf numFmtId="0" fontId="35" fillId="5" borderId="1" xfId="0" applyFont="1" applyFill="1" applyBorder="1" applyAlignment="1" applyProtection="1">
      <alignment vertical="center"/>
    </xf>
    <xf numFmtId="178" fontId="35" fillId="2" borderId="1" xfId="1" applyNumberFormat="1" applyFont="1" applyFill="1" applyBorder="1" applyProtection="1">
      <alignment vertical="center"/>
      <protection locked="0"/>
    </xf>
    <xf numFmtId="0" fontId="38" fillId="5" borderId="1" xfId="0" applyFont="1" applyFill="1" applyBorder="1" applyAlignment="1" applyProtection="1">
      <alignment vertical="center"/>
    </xf>
    <xf numFmtId="179" fontId="35" fillId="2" borderId="1" xfId="1" applyNumberFormat="1" applyFont="1" applyFill="1" applyBorder="1" applyAlignment="1" applyProtection="1">
      <alignment horizontal="right" vertical="center"/>
      <protection locked="0"/>
    </xf>
    <xf numFmtId="180" fontId="35" fillId="0" borderId="1" xfId="0" applyNumberFormat="1" applyFont="1" applyFill="1" applyBorder="1" applyProtection="1">
      <alignment vertical="center"/>
      <protection locked="0"/>
    </xf>
    <xf numFmtId="0" fontId="35" fillId="5" borderId="1" xfId="0" quotePrefix="1" applyFont="1" applyFill="1" applyBorder="1" applyAlignment="1" applyProtection="1">
      <alignment vertical="center" wrapText="1"/>
    </xf>
    <xf numFmtId="181" fontId="35" fillId="0" borderId="1" xfId="0" applyNumberFormat="1" applyFont="1" applyFill="1" applyBorder="1" applyProtection="1">
      <alignment vertical="center"/>
      <protection locked="0"/>
    </xf>
    <xf numFmtId="0" fontId="8" fillId="5" borderId="6" xfId="0" applyFont="1" applyFill="1" applyBorder="1" applyAlignment="1" applyProtection="1">
      <alignment vertical="center" wrapText="1"/>
    </xf>
    <xf numFmtId="0" fontId="8" fillId="5" borderId="6" xfId="0" applyFont="1" applyFill="1" applyBorder="1" applyAlignment="1" applyProtection="1">
      <alignment horizontal="left" vertical="center" wrapText="1"/>
    </xf>
    <xf numFmtId="0" fontId="8" fillId="5" borderId="3" xfId="0" applyFont="1" applyFill="1" applyBorder="1" applyAlignment="1" applyProtection="1">
      <alignment vertical="center" wrapText="1"/>
    </xf>
    <xf numFmtId="0" fontId="35" fillId="5" borderId="1" xfId="0" applyFont="1" applyFill="1" applyBorder="1" applyAlignment="1">
      <alignment vertical="center" wrapText="1"/>
    </xf>
    <xf numFmtId="0" fontId="35" fillId="0" borderId="1" xfId="0" applyFont="1" applyFill="1" applyBorder="1" applyAlignment="1" applyProtection="1">
      <alignment horizontal="left" vertical="center" wrapText="1"/>
      <protection locked="0"/>
    </xf>
    <xf numFmtId="0" fontId="35" fillId="0" borderId="1" xfId="0" applyFont="1" applyBorder="1" applyAlignment="1" applyProtection="1">
      <alignment horizontal="center" vertical="center" wrapText="1"/>
      <protection locked="0"/>
    </xf>
    <xf numFmtId="0" fontId="35" fillId="0" borderId="13"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5" borderId="1" xfId="0" applyFont="1" applyFill="1" applyBorder="1" applyAlignment="1" applyProtection="1">
      <alignment vertical="center" wrapText="1"/>
    </xf>
    <xf numFmtId="0" fontId="35" fillId="10" borderId="1" xfId="0" applyFont="1" applyFill="1" applyBorder="1" applyAlignment="1" applyProtection="1">
      <alignment horizontal="left" vertical="center" wrapText="1"/>
      <protection locked="0"/>
    </xf>
    <xf numFmtId="0" fontId="35" fillId="5" borderId="13" xfId="0" applyFont="1" applyFill="1" applyBorder="1" applyAlignment="1" applyProtection="1">
      <alignment vertical="center" wrapText="1"/>
    </xf>
    <xf numFmtId="0" fontId="35" fillId="5" borderId="2" xfId="0" applyFont="1" applyFill="1" applyBorder="1" applyAlignment="1" applyProtection="1">
      <alignment vertical="center" wrapText="1"/>
    </xf>
    <xf numFmtId="0" fontId="35" fillId="0" borderId="13" xfId="0" applyFont="1" applyFill="1" applyBorder="1" applyAlignment="1" applyProtection="1">
      <alignment horizontal="left" vertical="center" wrapText="1"/>
      <protection locked="0"/>
    </xf>
    <xf numFmtId="0" fontId="35" fillId="0" borderId="14" xfId="0" applyFont="1" applyFill="1" applyBorder="1" applyAlignment="1" applyProtection="1">
      <alignment horizontal="left" vertical="center" wrapText="1"/>
      <protection locked="0"/>
    </xf>
    <xf numFmtId="0" fontId="35" fillId="0" borderId="2" xfId="0" applyFont="1" applyFill="1" applyBorder="1" applyAlignment="1" applyProtection="1">
      <alignment horizontal="left" vertical="center" wrapText="1"/>
      <protection locked="0"/>
    </xf>
    <xf numFmtId="0" fontId="35" fillId="0" borderId="13" xfId="0" applyFont="1" applyBorder="1" applyAlignment="1" applyProtection="1">
      <alignment horizontal="center" vertical="center" wrapText="1"/>
      <protection locked="0"/>
    </xf>
    <xf numFmtId="0" fontId="35" fillId="0" borderId="2" xfId="0" applyFont="1" applyBorder="1" applyAlignment="1" applyProtection="1">
      <alignment horizontal="center" vertical="center" wrapText="1"/>
      <protection locked="0"/>
    </xf>
    <xf numFmtId="0" fontId="35" fillId="0" borderId="1" xfId="0" applyFont="1" applyBorder="1" applyAlignment="1" applyProtection="1">
      <alignment horizontal="left" vertical="center" wrapText="1"/>
      <protection locked="0"/>
    </xf>
    <xf numFmtId="0" fontId="16" fillId="0" borderId="6" xfId="0" applyFont="1" applyFill="1" applyBorder="1" applyAlignment="1">
      <alignment vertical="center" wrapText="1"/>
    </xf>
    <xf numFmtId="0" fontId="10" fillId="4" borderId="1" xfId="0" applyFont="1" applyFill="1" applyBorder="1" applyAlignment="1">
      <alignment horizontal="center" vertical="center" wrapText="1"/>
    </xf>
    <xf numFmtId="0" fontId="10" fillId="4" borderId="3" xfId="0" applyFont="1" applyFill="1" applyBorder="1" applyAlignment="1">
      <alignment horizontal="center" vertical="center"/>
    </xf>
    <xf numFmtId="38" fontId="17" fillId="2" borderId="4" xfId="1" applyFont="1" applyFill="1" applyBorder="1" applyAlignment="1">
      <alignment horizontal="right" vertical="center"/>
    </xf>
    <xf numFmtId="38" fontId="17" fillId="2" borderId="5" xfId="1" applyFont="1" applyFill="1" applyBorder="1" applyAlignment="1">
      <alignment horizontal="right" vertical="center"/>
    </xf>
    <xf numFmtId="0" fontId="29" fillId="9" borderId="7" xfId="0" applyFont="1" applyFill="1" applyBorder="1" applyAlignment="1" applyProtection="1">
      <alignment horizontal="center" vertical="center" wrapText="1"/>
    </xf>
    <xf numFmtId="0" fontId="29" fillId="9" borderId="8" xfId="0" applyFont="1" applyFill="1" applyBorder="1" applyAlignment="1" applyProtection="1">
      <alignment horizontal="center" vertical="center" wrapText="1"/>
    </xf>
    <xf numFmtId="0" fontId="29" fillId="9" borderId="9" xfId="0" applyFont="1" applyFill="1" applyBorder="1" applyAlignment="1" applyProtection="1">
      <alignment horizontal="center" vertical="center" wrapText="1"/>
    </xf>
    <xf numFmtId="0" fontId="27" fillId="9" borderId="6" xfId="0" applyFont="1" applyFill="1" applyBorder="1" applyAlignment="1" applyProtection="1">
      <alignment vertical="center" wrapText="1"/>
    </xf>
    <xf numFmtId="0" fontId="11" fillId="3" borderId="0" xfId="0" applyFont="1" applyFill="1" applyAlignment="1">
      <alignment vertical="center"/>
    </xf>
    <xf numFmtId="0" fontId="9" fillId="3" borderId="0" xfId="0" applyFont="1" applyFill="1" applyAlignment="1">
      <alignment horizontal="right" vertical="center"/>
    </xf>
    <xf numFmtId="0" fontId="11" fillId="3" borderId="0" xfId="0" applyFont="1" applyFill="1" applyAlignment="1">
      <alignment horizontal="right"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P170289501_&#24179;&#25104;30&#24180;&#24230;&#20108;&#22269;&#38291;&#12463;&#12524;&#12472;&#12483;&#12488;&#21046;&#24230;&#12398;&#21046;&#24230;&#25913;&#21892;&#26908;&#35342;&#12539;&#25552;&#26696;&#12539;&#23455;&#26045;&#20107;&#26989;&#22996;&#35351;&#26989;&#21209;/02_MRV&#26041;&#27861;&#35542;/01_&#26041;&#27861;&#35542;&#38283;&#30330;&#20316;&#26989;/09_&#12469;&#12483;&#12509;&#12525;&#12452;&#12531;&#12479;&#12540;&#12490;&#12471;&#12519;&#12490;&#12523;/&#26041;&#27861;&#35542;/JCM_VN_PMS_ver01.0_Compressor_19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input_separate)"/>
      <sheetName val="MPS(calc_process)"/>
      <sheetName val="MSS"/>
    </sheetNames>
    <sheetDataSet>
      <sheetData sheetId="0">
        <row r="1">
          <cell r="K1" t="str">
            <v>Monitoring Spreadsheet: JCM_VN_PMS_ver01.0</v>
          </cell>
        </row>
      </sheetData>
      <sheetData sheetId="1"/>
      <sheetData sheetId="2">
        <row r="17">
          <cell r="F17">
            <v>6.8</v>
          </cell>
        </row>
        <row r="18">
          <cell r="F18">
            <v>5.98</v>
          </cell>
        </row>
        <row r="19">
          <cell r="F19">
            <v>5.63</v>
          </cell>
        </row>
        <row r="20">
          <cell r="F20">
            <v>5.28</v>
          </cell>
        </row>
        <row r="21">
          <cell r="F21">
            <v>5.32</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3"/>
  <sheetViews>
    <sheetView showGridLines="0" tabSelected="1" view="pageBreakPreview" zoomScale="70" zoomScaleNormal="70" zoomScaleSheetLayoutView="70" workbookViewId="0"/>
  </sheetViews>
  <sheetFormatPr defaultColWidth="9" defaultRowHeight="14.25" x14ac:dyDescent="0.15"/>
  <cols>
    <col min="1" max="1" width="3.625" style="1" customWidth="1"/>
    <col min="2" max="2" width="15.625" style="1" customWidth="1"/>
    <col min="3" max="3" width="16.875" style="1" customWidth="1"/>
    <col min="4" max="4" width="32.125" style="1" customWidth="1"/>
    <col min="5" max="5" width="14.125" style="1" customWidth="1"/>
    <col min="6" max="6" width="13.125" style="1" customWidth="1"/>
    <col min="7" max="7" width="15.5" style="1" customWidth="1"/>
    <col min="8" max="8" width="21.375" style="1" customWidth="1"/>
    <col min="9" max="9" width="78.375" style="1" customWidth="1"/>
    <col min="10" max="10" width="15.875" style="1" customWidth="1"/>
    <col min="11" max="11" width="14.625" style="1" customWidth="1"/>
    <col min="12" max="16384" width="9" style="1"/>
  </cols>
  <sheetData>
    <row r="1" spans="1:11" ht="18" customHeight="1" x14ac:dyDescent="0.15">
      <c r="K1" s="16" t="s">
        <v>51</v>
      </c>
    </row>
    <row r="2" spans="1:11" ht="27.75" customHeight="1" x14ac:dyDescent="0.15">
      <c r="A2" s="19" t="s">
        <v>42</v>
      </c>
      <c r="B2" s="20"/>
      <c r="C2" s="20"/>
      <c r="D2" s="20"/>
      <c r="E2" s="20"/>
      <c r="F2" s="20"/>
      <c r="G2" s="20"/>
      <c r="H2" s="20"/>
      <c r="I2" s="20"/>
      <c r="J2" s="20"/>
      <c r="K2" s="21"/>
    </row>
    <row r="4" spans="1:11" ht="18.75" customHeight="1" x14ac:dyDescent="0.15">
      <c r="A4" s="17" t="s">
        <v>9</v>
      </c>
      <c r="B4" s="6"/>
    </row>
    <row r="5" spans="1:11" ht="18.75" customHeight="1" x14ac:dyDescent="0.15">
      <c r="A5" s="6"/>
      <c r="B5" s="22" t="s">
        <v>13</v>
      </c>
      <c r="C5" s="22" t="s">
        <v>14</v>
      </c>
      <c r="D5" s="22" t="s">
        <v>15</v>
      </c>
      <c r="E5" s="22" t="s">
        <v>16</v>
      </c>
      <c r="F5" s="22" t="s">
        <v>17</v>
      </c>
      <c r="G5" s="22" t="s">
        <v>18</v>
      </c>
      <c r="H5" s="22" t="s">
        <v>19</v>
      </c>
      <c r="I5" s="22" t="s">
        <v>20</v>
      </c>
      <c r="J5" s="22" t="s">
        <v>21</v>
      </c>
      <c r="K5" s="22" t="s">
        <v>22</v>
      </c>
    </row>
    <row r="6" spans="1:11" s="12" customFormat="1" ht="39" customHeight="1" x14ac:dyDescent="0.15">
      <c r="B6" s="22" t="s">
        <v>23</v>
      </c>
      <c r="C6" s="22" t="s">
        <v>24</v>
      </c>
      <c r="D6" s="22" t="s">
        <v>25</v>
      </c>
      <c r="E6" s="22" t="s">
        <v>26</v>
      </c>
      <c r="F6" s="22" t="s">
        <v>27</v>
      </c>
      <c r="G6" s="22" t="s">
        <v>28</v>
      </c>
      <c r="H6" s="22" t="s">
        <v>29</v>
      </c>
      <c r="I6" s="22" t="s">
        <v>30</v>
      </c>
      <c r="J6" s="22" t="s">
        <v>31</v>
      </c>
      <c r="K6" s="22" t="s">
        <v>32</v>
      </c>
    </row>
    <row r="7" spans="1:11" s="48" customFormat="1" ht="171" customHeight="1" x14ac:dyDescent="0.15">
      <c r="B7" s="91" t="s">
        <v>52</v>
      </c>
      <c r="C7" s="92" t="s">
        <v>113</v>
      </c>
      <c r="D7" s="93" t="s">
        <v>114</v>
      </c>
      <c r="E7" s="94" t="s">
        <v>53</v>
      </c>
      <c r="F7" s="95" t="s">
        <v>54</v>
      </c>
      <c r="G7" s="82" t="s">
        <v>37</v>
      </c>
      <c r="H7" s="82" t="s">
        <v>55</v>
      </c>
      <c r="I7" s="83" t="s">
        <v>89</v>
      </c>
      <c r="J7" s="83" t="s">
        <v>56</v>
      </c>
      <c r="K7" s="83" t="s">
        <v>91</v>
      </c>
    </row>
    <row r="8" spans="1:11" s="48" customFormat="1" ht="235.5" customHeight="1" x14ac:dyDescent="0.15">
      <c r="B8" s="91" t="s">
        <v>57</v>
      </c>
      <c r="C8" s="92" t="s">
        <v>115</v>
      </c>
      <c r="D8" s="90" t="s">
        <v>95</v>
      </c>
      <c r="E8" s="96"/>
      <c r="F8" s="93" t="s">
        <v>116</v>
      </c>
      <c r="G8" s="82" t="s">
        <v>92</v>
      </c>
      <c r="H8" s="82" t="s">
        <v>93</v>
      </c>
      <c r="I8" s="83" t="s">
        <v>112</v>
      </c>
      <c r="J8" s="83" t="s">
        <v>56</v>
      </c>
      <c r="K8" s="84"/>
    </row>
    <row r="9" spans="1:11" s="48" customFormat="1" ht="164.1" customHeight="1" x14ac:dyDescent="0.15">
      <c r="B9" s="91" t="s">
        <v>58</v>
      </c>
      <c r="C9" s="92" t="s">
        <v>117</v>
      </c>
      <c r="D9" s="90" t="s">
        <v>96</v>
      </c>
      <c r="E9" s="96"/>
      <c r="F9" s="95" t="s">
        <v>54</v>
      </c>
      <c r="G9" s="82" t="s">
        <v>37</v>
      </c>
      <c r="H9" s="82" t="s">
        <v>55</v>
      </c>
      <c r="I9" s="83" t="s">
        <v>89</v>
      </c>
      <c r="J9" s="83" t="s">
        <v>56</v>
      </c>
      <c r="K9" s="84"/>
    </row>
    <row r="10" spans="1:11" ht="8.25" customHeight="1" x14ac:dyDescent="0.15"/>
    <row r="11" spans="1:11" ht="20.100000000000001" customHeight="1" x14ac:dyDescent="0.15">
      <c r="A11" s="17" t="s">
        <v>10</v>
      </c>
    </row>
    <row r="12" spans="1:11" ht="20.100000000000001" customHeight="1" x14ac:dyDescent="0.15">
      <c r="B12" s="22" t="s">
        <v>13</v>
      </c>
      <c r="C12" s="121" t="s">
        <v>14</v>
      </c>
      <c r="D12" s="121"/>
      <c r="E12" s="22" t="s">
        <v>15</v>
      </c>
      <c r="F12" s="22" t="s">
        <v>16</v>
      </c>
      <c r="G12" s="121" t="s">
        <v>17</v>
      </c>
      <c r="H12" s="121"/>
      <c r="I12" s="121"/>
      <c r="J12" s="121" t="s">
        <v>18</v>
      </c>
      <c r="K12" s="121"/>
    </row>
    <row r="13" spans="1:11" ht="39" customHeight="1" x14ac:dyDescent="0.15">
      <c r="B13" s="22" t="s">
        <v>24</v>
      </c>
      <c r="C13" s="121" t="s">
        <v>25</v>
      </c>
      <c r="D13" s="121"/>
      <c r="E13" s="22" t="s">
        <v>26</v>
      </c>
      <c r="F13" s="22" t="s">
        <v>27</v>
      </c>
      <c r="G13" s="121" t="s">
        <v>29</v>
      </c>
      <c r="H13" s="121"/>
      <c r="I13" s="121"/>
      <c r="J13" s="121" t="s">
        <v>32</v>
      </c>
      <c r="K13" s="121"/>
    </row>
    <row r="14" spans="1:11" s="48" customFormat="1" ht="68.25" customHeight="1" x14ac:dyDescent="0.15">
      <c r="B14" s="97" t="s">
        <v>118</v>
      </c>
      <c r="C14" s="105" t="s">
        <v>119</v>
      </c>
      <c r="D14" s="105"/>
      <c r="E14" s="98"/>
      <c r="F14" s="93" t="s">
        <v>120</v>
      </c>
      <c r="G14" s="119" t="s">
        <v>94</v>
      </c>
      <c r="H14" s="119"/>
      <c r="I14" s="119"/>
      <c r="J14" s="107"/>
      <c r="K14" s="107"/>
    </row>
    <row r="15" spans="1:11" s="48" customFormat="1" ht="60.95" customHeight="1" x14ac:dyDescent="0.15">
      <c r="B15" s="97" t="s">
        <v>121</v>
      </c>
      <c r="C15" s="105" t="s">
        <v>99</v>
      </c>
      <c r="D15" s="105"/>
      <c r="E15" s="99"/>
      <c r="F15" s="100" t="s">
        <v>63</v>
      </c>
      <c r="G15" s="106" t="s">
        <v>64</v>
      </c>
      <c r="H15" s="106"/>
      <c r="I15" s="106"/>
      <c r="J15" s="107"/>
      <c r="K15" s="107"/>
    </row>
    <row r="16" spans="1:11" s="48" customFormat="1" ht="111" customHeight="1" x14ac:dyDescent="0.15">
      <c r="B16" s="97" t="s">
        <v>122</v>
      </c>
      <c r="C16" s="105" t="s">
        <v>123</v>
      </c>
      <c r="D16" s="105"/>
      <c r="E16" s="101"/>
      <c r="F16" s="100" t="s">
        <v>124</v>
      </c>
      <c r="G16" s="106" t="s">
        <v>66</v>
      </c>
      <c r="H16" s="106"/>
      <c r="I16" s="106"/>
      <c r="J16" s="107"/>
      <c r="K16" s="107"/>
    </row>
    <row r="17" spans="1:11" s="89" customFormat="1" ht="114.95" customHeight="1" x14ac:dyDescent="0.15">
      <c r="B17" s="97" t="s">
        <v>125</v>
      </c>
      <c r="C17" s="105" t="s">
        <v>100</v>
      </c>
      <c r="D17" s="105"/>
      <c r="E17" s="99"/>
      <c r="F17" s="100" t="s">
        <v>126</v>
      </c>
      <c r="G17" s="106" t="s">
        <v>65</v>
      </c>
      <c r="H17" s="106"/>
      <c r="I17" s="106"/>
      <c r="J17" s="107"/>
      <c r="K17" s="107"/>
    </row>
    <row r="18" spans="1:11" s="48" customFormat="1" ht="152.1" customHeight="1" x14ac:dyDescent="0.15">
      <c r="B18" s="97" t="s">
        <v>118</v>
      </c>
      <c r="C18" s="105" t="s">
        <v>154</v>
      </c>
      <c r="D18" s="105"/>
      <c r="E18" s="98"/>
      <c r="F18" s="93" t="s">
        <v>120</v>
      </c>
      <c r="G18" s="119" t="s">
        <v>60</v>
      </c>
      <c r="H18" s="119"/>
      <c r="I18" s="119"/>
      <c r="J18" s="107"/>
      <c r="K18" s="107"/>
    </row>
    <row r="19" spans="1:11" s="48" customFormat="1" ht="121.5" customHeight="1" x14ac:dyDescent="0.15">
      <c r="B19" s="97" t="s">
        <v>127</v>
      </c>
      <c r="C19" s="110" t="s">
        <v>128</v>
      </c>
      <c r="D19" s="110"/>
      <c r="E19" s="94" t="s">
        <v>53</v>
      </c>
      <c r="F19" s="93" t="s">
        <v>129</v>
      </c>
      <c r="G19" s="119" t="s">
        <v>97</v>
      </c>
      <c r="H19" s="119"/>
      <c r="I19" s="119"/>
      <c r="J19" s="108" t="s">
        <v>90</v>
      </c>
      <c r="K19" s="109"/>
    </row>
    <row r="20" spans="1:11" s="48" customFormat="1" ht="57" customHeight="1" x14ac:dyDescent="0.15">
      <c r="B20" s="97" t="s">
        <v>130</v>
      </c>
      <c r="C20" s="110" t="s">
        <v>131</v>
      </c>
      <c r="D20" s="110"/>
      <c r="E20" s="94" t="s">
        <v>53</v>
      </c>
      <c r="F20" s="93" t="s">
        <v>129</v>
      </c>
      <c r="G20" s="119" t="s">
        <v>98</v>
      </c>
      <c r="H20" s="119"/>
      <c r="I20" s="119"/>
      <c r="J20" s="108" t="s">
        <v>90</v>
      </c>
      <c r="K20" s="109"/>
    </row>
    <row r="21" spans="1:11" s="48" customFormat="1" ht="57" customHeight="1" x14ac:dyDescent="0.15">
      <c r="B21" s="97" t="s">
        <v>132</v>
      </c>
      <c r="C21" s="110" t="s">
        <v>133</v>
      </c>
      <c r="D21" s="110"/>
      <c r="E21" s="94" t="s">
        <v>53</v>
      </c>
      <c r="F21" s="93" t="s">
        <v>61</v>
      </c>
      <c r="G21" s="119" t="s">
        <v>98</v>
      </c>
      <c r="H21" s="119"/>
      <c r="I21" s="119"/>
      <c r="J21" s="108" t="s">
        <v>90</v>
      </c>
      <c r="K21" s="109"/>
    </row>
    <row r="22" spans="1:11" s="48" customFormat="1" ht="57" customHeight="1" x14ac:dyDescent="0.15">
      <c r="B22" s="97" t="s">
        <v>134</v>
      </c>
      <c r="C22" s="110" t="s">
        <v>135</v>
      </c>
      <c r="D22" s="110"/>
      <c r="E22" s="94" t="s">
        <v>53</v>
      </c>
      <c r="F22" s="93" t="s">
        <v>62</v>
      </c>
      <c r="G22" s="119" t="s">
        <v>98</v>
      </c>
      <c r="H22" s="119"/>
      <c r="I22" s="119"/>
      <c r="J22" s="108" t="s">
        <v>90</v>
      </c>
      <c r="K22" s="109"/>
    </row>
    <row r="23" spans="1:11" s="48" customFormat="1" ht="57" customHeight="1" x14ac:dyDescent="0.15">
      <c r="B23" s="97" t="s">
        <v>136</v>
      </c>
      <c r="C23" s="110" t="s">
        <v>137</v>
      </c>
      <c r="D23" s="110"/>
      <c r="E23" s="94" t="s">
        <v>53</v>
      </c>
      <c r="F23" s="93" t="s">
        <v>53</v>
      </c>
      <c r="G23" s="111" t="s">
        <v>138</v>
      </c>
      <c r="H23" s="111"/>
      <c r="I23" s="111"/>
      <c r="J23" s="108" t="s">
        <v>90</v>
      </c>
      <c r="K23" s="109"/>
    </row>
    <row r="24" spans="1:11" s="48" customFormat="1" ht="55.5" customHeight="1" x14ac:dyDescent="0.15">
      <c r="B24" s="97" t="s">
        <v>139</v>
      </c>
      <c r="C24" s="112" t="s">
        <v>140</v>
      </c>
      <c r="D24" s="113"/>
      <c r="E24" s="94" t="s">
        <v>53</v>
      </c>
      <c r="F24" s="93" t="s">
        <v>129</v>
      </c>
      <c r="G24" s="114" t="s">
        <v>98</v>
      </c>
      <c r="H24" s="115"/>
      <c r="I24" s="116"/>
      <c r="J24" s="117"/>
      <c r="K24" s="118"/>
    </row>
    <row r="25" spans="1:11" ht="6.75" customHeight="1" x14ac:dyDescent="0.15"/>
    <row r="26" spans="1:11" ht="18.75" customHeight="1" x14ac:dyDescent="0.15">
      <c r="A26" s="18" t="s">
        <v>11</v>
      </c>
      <c r="B26" s="4"/>
    </row>
    <row r="27" spans="1:11" ht="21.75" thickBot="1" x14ac:dyDescent="0.2">
      <c r="B27" s="122" t="s">
        <v>39</v>
      </c>
      <c r="C27" s="122"/>
      <c r="D27" s="23" t="s">
        <v>27</v>
      </c>
    </row>
    <row r="28" spans="1:11" ht="21.75" thickBot="1" x14ac:dyDescent="0.2">
      <c r="B28" s="123">
        <f>'PMS(calc_process)'!G6</f>
        <v>0</v>
      </c>
      <c r="C28" s="124"/>
      <c r="D28" s="24" t="s">
        <v>50</v>
      </c>
    </row>
    <row r="29" spans="1:11" ht="20.100000000000001" customHeight="1" x14ac:dyDescent="0.15">
      <c r="B29" s="5"/>
      <c r="C29" s="5"/>
      <c r="F29" s="13"/>
      <c r="G29" s="13"/>
    </row>
    <row r="30" spans="1:11" ht="18.75" customHeight="1" x14ac:dyDescent="0.15">
      <c r="A30" s="17" t="s">
        <v>12</v>
      </c>
    </row>
    <row r="31" spans="1:11" ht="18" customHeight="1" x14ac:dyDescent="0.15">
      <c r="B31" s="25" t="s">
        <v>34</v>
      </c>
      <c r="C31" s="120" t="s">
        <v>35</v>
      </c>
      <c r="D31" s="120"/>
      <c r="E31" s="120"/>
      <c r="F31" s="120"/>
      <c r="G31" s="120"/>
      <c r="H31" s="120"/>
      <c r="I31" s="120"/>
      <c r="J31" s="14"/>
    </row>
    <row r="32" spans="1:11" ht="18" customHeight="1" x14ac:dyDescent="0.15">
      <c r="B32" s="25" t="s">
        <v>33</v>
      </c>
      <c r="C32" s="120" t="s">
        <v>36</v>
      </c>
      <c r="D32" s="120"/>
      <c r="E32" s="120"/>
      <c r="F32" s="120"/>
      <c r="G32" s="120"/>
      <c r="H32" s="120"/>
      <c r="I32" s="120"/>
      <c r="J32" s="14"/>
    </row>
    <row r="33" spans="2:10" ht="18" customHeight="1" x14ac:dyDescent="0.15">
      <c r="B33" s="25" t="s">
        <v>37</v>
      </c>
      <c r="C33" s="120" t="s">
        <v>38</v>
      </c>
      <c r="D33" s="120"/>
      <c r="E33" s="120"/>
      <c r="F33" s="120"/>
      <c r="G33" s="120"/>
      <c r="H33" s="120"/>
      <c r="I33" s="120"/>
      <c r="J33" s="14"/>
    </row>
  </sheetData>
  <mergeCells count="44">
    <mergeCell ref="J18:K18"/>
    <mergeCell ref="J12:K12"/>
    <mergeCell ref="J13:K13"/>
    <mergeCell ref="J17:K17"/>
    <mergeCell ref="G12:I12"/>
    <mergeCell ref="G13:I13"/>
    <mergeCell ref="J14:K14"/>
    <mergeCell ref="G16:I16"/>
    <mergeCell ref="J16:K16"/>
    <mergeCell ref="C32:I32"/>
    <mergeCell ref="C33:I33"/>
    <mergeCell ref="C12:D12"/>
    <mergeCell ref="C13:D13"/>
    <mergeCell ref="B27:C27"/>
    <mergeCell ref="B28:C28"/>
    <mergeCell ref="C31:I31"/>
    <mergeCell ref="C14:D14"/>
    <mergeCell ref="G14:I14"/>
    <mergeCell ref="C18:D18"/>
    <mergeCell ref="G18:I18"/>
    <mergeCell ref="C19:D19"/>
    <mergeCell ref="G19:I19"/>
    <mergeCell ref="C22:D22"/>
    <mergeCell ref="G22:I22"/>
    <mergeCell ref="C16:D16"/>
    <mergeCell ref="J19:K19"/>
    <mergeCell ref="C20:D20"/>
    <mergeCell ref="G20:I20"/>
    <mergeCell ref="J20:K20"/>
    <mergeCell ref="C21:D21"/>
    <mergeCell ref="G21:I21"/>
    <mergeCell ref="J21:K21"/>
    <mergeCell ref="J22:K22"/>
    <mergeCell ref="C23:D23"/>
    <mergeCell ref="G23:I23"/>
    <mergeCell ref="J23:K23"/>
    <mergeCell ref="C24:D24"/>
    <mergeCell ref="G24:I24"/>
    <mergeCell ref="J24:K24"/>
    <mergeCell ref="C15:D15"/>
    <mergeCell ref="G15:I15"/>
    <mergeCell ref="J15:K15"/>
    <mergeCell ref="C17:D17"/>
    <mergeCell ref="G17:I17"/>
  </mergeCells>
  <phoneticPr fontId="2"/>
  <pageMargins left="0.70866141732283472" right="0.70866141732283472" top="0.74803149606299213" bottom="0.74803149606299213" header="0.31496062992125984" footer="0.31496062992125984"/>
  <pageSetup paperSize="9" scale="2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P30"/>
  <sheetViews>
    <sheetView showGridLines="0" view="pageBreakPreview" zoomScale="85" zoomScaleNormal="60" zoomScaleSheetLayoutView="85" workbookViewId="0"/>
  </sheetViews>
  <sheetFormatPr defaultColWidth="9" defaultRowHeight="14.25" x14ac:dyDescent="0.15"/>
  <cols>
    <col min="1" max="1" width="12" style="51" customWidth="1"/>
    <col min="2" max="2" width="11.875" style="52" customWidth="1"/>
    <col min="3" max="13" width="13.875" style="52" customWidth="1"/>
    <col min="14" max="16" width="15.625" style="52" customWidth="1"/>
    <col min="17" max="16384" width="9" style="52"/>
  </cols>
  <sheetData>
    <row r="1" spans="1:16" ht="18" customHeight="1" x14ac:dyDescent="0.15">
      <c r="P1" s="53" t="str">
        <f>'PMS(input)'!K1</f>
        <v>JCM_VN_F_PMS_ver02.0</v>
      </c>
    </row>
    <row r="2" spans="1:16" s="55" customFormat="1" ht="63.6" customHeight="1" x14ac:dyDescent="0.15">
      <c r="A2" s="54"/>
      <c r="B2" s="54"/>
      <c r="C2" s="81" t="s">
        <v>67</v>
      </c>
      <c r="D2" s="125" t="s">
        <v>68</v>
      </c>
      <c r="E2" s="126"/>
      <c r="F2" s="126"/>
      <c r="G2" s="126"/>
      <c r="H2" s="126"/>
      <c r="I2" s="126"/>
      <c r="J2" s="126"/>
      <c r="K2" s="126"/>
      <c r="L2" s="126"/>
      <c r="M2" s="126"/>
      <c r="N2" s="125" t="s">
        <v>69</v>
      </c>
      <c r="O2" s="126"/>
      <c r="P2" s="127"/>
    </row>
    <row r="3" spans="1:16" s="60" customFormat="1" ht="32.450000000000003" customHeight="1" x14ac:dyDescent="0.15">
      <c r="A3" s="56" t="s">
        <v>70</v>
      </c>
      <c r="B3" s="57" t="s">
        <v>71</v>
      </c>
      <c r="C3" s="87" t="s">
        <v>111</v>
      </c>
      <c r="D3" s="85" t="s">
        <v>101</v>
      </c>
      <c r="E3" s="85" t="s">
        <v>101</v>
      </c>
      <c r="F3" s="85" t="s">
        <v>101</v>
      </c>
      <c r="G3" s="85" t="s">
        <v>101</v>
      </c>
      <c r="H3" s="86" t="s">
        <v>102</v>
      </c>
      <c r="I3" s="85" t="s">
        <v>103</v>
      </c>
      <c r="J3" s="85" t="s">
        <v>104</v>
      </c>
      <c r="K3" s="85" t="s">
        <v>105</v>
      </c>
      <c r="L3" s="85" t="s">
        <v>106</v>
      </c>
      <c r="M3" s="85" t="s">
        <v>107</v>
      </c>
      <c r="N3" s="87" t="s">
        <v>108</v>
      </c>
      <c r="O3" s="87" t="s">
        <v>109</v>
      </c>
      <c r="P3" s="87" t="s">
        <v>110</v>
      </c>
    </row>
    <row r="4" spans="1:16" ht="297" customHeight="1" x14ac:dyDescent="0.15">
      <c r="A4" s="56" t="s">
        <v>72</v>
      </c>
      <c r="B4" s="102" t="s">
        <v>73</v>
      </c>
      <c r="C4" s="103" t="s">
        <v>141</v>
      </c>
      <c r="D4" s="88" t="s">
        <v>142</v>
      </c>
      <c r="E4" s="88" t="s">
        <v>143</v>
      </c>
      <c r="F4" s="88" t="s">
        <v>144</v>
      </c>
      <c r="G4" s="88" t="s">
        <v>155</v>
      </c>
      <c r="H4" s="104" t="s">
        <v>145</v>
      </c>
      <c r="I4" s="104" t="s">
        <v>146</v>
      </c>
      <c r="J4" s="104" t="s">
        <v>147</v>
      </c>
      <c r="K4" s="104" t="s">
        <v>148</v>
      </c>
      <c r="L4" s="104" t="s">
        <v>149</v>
      </c>
      <c r="M4" s="104" t="s">
        <v>150</v>
      </c>
      <c r="N4" s="103" t="s">
        <v>151</v>
      </c>
      <c r="O4" s="103" t="s">
        <v>152</v>
      </c>
      <c r="P4" s="103" t="s">
        <v>153</v>
      </c>
    </row>
    <row r="5" spans="1:16" ht="28.5" x14ac:dyDescent="0.15">
      <c r="A5" s="56" t="s">
        <v>74</v>
      </c>
      <c r="B5" s="61" t="s">
        <v>75</v>
      </c>
      <c r="C5" s="50" t="s">
        <v>54</v>
      </c>
      <c r="D5" s="49" t="s">
        <v>59</v>
      </c>
      <c r="E5" s="49" t="s">
        <v>59</v>
      </c>
      <c r="F5" s="49" t="s">
        <v>59</v>
      </c>
      <c r="G5" s="49" t="s">
        <v>59</v>
      </c>
      <c r="H5" s="59" t="s">
        <v>76</v>
      </c>
      <c r="I5" s="59" t="s">
        <v>76</v>
      </c>
      <c r="J5" s="49" t="s">
        <v>61</v>
      </c>
      <c r="K5" s="49" t="s">
        <v>77</v>
      </c>
      <c r="L5" s="49" t="s">
        <v>75</v>
      </c>
      <c r="M5" s="59" t="s">
        <v>76</v>
      </c>
      <c r="N5" s="58" t="s">
        <v>78</v>
      </c>
      <c r="O5" s="58" t="s">
        <v>78</v>
      </c>
      <c r="P5" s="58" t="s">
        <v>78</v>
      </c>
    </row>
    <row r="6" spans="1:16" x14ac:dyDescent="0.15">
      <c r="A6" s="128" t="s">
        <v>79</v>
      </c>
      <c r="B6" s="62">
        <v>1</v>
      </c>
      <c r="C6" s="63"/>
      <c r="D6" s="65">
        <f>IFERROR('PMS(input)'!$E$14,0)</f>
        <v>0</v>
      </c>
      <c r="E6" s="66">
        <f>IFERROR(3.6*(100/'PMS(input)'!$E$15)*'PMS(input)'!$E$16,0)</f>
        <v>0</v>
      </c>
      <c r="F6" s="66">
        <f>IFERROR('PMS(input)'!$E$8*'PMS(input)'!$E$17*'PMS(input)'!$E$16*(1/'PMS(input)'!$E$9),0)</f>
        <v>0</v>
      </c>
      <c r="G6" s="66">
        <f>'PMS(input)'!$E$18</f>
        <v>0</v>
      </c>
      <c r="H6" s="67"/>
      <c r="I6" s="67"/>
      <c r="J6" s="67"/>
      <c r="K6" s="68"/>
      <c r="L6" s="69"/>
      <c r="M6" s="70">
        <f>IFERROR($I6*(293/$K6)*((0.801/0.101)^((1.4-1)/($L6*1.4))-1)/((($J6+0.101)/0.101)^((1.4-1)/($L6*1.4))-1),0)</f>
        <v>0</v>
      </c>
      <c r="N6" s="71">
        <f>IF(ISERROR($C6*SMALL($D6:$G6,COUNTIF($D6:$G6,0)+1)*$H6/$M6),0,$C6*SMALL($D6:$G6,COUNTIF($D6:$G6,0)+1)*$H6/$M6)</f>
        <v>0</v>
      </c>
      <c r="O6" s="71">
        <f t="shared" ref="O6:O25" si="0">IF(ISERROR($C6*SMALL($D6:$G6,COUNTIF($D6:$G6,0)+1)),0,($C6*SMALL($D6:$G6,COUNTIF($D6:$G6,0)+1)))</f>
        <v>0</v>
      </c>
      <c r="P6" s="64">
        <f t="shared" ref="P6:P25" si="1">$N6-$O6</f>
        <v>0</v>
      </c>
    </row>
    <row r="7" spans="1:16" x14ac:dyDescent="0.15">
      <c r="A7" s="128"/>
      <c r="B7" s="62">
        <v>2</v>
      </c>
      <c r="C7" s="63"/>
      <c r="D7" s="65">
        <f>IFERROR('PMS(input)'!$E$14,0)</f>
        <v>0</v>
      </c>
      <c r="E7" s="66">
        <f>IFERROR(3.6*(100/'PMS(input)'!$E$15)*'PMS(input)'!$E$16,0)</f>
        <v>0</v>
      </c>
      <c r="F7" s="66">
        <f>IFERROR('PMS(input)'!$E$8*'PMS(input)'!$E$17*'PMS(input)'!$E$16*(1/'PMS(input)'!$E$9),0)</f>
        <v>0</v>
      </c>
      <c r="G7" s="66">
        <f>'PMS(input)'!$E$18</f>
        <v>0</v>
      </c>
      <c r="H7" s="67"/>
      <c r="I7" s="67"/>
      <c r="J7" s="67"/>
      <c r="K7" s="68"/>
      <c r="L7" s="69"/>
      <c r="M7" s="70">
        <f t="shared" ref="M7:M25" si="2">IFERROR($I7*(293/$K7)*((0.801/0.101)^((1.4-1)/($L7*1.4))-1)/((($J7+0.101)/0.101)^((1.4-1)/($L7*1.4))-1),0)</f>
        <v>0</v>
      </c>
      <c r="N7" s="71">
        <f t="shared" ref="N7:N25" si="3">IF(ISERROR($C7*SMALL($D7:$G7,COUNTIF($D7:$G7,0)+1)*$H7/$M7),0,$C7*SMALL($D7:$G7,COUNTIF($D7:$G7,0)+1)*$H7/$M7)</f>
        <v>0</v>
      </c>
      <c r="O7" s="71">
        <f t="shared" si="0"/>
        <v>0</v>
      </c>
      <c r="P7" s="64">
        <f t="shared" si="1"/>
        <v>0</v>
      </c>
    </row>
    <row r="8" spans="1:16" x14ac:dyDescent="0.15">
      <c r="A8" s="128"/>
      <c r="B8" s="62">
        <v>3</v>
      </c>
      <c r="C8" s="63"/>
      <c r="D8" s="65">
        <f>IFERROR('PMS(input)'!$E$14,0)</f>
        <v>0</v>
      </c>
      <c r="E8" s="66">
        <f>IFERROR(3.6*(100/'PMS(input)'!$E$15)*'PMS(input)'!$E$16,0)</f>
        <v>0</v>
      </c>
      <c r="F8" s="66">
        <f>IFERROR('PMS(input)'!$E$8*'PMS(input)'!$E$17*'PMS(input)'!$E$16*(1/'PMS(input)'!$E$9),0)</f>
        <v>0</v>
      </c>
      <c r="G8" s="66">
        <f>'PMS(input)'!$E$18</f>
        <v>0</v>
      </c>
      <c r="H8" s="67"/>
      <c r="I8" s="67"/>
      <c r="J8" s="67"/>
      <c r="K8" s="68"/>
      <c r="L8" s="69"/>
      <c r="M8" s="70">
        <f t="shared" si="2"/>
        <v>0</v>
      </c>
      <c r="N8" s="71">
        <f t="shared" si="3"/>
        <v>0</v>
      </c>
      <c r="O8" s="71">
        <f t="shared" si="0"/>
        <v>0</v>
      </c>
      <c r="P8" s="64">
        <f t="shared" si="1"/>
        <v>0</v>
      </c>
    </row>
    <row r="9" spans="1:16" x14ac:dyDescent="0.15">
      <c r="A9" s="128"/>
      <c r="B9" s="62">
        <v>4</v>
      </c>
      <c r="C9" s="63"/>
      <c r="D9" s="65">
        <f>IFERROR('PMS(input)'!$E$14,0)</f>
        <v>0</v>
      </c>
      <c r="E9" s="66">
        <f>IFERROR(3.6*(100/'PMS(input)'!$E$15)*'PMS(input)'!$E$16,0)</f>
        <v>0</v>
      </c>
      <c r="F9" s="66">
        <f>IFERROR('PMS(input)'!$E$8*'PMS(input)'!$E$17*'PMS(input)'!$E$16*(1/'PMS(input)'!$E$9),0)</f>
        <v>0</v>
      </c>
      <c r="G9" s="66">
        <f>'PMS(input)'!$E$18</f>
        <v>0</v>
      </c>
      <c r="H9" s="67"/>
      <c r="I9" s="67"/>
      <c r="J9" s="67"/>
      <c r="K9" s="68"/>
      <c r="L9" s="69"/>
      <c r="M9" s="70">
        <f t="shared" si="2"/>
        <v>0</v>
      </c>
      <c r="N9" s="71">
        <f t="shared" si="3"/>
        <v>0</v>
      </c>
      <c r="O9" s="71">
        <f t="shared" si="0"/>
        <v>0</v>
      </c>
      <c r="P9" s="64">
        <f t="shared" si="1"/>
        <v>0</v>
      </c>
    </row>
    <row r="10" spans="1:16" x14ac:dyDescent="0.15">
      <c r="A10" s="128"/>
      <c r="B10" s="62">
        <v>5</v>
      </c>
      <c r="C10" s="63"/>
      <c r="D10" s="65">
        <f>IFERROR('PMS(input)'!$E$14,0)</f>
        <v>0</v>
      </c>
      <c r="E10" s="66">
        <f>IFERROR(3.6*(100/'PMS(input)'!$E$15)*'PMS(input)'!$E$16,0)</f>
        <v>0</v>
      </c>
      <c r="F10" s="66">
        <f>IFERROR('PMS(input)'!$E$8*'PMS(input)'!$E$17*'PMS(input)'!$E$16*(1/'PMS(input)'!$E$9),0)</f>
        <v>0</v>
      </c>
      <c r="G10" s="66">
        <f>'PMS(input)'!$E$18</f>
        <v>0</v>
      </c>
      <c r="H10" s="67"/>
      <c r="I10" s="67"/>
      <c r="J10" s="67"/>
      <c r="K10" s="68"/>
      <c r="L10" s="69"/>
      <c r="M10" s="70">
        <f t="shared" si="2"/>
        <v>0</v>
      </c>
      <c r="N10" s="71">
        <f t="shared" si="3"/>
        <v>0</v>
      </c>
      <c r="O10" s="71">
        <f t="shared" si="0"/>
        <v>0</v>
      </c>
      <c r="P10" s="64">
        <f t="shared" si="1"/>
        <v>0</v>
      </c>
    </row>
    <row r="11" spans="1:16" x14ac:dyDescent="0.15">
      <c r="A11" s="128"/>
      <c r="B11" s="62">
        <v>6</v>
      </c>
      <c r="C11" s="63"/>
      <c r="D11" s="65">
        <f>IFERROR('PMS(input)'!$E$14,0)</f>
        <v>0</v>
      </c>
      <c r="E11" s="66">
        <f>IFERROR(3.6*(100/'PMS(input)'!$E$15)*'PMS(input)'!$E$16,0)</f>
        <v>0</v>
      </c>
      <c r="F11" s="66">
        <f>IFERROR('PMS(input)'!$E$8*'PMS(input)'!$E$17*'PMS(input)'!$E$16*(1/'PMS(input)'!$E$9),0)</f>
        <v>0</v>
      </c>
      <c r="G11" s="66">
        <f>'PMS(input)'!$E$18</f>
        <v>0</v>
      </c>
      <c r="H11" s="67"/>
      <c r="I11" s="67"/>
      <c r="J11" s="67"/>
      <c r="K11" s="68"/>
      <c r="L11" s="69"/>
      <c r="M11" s="70">
        <f t="shared" si="2"/>
        <v>0</v>
      </c>
      <c r="N11" s="71">
        <f t="shared" si="3"/>
        <v>0</v>
      </c>
      <c r="O11" s="71">
        <f t="shared" si="0"/>
        <v>0</v>
      </c>
      <c r="P11" s="64">
        <f t="shared" si="1"/>
        <v>0</v>
      </c>
    </row>
    <row r="12" spans="1:16" x14ac:dyDescent="0.15">
      <c r="A12" s="128"/>
      <c r="B12" s="62">
        <v>7</v>
      </c>
      <c r="C12" s="63"/>
      <c r="D12" s="65">
        <f>IFERROR('PMS(input)'!$E$14,0)</f>
        <v>0</v>
      </c>
      <c r="E12" s="66">
        <f>IFERROR(3.6*(100/'PMS(input)'!$E$15)*'PMS(input)'!$E$16,0)</f>
        <v>0</v>
      </c>
      <c r="F12" s="66">
        <f>IFERROR('PMS(input)'!$E$8*'PMS(input)'!$E$17*'PMS(input)'!$E$16*(1/'PMS(input)'!$E$9),0)</f>
        <v>0</v>
      </c>
      <c r="G12" s="66">
        <f>'PMS(input)'!$E$18</f>
        <v>0</v>
      </c>
      <c r="H12" s="67"/>
      <c r="I12" s="67"/>
      <c r="J12" s="67"/>
      <c r="K12" s="68"/>
      <c r="L12" s="69"/>
      <c r="M12" s="70">
        <f t="shared" si="2"/>
        <v>0</v>
      </c>
      <c r="N12" s="71">
        <f t="shared" si="3"/>
        <v>0</v>
      </c>
      <c r="O12" s="71">
        <f t="shared" si="0"/>
        <v>0</v>
      </c>
      <c r="P12" s="64">
        <f t="shared" si="1"/>
        <v>0</v>
      </c>
    </row>
    <row r="13" spans="1:16" x14ac:dyDescent="0.15">
      <c r="A13" s="128"/>
      <c r="B13" s="62">
        <v>8</v>
      </c>
      <c r="C13" s="63"/>
      <c r="D13" s="65">
        <f>IFERROR('PMS(input)'!$E$14,0)</f>
        <v>0</v>
      </c>
      <c r="E13" s="66">
        <f>IFERROR(3.6*(100/'PMS(input)'!$E$15)*'PMS(input)'!$E$16,0)</f>
        <v>0</v>
      </c>
      <c r="F13" s="66">
        <f>IFERROR('PMS(input)'!$E$8*'PMS(input)'!$E$17*'PMS(input)'!$E$16*(1/'PMS(input)'!$E$9),0)</f>
        <v>0</v>
      </c>
      <c r="G13" s="66">
        <f>'PMS(input)'!$E$18</f>
        <v>0</v>
      </c>
      <c r="H13" s="67"/>
      <c r="I13" s="67"/>
      <c r="J13" s="67"/>
      <c r="K13" s="68"/>
      <c r="L13" s="69"/>
      <c r="M13" s="70">
        <f t="shared" si="2"/>
        <v>0</v>
      </c>
      <c r="N13" s="71">
        <f t="shared" si="3"/>
        <v>0</v>
      </c>
      <c r="O13" s="71">
        <f t="shared" si="0"/>
        <v>0</v>
      </c>
      <c r="P13" s="64">
        <f t="shared" si="1"/>
        <v>0</v>
      </c>
    </row>
    <row r="14" spans="1:16" x14ac:dyDescent="0.15">
      <c r="A14" s="128"/>
      <c r="B14" s="62">
        <v>9</v>
      </c>
      <c r="C14" s="63"/>
      <c r="D14" s="65">
        <f>IFERROR('PMS(input)'!$E$14,0)</f>
        <v>0</v>
      </c>
      <c r="E14" s="66">
        <f>IFERROR(3.6*(100/'PMS(input)'!$E$15)*'PMS(input)'!$E$16,0)</f>
        <v>0</v>
      </c>
      <c r="F14" s="66">
        <f>IFERROR('PMS(input)'!$E$8*'PMS(input)'!$E$17*'PMS(input)'!$E$16*(1/'PMS(input)'!$E$9),0)</f>
        <v>0</v>
      </c>
      <c r="G14" s="66">
        <f>'PMS(input)'!$E$18</f>
        <v>0</v>
      </c>
      <c r="H14" s="67"/>
      <c r="I14" s="67"/>
      <c r="J14" s="67"/>
      <c r="K14" s="68"/>
      <c r="L14" s="69"/>
      <c r="M14" s="70">
        <f t="shared" si="2"/>
        <v>0</v>
      </c>
      <c r="N14" s="71">
        <f t="shared" si="3"/>
        <v>0</v>
      </c>
      <c r="O14" s="71">
        <f t="shared" si="0"/>
        <v>0</v>
      </c>
      <c r="P14" s="64">
        <f t="shared" si="1"/>
        <v>0</v>
      </c>
    </row>
    <row r="15" spans="1:16" x14ac:dyDescent="0.15">
      <c r="A15" s="128"/>
      <c r="B15" s="62">
        <v>10</v>
      </c>
      <c r="C15" s="63"/>
      <c r="D15" s="65">
        <f>IFERROR('PMS(input)'!$E$14,0)</f>
        <v>0</v>
      </c>
      <c r="E15" s="66">
        <f>IFERROR(3.6*(100/'PMS(input)'!$E$15)*'PMS(input)'!$E$16,0)</f>
        <v>0</v>
      </c>
      <c r="F15" s="66">
        <f>IFERROR('PMS(input)'!$E$8*'PMS(input)'!$E$17*'PMS(input)'!$E$16*(1/'PMS(input)'!$E$9),0)</f>
        <v>0</v>
      </c>
      <c r="G15" s="66">
        <f>'PMS(input)'!$E$18</f>
        <v>0</v>
      </c>
      <c r="H15" s="67"/>
      <c r="I15" s="67"/>
      <c r="J15" s="67"/>
      <c r="K15" s="68"/>
      <c r="L15" s="69"/>
      <c r="M15" s="70">
        <f t="shared" si="2"/>
        <v>0</v>
      </c>
      <c r="N15" s="71">
        <f t="shared" si="3"/>
        <v>0</v>
      </c>
      <c r="O15" s="71">
        <f t="shared" si="0"/>
        <v>0</v>
      </c>
      <c r="P15" s="64">
        <f t="shared" si="1"/>
        <v>0</v>
      </c>
    </row>
    <row r="16" spans="1:16" x14ac:dyDescent="0.15">
      <c r="A16" s="128"/>
      <c r="B16" s="62">
        <v>11</v>
      </c>
      <c r="C16" s="63"/>
      <c r="D16" s="65">
        <f>IFERROR('PMS(input)'!$E$14,0)</f>
        <v>0</v>
      </c>
      <c r="E16" s="66">
        <f>IFERROR(3.6*(100/'PMS(input)'!$E$15)*'PMS(input)'!$E$16,0)</f>
        <v>0</v>
      </c>
      <c r="F16" s="66">
        <f>IFERROR('PMS(input)'!$E$8*'PMS(input)'!$E$17*'PMS(input)'!$E$16*(1/'PMS(input)'!$E$9),0)</f>
        <v>0</v>
      </c>
      <c r="G16" s="66">
        <f>'PMS(input)'!$E$18</f>
        <v>0</v>
      </c>
      <c r="H16" s="67"/>
      <c r="I16" s="67"/>
      <c r="J16" s="67"/>
      <c r="K16" s="68"/>
      <c r="L16" s="69"/>
      <c r="M16" s="70">
        <f t="shared" si="2"/>
        <v>0</v>
      </c>
      <c r="N16" s="71">
        <f t="shared" si="3"/>
        <v>0</v>
      </c>
      <c r="O16" s="71">
        <f t="shared" si="0"/>
        <v>0</v>
      </c>
      <c r="P16" s="64">
        <f t="shared" si="1"/>
        <v>0</v>
      </c>
    </row>
    <row r="17" spans="1:16" x14ac:dyDescent="0.15">
      <c r="A17" s="128"/>
      <c r="B17" s="62">
        <v>12</v>
      </c>
      <c r="C17" s="63"/>
      <c r="D17" s="65">
        <f>IFERROR('PMS(input)'!$E$14,0)</f>
        <v>0</v>
      </c>
      <c r="E17" s="66">
        <f>IFERROR(3.6*(100/'PMS(input)'!$E$15)*'PMS(input)'!$E$16,0)</f>
        <v>0</v>
      </c>
      <c r="F17" s="66">
        <f>IFERROR('PMS(input)'!$E$8*'PMS(input)'!$E$17*'PMS(input)'!$E$16*(1/'PMS(input)'!$E$9),0)</f>
        <v>0</v>
      </c>
      <c r="G17" s="66">
        <f>'PMS(input)'!$E$18</f>
        <v>0</v>
      </c>
      <c r="H17" s="67"/>
      <c r="I17" s="67"/>
      <c r="J17" s="67"/>
      <c r="K17" s="68"/>
      <c r="L17" s="69"/>
      <c r="M17" s="70">
        <f t="shared" si="2"/>
        <v>0</v>
      </c>
      <c r="N17" s="71">
        <f t="shared" si="3"/>
        <v>0</v>
      </c>
      <c r="O17" s="71">
        <f t="shared" si="0"/>
        <v>0</v>
      </c>
      <c r="P17" s="64">
        <f t="shared" si="1"/>
        <v>0</v>
      </c>
    </row>
    <row r="18" spans="1:16" x14ac:dyDescent="0.15">
      <c r="A18" s="128"/>
      <c r="B18" s="62">
        <v>13</v>
      </c>
      <c r="C18" s="63"/>
      <c r="D18" s="65">
        <f>IFERROR('PMS(input)'!$E$14,0)</f>
        <v>0</v>
      </c>
      <c r="E18" s="66">
        <f>IFERROR(3.6*(100/'PMS(input)'!$E$15)*'PMS(input)'!$E$16,0)</f>
        <v>0</v>
      </c>
      <c r="F18" s="66">
        <f>IFERROR('PMS(input)'!$E$8*'PMS(input)'!$E$17*'PMS(input)'!$E$16*(1/'PMS(input)'!$E$9),0)</f>
        <v>0</v>
      </c>
      <c r="G18" s="66">
        <f>'PMS(input)'!$E$18</f>
        <v>0</v>
      </c>
      <c r="H18" s="67"/>
      <c r="I18" s="67"/>
      <c r="J18" s="67"/>
      <c r="K18" s="68"/>
      <c r="L18" s="69"/>
      <c r="M18" s="70">
        <f t="shared" si="2"/>
        <v>0</v>
      </c>
      <c r="N18" s="71">
        <f t="shared" si="3"/>
        <v>0</v>
      </c>
      <c r="O18" s="71">
        <f t="shared" si="0"/>
        <v>0</v>
      </c>
      <c r="P18" s="64">
        <f t="shared" si="1"/>
        <v>0</v>
      </c>
    </row>
    <row r="19" spans="1:16" x14ac:dyDescent="0.15">
      <c r="A19" s="128"/>
      <c r="B19" s="62">
        <v>14</v>
      </c>
      <c r="C19" s="63"/>
      <c r="D19" s="65">
        <f>IFERROR('PMS(input)'!$E$14,0)</f>
        <v>0</v>
      </c>
      <c r="E19" s="66">
        <f>IFERROR(3.6*(100/'PMS(input)'!$E$15)*'PMS(input)'!$E$16,0)</f>
        <v>0</v>
      </c>
      <c r="F19" s="66">
        <f>IFERROR('PMS(input)'!$E$8*'PMS(input)'!$E$17*'PMS(input)'!$E$16*(1/'PMS(input)'!$E$9),0)</f>
        <v>0</v>
      </c>
      <c r="G19" s="66">
        <f>'PMS(input)'!$E$18</f>
        <v>0</v>
      </c>
      <c r="H19" s="67"/>
      <c r="I19" s="67"/>
      <c r="J19" s="67"/>
      <c r="K19" s="68"/>
      <c r="L19" s="69"/>
      <c r="M19" s="70">
        <f t="shared" si="2"/>
        <v>0</v>
      </c>
      <c r="N19" s="71">
        <f t="shared" si="3"/>
        <v>0</v>
      </c>
      <c r="O19" s="71">
        <f t="shared" si="0"/>
        <v>0</v>
      </c>
      <c r="P19" s="64">
        <f t="shared" si="1"/>
        <v>0</v>
      </c>
    </row>
    <row r="20" spans="1:16" x14ac:dyDescent="0.15">
      <c r="A20" s="128"/>
      <c r="B20" s="62">
        <v>15</v>
      </c>
      <c r="C20" s="63"/>
      <c r="D20" s="65">
        <f>IFERROR('PMS(input)'!$E$14,0)</f>
        <v>0</v>
      </c>
      <c r="E20" s="66">
        <f>IFERROR(3.6*(100/'PMS(input)'!$E$15)*'PMS(input)'!$E$16,0)</f>
        <v>0</v>
      </c>
      <c r="F20" s="66">
        <f>IFERROR('PMS(input)'!$E$8*'PMS(input)'!$E$17*'PMS(input)'!$E$16*(1/'PMS(input)'!$E$9),0)</f>
        <v>0</v>
      </c>
      <c r="G20" s="66">
        <f>'PMS(input)'!$E$18</f>
        <v>0</v>
      </c>
      <c r="H20" s="67"/>
      <c r="I20" s="67"/>
      <c r="J20" s="67"/>
      <c r="K20" s="68"/>
      <c r="L20" s="69"/>
      <c r="M20" s="70">
        <f t="shared" si="2"/>
        <v>0</v>
      </c>
      <c r="N20" s="71">
        <f t="shared" si="3"/>
        <v>0</v>
      </c>
      <c r="O20" s="71">
        <f t="shared" si="0"/>
        <v>0</v>
      </c>
      <c r="P20" s="64">
        <f t="shared" si="1"/>
        <v>0</v>
      </c>
    </row>
    <row r="21" spans="1:16" x14ac:dyDescent="0.15">
      <c r="A21" s="128"/>
      <c r="B21" s="62">
        <v>16</v>
      </c>
      <c r="C21" s="63"/>
      <c r="D21" s="65">
        <f>IFERROR('PMS(input)'!$E$14,0)</f>
        <v>0</v>
      </c>
      <c r="E21" s="66">
        <f>IFERROR(3.6*(100/'PMS(input)'!$E$15)*'PMS(input)'!$E$16,0)</f>
        <v>0</v>
      </c>
      <c r="F21" s="66">
        <f>IFERROR('PMS(input)'!$E$8*'PMS(input)'!$E$17*'PMS(input)'!$E$16*(1/'PMS(input)'!$E$9),0)</f>
        <v>0</v>
      </c>
      <c r="G21" s="66">
        <f>'PMS(input)'!$E$18</f>
        <v>0</v>
      </c>
      <c r="H21" s="67"/>
      <c r="I21" s="67"/>
      <c r="J21" s="67"/>
      <c r="K21" s="68"/>
      <c r="L21" s="69"/>
      <c r="M21" s="70">
        <f t="shared" si="2"/>
        <v>0</v>
      </c>
      <c r="N21" s="71">
        <f t="shared" si="3"/>
        <v>0</v>
      </c>
      <c r="O21" s="71">
        <f t="shared" si="0"/>
        <v>0</v>
      </c>
      <c r="P21" s="64">
        <f t="shared" si="1"/>
        <v>0</v>
      </c>
    </row>
    <row r="22" spans="1:16" x14ac:dyDescent="0.15">
      <c r="A22" s="128"/>
      <c r="B22" s="62">
        <v>17</v>
      </c>
      <c r="C22" s="63"/>
      <c r="D22" s="65">
        <f>IFERROR('PMS(input)'!$E$14,0)</f>
        <v>0</v>
      </c>
      <c r="E22" s="66">
        <f>IFERROR(3.6*(100/'PMS(input)'!$E$15)*'PMS(input)'!$E$16,0)</f>
        <v>0</v>
      </c>
      <c r="F22" s="66">
        <f>IFERROR('PMS(input)'!$E$8*'PMS(input)'!$E$17*'PMS(input)'!$E$16*(1/'PMS(input)'!$E$9),0)</f>
        <v>0</v>
      </c>
      <c r="G22" s="66">
        <f>'PMS(input)'!$E$18</f>
        <v>0</v>
      </c>
      <c r="H22" s="67"/>
      <c r="I22" s="67"/>
      <c r="J22" s="67"/>
      <c r="K22" s="68"/>
      <c r="L22" s="69"/>
      <c r="M22" s="70">
        <f t="shared" si="2"/>
        <v>0</v>
      </c>
      <c r="N22" s="71">
        <f t="shared" si="3"/>
        <v>0</v>
      </c>
      <c r="O22" s="71">
        <f t="shared" si="0"/>
        <v>0</v>
      </c>
      <c r="P22" s="64">
        <f t="shared" si="1"/>
        <v>0</v>
      </c>
    </row>
    <row r="23" spans="1:16" x14ac:dyDescent="0.15">
      <c r="A23" s="128"/>
      <c r="B23" s="62">
        <v>18</v>
      </c>
      <c r="C23" s="63"/>
      <c r="D23" s="65">
        <f>IFERROR('PMS(input)'!$E$14,0)</f>
        <v>0</v>
      </c>
      <c r="E23" s="66">
        <f>IFERROR(3.6*(100/'PMS(input)'!$E$15)*'PMS(input)'!$E$16,0)</f>
        <v>0</v>
      </c>
      <c r="F23" s="66">
        <f>IFERROR('PMS(input)'!$E$8*'PMS(input)'!$E$17*'PMS(input)'!$E$16*(1/'PMS(input)'!$E$9),0)</f>
        <v>0</v>
      </c>
      <c r="G23" s="66">
        <f>'PMS(input)'!$E$18</f>
        <v>0</v>
      </c>
      <c r="H23" s="67"/>
      <c r="I23" s="67"/>
      <c r="J23" s="67"/>
      <c r="K23" s="68"/>
      <c r="L23" s="69"/>
      <c r="M23" s="70">
        <f t="shared" si="2"/>
        <v>0</v>
      </c>
      <c r="N23" s="71">
        <f t="shared" si="3"/>
        <v>0</v>
      </c>
      <c r="O23" s="71">
        <f t="shared" si="0"/>
        <v>0</v>
      </c>
      <c r="P23" s="64">
        <f t="shared" si="1"/>
        <v>0</v>
      </c>
    </row>
    <row r="24" spans="1:16" x14ac:dyDescent="0.15">
      <c r="A24" s="128"/>
      <c r="B24" s="62">
        <v>19</v>
      </c>
      <c r="C24" s="63"/>
      <c r="D24" s="65">
        <f>IFERROR('PMS(input)'!$E$14,0)</f>
        <v>0</v>
      </c>
      <c r="E24" s="66">
        <f>IFERROR(3.6*(100/'PMS(input)'!$E$15)*'PMS(input)'!$E$16,0)</f>
        <v>0</v>
      </c>
      <c r="F24" s="66">
        <f>IFERROR('PMS(input)'!$E$8*'PMS(input)'!$E$17*'PMS(input)'!$E$16*(1/'PMS(input)'!$E$9),0)</f>
        <v>0</v>
      </c>
      <c r="G24" s="66">
        <f>'PMS(input)'!$E$18</f>
        <v>0</v>
      </c>
      <c r="H24" s="67"/>
      <c r="I24" s="67"/>
      <c r="J24" s="67"/>
      <c r="K24" s="68"/>
      <c r="L24" s="69"/>
      <c r="M24" s="70">
        <f t="shared" si="2"/>
        <v>0</v>
      </c>
      <c r="N24" s="71">
        <f t="shared" si="3"/>
        <v>0</v>
      </c>
      <c r="O24" s="71">
        <f t="shared" si="0"/>
        <v>0</v>
      </c>
      <c r="P24" s="64">
        <f t="shared" si="1"/>
        <v>0</v>
      </c>
    </row>
    <row r="25" spans="1:16" x14ac:dyDescent="0.15">
      <c r="A25" s="128"/>
      <c r="B25" s="62">
        <v>20</v>
      </c>
      <c r="C25" s="63"/>
      <c r="D25" s="65">
        <f>IFERROR('PMS(input)'!$E$14,0)</f>
        <v>0</v>
      </c>
      <c r="E25" s="66">
        <f>IFERROR(3.6*(100/'PMS(input)'!$E$15)*'PMS(input)'!$E$16,0)</f>
        <v>0</v>
      </c>
      <c r="F25" s="66">
        <f>IFERROR('PMS(input)'!$E$8*'PMS(input)'!$E$17*'PMS(input)'!$E$16*(1/'PMS(input)'!$E$9),0)</f>
        <v>0</v>
      </c>
      <c r="G25" s="66">
        <f>'PMS(input)'!$E$18</f>
        <v>0</v>
      </c>
      <c r="H25" s="67"/>
      <c r="I25" s="67"/>
      <c r="J25" s="67"/>
      <c r="K25" s="68"/>
      <c r="L25" s="69"/>
      <c r="M25" s="70">
        <f t="shared" si="2"/>
        <v>0</v>
      </c>
      <c r="N25" s="71">
        <f t="shared" si="3"/>
        <v>0</v>
      </c>
      <c r="O25" s="71">
        <f t="shared" si="0"/>
        <v>0</v>
      </c>
      <c r="P25" s="64">
        <f t="shared" si="1"/>
        <v>0</v>
      </c>
    </row>
    <row r="26" spans="1:16" ht="15" x14ac:dyDescent="0.15">
      <c r="A26" s="128"/>
      <c r="B26" s="72" t="s">
        <v>80</v>
      </c>
      <c r="C26" s="73" t="s">
        <v>75</v>
      </c>
      <c r="D26" s="73" t="s">
        <v>75</v>
      </c>
      <c r="E26" s="73" t="s">
        <v>75</v>
      </c>
      <c r="F26" s="73" t="s">
        <v>75</v>
      </c>
      <c r="G26" s="73" t="s">
        <v>75</v>
      </c>
      <c r="H26" s="73" t="s">
        <v>75</v>
      </c>
      <c r="I26" s="73" t="s">
        <v>75</v>
      </c>
      <c r="J26" s="73" t="s">
        <v>75</v>
      </c>
      <c r="K26" s="73" t="s">
        <v>75</v>
      </c>
      <c r="L26" s="73" t="s">
        <v>75</v>
      </c>
      <c r="M26" s="73" t="s">
        <v>75</v>
      </c>
      <c r="N26" s="74">
        <f>SUMIF($N6:$N25,"&gt;0",$N6:$N25)</f>
        <v>0</v>
      </c>
      <c r="O26" s="74">
        <f>SUMIF($O6:$O25,"&gt;0",$O6:$O25)</f>
        <v>0</v>
      </c>
      <c r="P26" s="74">
        <f>SUMIF($P6:$P25,"&gt;0",$P6:$P25)</f>
        <v>0</v>
      </c>
    </row>
    <row r="30" spans="1:16" ht="14.1" customHeight="1" x14ac:dyDescent="0.15"/>
  </sheetData>
  <sheetProtection formatCells="0" formatRows="0"/>
  <mergeCells count="3">
    <mergeCell ref="D2:M2"/>
    <mergeCell ref="N2:P2"/>
    <mergeCell ref="A6:A26"/>
  </mergeCells>
  <phoneticPr fontId="28"/>
  <pageMargins left="0.7" right="0.7" top="0.75" bottom="0.75" header="0.3" footer="0.3"/>
  <pageSetup paperSize="9" scale="46"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00000000-0002-0000-0100-000000000000}">
          <x14:formula1>
            <xm:f>'PMS(calc_process)'!$F$17:$F$21</xm:f>
          </x14:formula1>
          <xm:sqref>H6:H25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22"/>
  <sheetViews>
    <sheetView showGridLines="0" view="pageBreakPreview" zoomScaleNormal="100" zoomScaleSheetLayoutView="100" workbookViewId="0">
      <selection activeCell="E17" sqref="E17"/>
    </sheetView>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7"/>
    <col min="10" max="16384" width="9" style="1"/>
  </cols>
  <sheetData>
    <row r="1" spans="1:11" ht="18" customHeight="1" x14ac:dyDescent="0.15">
      <c r="I1" s="16" t="str">
        <f>'PMS(input)'!K1</f>
        <v>JCM_VN_F_PMS_ver02.0</v>
      </c>
    </row>
    <row r="2" spans="1:11" ht="27.75" customHeight="1" x14ac:dyDescent="0.15">
      <c r="A2" s="129" t="s">
        <v>41</v>
      </c>
      <c r="B2" s="129"/>
      <c r="C2" s="129"/>
      <c r="D2" s="129"/>
      <c r="E2" s="129"/>
      <c r="F2" s="129"/>
      <c r="G2" s="129"/>
      <c r="H2" s="129"/>
      <c r="I2" s="129"/>
    </row>
    <row r="3" spans="1:11" ht="18" customHeight="1" x14ac:dyDescent="0.15">
      <c r="A3" s="130" t="s">
        <v>40</v>
      </c>
      <c r="B3" s="131"/>
      <c r="C3" s="131"/>
      <c r="D3" s="131"/>
      <c r="E3" s="131"/>
      <c r="F3" s="131"/>
      <c r="G3" s="131"/>
      <c r="H3" s="131"/>
      <c r="I3" s="131"/>
    </row>
    <row r="4" spans="1:11" ht="11.25" customHeight="1" x14ac:dyDescent="0.15"/>
    <row r="5" spans="1:11" ht="18.75" customHeight="1" thickBot="1" x14ac:dyDescent="0.2">
      <c r="A5" s="35" t="s">
        <v>2</v>
      </c>
      <c r="B5" s="26"/>
      <c r="C5" s="26"/>
      <c r="D5" s="26"/>
      <c r="E5" s="27"/>
      <c r="F5" s="28" t="s">
        <v>6</v>
      </c>
      <c r="G5" s="28" t="s">
        <v>0</v>
      </c>
      <c r="H5" s="28" t="s">
        <v>1</v>
      </c>
      <c r="I5" s="29" t="s">
        <v>7</v>
      </c>
    </row>
    <row r="6" spans="1:11" ht="18.75" customHeight="1" thickBot="1" x14ac:dyDescent="0.2">
      <c r="A6" s="36"/>
      <c r="B6" s="30" t="s">
        <v>43</v>
      </c>
      <c r="C6" s="30"/>
      <c r="D6" s="30"/>
      <c r="E6" s="30"/>
      <c r="F6" s="75" t="s">
        <v>81</v>
      </c>
      <c r="G6" s="76">
        <f>G10-G13</f>
        <v>0</v>
      </c>
      <c r="H6" s="77" t="s">
        <v>46</v>
      </c>
      <c r="I6" s="32" t="s">
        <v>47</v>
      </c>
    </row>
    <row r="7" spans="1:11" ht="18.75" customHeight="1" x14ac:dyDescent="0.15">
      <c r="A7" s="35" t="s">
        <v>3</v>
      </c>
      <c r="B7" s="26"/>
      <c r="C7" s="26"/>
      <c r="D7" s="26"/>
      <c r="E7" s="27"/>
      <c r="F7" s="27"/>
      <c r="G7" s="27"/>
      <c r="H7" s="27"/>
      <c r="I7" s="28"/>
      <c r="J7" s="15"/>
      <c r="K7" s="15"/>
    </row>
    <row r="8" spans="1:11" ht="18.75" customHeight="1" x14ac:dyDescent="0.15">
      <c r="A8" s="37"/>
      <c r="B8" s="132" t="s">
        <v>53</v>
      </c>
      <c r="C8" s="133"/>
      <c r="D8" s="133"/>
      <c r="E8" s="134"/>
      <c r="F8" s="33" t="s">
        <v>53</v>
      </c>
      <c r="G8" s="32" t="s">
        <v>53</v>
      </c>
      <c r="H8" s="32" t="s">
        <v>53</v>
      </c>
      <c r="I8" s="33" t="s">
        <v>53</v>
      </c>
    </row>
    <row r="9" spans="1:11" ht="18.75" customHeight="1" thickBot="1" x14ac:dyDescent="0.2">
      <c r="A9" s="35" t="s">
        <v>4</v>
      </c>
      <c r="B9" s="27"/>
      <c r="C9" s="26"/>
      <c r="D9" s="28"/>
      <c r="E9" s="28"/>
      <c r="F9" s="28"/>
      <c r="G9" s="27"/>
      <c r="H9" s="27"/>
      <c r="I9" s="28"/>
    </row>
    <row r="10" spans="1:11" ht="18.75" customHeight="1" thickBot="1" x14ac:dyDescent="0.2">
      <c r="A10" s="37"/>
      <c r="B10" s="41" t="s">
        <v>44</v>
      </c>
      <c r="C10" s="30"/>
      <c r="D10" s="30"/>
      <c r="E10" s="30"/>
      <c r="F10" s="75" t="s">
        <v>81</v>
      </c>
      <c r="G10" s="76">
        <f>G11</f>
        <v>0</v>
      </c>
      <c r="H10" s="77" t="s">
        <v>46</v>
      </c>
      <c r="I10" s="33" t="s">
        <v>48</v>
      </c>
    </row>
    <row r="11" spans="1:11" ht="18.75" customHeight="1" x14ac:dyDescent="0.15">
      <c r="A11" s="37"/>
      <c r="B11" s="39"/>
      <c r="C11" s="42" t="s">
        <v>82</v>
      </c>
      <c r="D11" s="45"/>
      <c r="E11" s="46"/>
      <c r="F11" s="33" t="s">
        <v>81</v>
      </c>
      <c r="G11" s="80">
        <f>'PMS(input_separate)'!N26</f>
        <v>0</v>
      </c>
      <c r="H11" s="31" t="s">
        <v>46</v>
      </c>
      <c r="I11" s="33" t="s">
        <v>48</v>
      </c>
    </row>
    <row r="12" spans="1:11" ht="18.75" customHeight="1" thickBot="1" x14ac:dyDescent="0.2">
      <c r="A12" s="35" t="s">
        <v>5</v>
      </c>
      <c r="B12" s="26"/>
      <c r="C12" s="26"/>
      <c r="D12" s="26"/>
      <c r="E12" s="27"/>
      <c r="F12" s="28"/>
      <c r="G12" s="27"/>
      <c r="H12" s="27"/>
      <c r="I12" s="28"/>
    </row>
    <row r="13" spans="1:11" ht="18.75" customHeight="1" thickBot="1" x14ac:dyDescent="0.2">
      <c r="A13" s="37"/>
      <c r="B13" s="38" t="s">
        <v>45</v>
      </c>
      <c r="C13" s="34"/>
      <c r="D13" s="34"/>
      <c r="E13" s="34"/>
      <c r="F13" s="75" t="s">
        <v>81</v>
      </c>
      <c r="G13" s="76">
        <f>G14</f>
        <v>0</v>
      </c>
      <c r="H13" s="77" t="s">
        <v>46</v>
      </c>
      <c r="I13" s="33" t="s">
        <v>49</v>
      </c>
    </row>
    <row r="14" spans="1:11" ht="18.75" customHeight="1" x14ac:dyDescent="0.15">
      <c r="A14" s="36"/>
      <c r="B14" s="40"/>
      <c r="C14" s="42" t="s">
        <v>83</v>
      </c>
      <c r="D14" s="44"/>
      <c r="E14" s="43"/>
      <c r="F14" s="33" t="s">
        <v>81</v>
      </c>
      <c r="G14" s="80">
        <f>'PMS(input_separate)'!O26</f>
        <v>0</v>
      </c>
      <c r="H14" s="31" t="s">
        <v>46</v>
      </c>
      <c r="I14" s="33" t="s">
        <v>49</v>
      </c>
    </row>
    <row r="15" spans="1:11" x14ac:dyDescent="0.15">
      <c r="A15" s="2"/>
      <c r="B15" s="2"/>
      <c r="C15" s="9"/>
      <c r="D15" s="2"/>
      <c r="E15" s="9"/>
      <c r="F15" s="11"/>
      <c r="G15" s="10"/>
      <c r="H15" s="10"/>
      <c r="I15" s="8"/>
    </row>
    <row r="16" spans="1:11" ht="21.75" customHeight="1" x14ac:dyDescent="0.15">
      <c r="E16" s="2" t="s">
        <v>8</v>
      </c>
      <c r="F16" s="5"/>
    </row>
    <row r="17" spans="5:8" ht="18" customHeight="1" x14ac:dyDescent="0.15">
      <c r="E17" s="78" t="s">
        <v>84</v>
      </c>
      <c r="F17" s="79">
        <v>6.8</v>
      </c>
      <c r="G17" s="47" t="s">
        <v>53</v>
      </c>
      <c r="H17" s="3"/>
    </row>
    <row r="18" spans="5:8" ht="18" customHeight="1" x14ac:dyDescent="0.15">
      <c r="E18" s="78" t="s">
        <v>85</v>
      </c>
      <c r="F18" s="79">
        <v>5.98</v>
      </c>
      <c r="G18" s="47" t="s">
        <v>53</v>
      </c>
      <c r="H18" s="3"/>
    </row>
    <row r="19" spans="5:8" ht="18" customHeight="1" x14ac:dyDescent="0.15">
      <c r="E19" s="78" t="s">
        <v>86</v>
      </c>
      <c r="F19" s="79">
        <v>5.63</v>
      </c>
      <c r="G19" s="47" t="s">
        <v>53</v>
      </c>
      <c r="H19" s="2"/>
    </row>
    <row r="20" spans="5:8" ht="18" customHeight="1" x14ac:dyDescent="0.15">
      <c r="E20" s="78" t="s">
        <v>87</v>
      </c>
      <c r="F20" s="79">
        <v>5.28</v>
      </c>
      <c r="G20" s="47" t="s">
        <v>53</v>
      </c>
      <c r="H20" s="2"/>
    </row>
    <row r="21" spans="5:8" ht="18" customHeight="1" x14ac:dyDescent="0.15">
      <c r="E21" s="78" t="s">
        <v>88</v>
      </c>
      <c r="F21" s="79">
        <v>5.32</v>
      </c>
      <c r="G21" s="47" t="s">
        <v>53</v>
      </c>
      <c r="H21" s="2"/>
    </row>
    <row r="22" spans="5:8" s="7" customFormat="1" x14ac:dyDescent="0.15">
      <c r="E22" s="2"/>
      <c r="F22" s="2"/>
      <c r="G22" s="2"/>
      <c r="H22" s="2"/>
    </row>
  </sheetData>
  <mergeCells count="3">
    <mergeCell ref="A2:I2"/>
    <mergeCell ref="A3:I3"/>
    <mergeCell ref="B8:E8"/>
  </mergeCells>
  <phoneticPr fontId="2"/>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2019-02-26T02:07:02Z</cp:lastPrinted>
  <dcterms:created xsi:type="dcterms:W3CDTF">2012-01-13T02:28:29Z</dcterms:created>
  <dcterms:modified xsi:type="dcterms:W3CDTF">2019-10-02T06:08:41Z</dcterms:modified>
</cp:coreProperties>
</file>