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06_VN\VN_PM016(TOTO)\3_public input\"/>
    </mc:Choice>
  </mc:AlternateContent>
  <bookViews>
    <workbookView xWindow="0" yWindow="0" windowWidth="20730" windowHeight="11760" tabRatio="812"/>
  </bookViews>
  <sheets>
    <sheet name="PMS(input)" sheetId="30" r:id="rId1"/>
    <sheet name="PMS(input_separate)" sheetId="37" r:id="rId2"/>
    <sheet name="PMS(calc_process)" sheetId="31" r:id="rId3"/>
  </sheets>
  <externalReferences>
    <externalReference r:id="rId4"/>
    <externalReference r:id="rId5"/>
    <externalReference r:id="rId6"/>
    <externalReference r:id="rId7"/>
  </externalReferences>
  <definedNames>
    <definedName name="a">#REF!</definedName>
    <definedName name="aa">#REF!</definedName>
    <definedName name="b">#REF!</definedName>
    <definedName name="EF">'[1]MPS(calc_process)'!$G$17:$G$18</definedName>
    <definedName name="EFoptions">[2]Sheet1!$A$1:$A$6</definedName>
    <definedName name="_xlnm.Print_Area" localSheetId="2">'PMS(calc_process)'!$A$1:$I$19</definedName>
    <definedName name="_xlnm.Print_Area" localSheetId="0">'PMS(input)'!$A$1:$K$25</definedName>
    <definedName name="_xlnm.Print_Area" localSheetId="1">'PMS(input_separate)'!$A$1:$G$35</definedName>
    <definedName name="v">'[3]PMS(calc_process)'!#REF!</definedName>
    <definedName name="w">'[4]1-1_Exist_default_input'!#REF!</definedName>
    <definedName name="x">#REF!</definedName>
    <definedName name="z">#REF!</definedName>
    <definedName name="化石燃料種別1">'[3]PMS(calc_process)'!#REF!</definedName>
    <definedName name="化石燃料種別2">#REF!</definedName>
    <definedName name="化石燃料種別3">#REF!</definedName>
    <definedName name="係数種別1">'[3]PMS(calc_process)'!#REF!</definedName>
    <definedName name="係数種別2">#REF!</definedName>
    <definedName name="係数種別3">#REF!</definedName>
    <definedName name="種別">'[4]1-2_Exist_default_result'!$C$22:$C$23</definedName>
    <definedName name="種類">'[4]1-1_Exist_default_input'!#REF!</definedName>
    <definedName name="植物種別1">'[3]PMS(calc_process)'!#REF!</definedName>
    <definedName name="植物種別3">#REF!</definedName>
  </definedNames>
  <calcPr calcId="152511"/>
</workbook>
</file>

<file path=xl/calcChain.xml><?xml version="1.0" encoding="utf-8"?>
<calcChain xmlns="http://schemas.openxmlformats.org/spreadsheetml/2006/main">
  <c r="E6" i="37" l="1"/>
  <c r="E7" i="37" l="1"/>
  <c r="E8" i="37"/>
  <c r="E9" i="37"/>
  <c r="E10" i="37"/>
  <c r="E11" i="37"/>
  <c r="E12" i="37"/>
  <c r="E13" i="37"/>
  <c r="E14" i="37"/>
  <c r="E15" i="37"/>
  <c r="E16" i="37"/>
  <c r="E17" i="37"/>
  <c r="E18" i="37"/>
  <c r="E19" i="37"/>
  <c r="E20" i="37"/>
  <c r="E21" i="37"/>
  <c r="E22" i="37"/>
  <c r="E23" i="37"/>
  <c r="E24" i="37"/>
  <c r="E25" i="37"/>
  <c r="E26" i="37"/>
  <c r="E27" i="37"/>
  <c r="E28" i="37"/>
  <c r="E29" i="37"/>
  <c r="E30" i="37"/>
  <c r="E31" i="37"/>
  <c r="E32" i="37"/>
  <c r="E33" i="37"/>
  <c r="E34" i="37"/>
  <c r="E35" i="37"/>
  <c r="G11" i="31" l="1"/>
  <c r="G10" i="31"/>
  <c r="G15" i="31"/>
  <c r="G8" i="31" l="1"/>
  <c r="F35" i="37"/>
  <c r="G35" i="37" s="1"/>
  <c r="F7" i="37"/>
  <c r="G7" i="37" s="1"/>
  <c r="F8" i="37"/>
  <c r="G8" i="37" s="1"/>
  <c r="F9" i="37"/>
  <c r="G9" i="37" s="1"/>
  <c r="F10" i="37"/>
  <c r="G10" i="37" s="1"/>
  <c r="F11" i="37"/>
  <c r="G11" i="37" s="1"/>
  <c r="F12" i="37"/>
  <c r="G12" i="37" s="1"/>
  <c r="F13" i="37"/>
  <c r="G13" i="37" s="1"/>
  <c r="F14" i="37"/>
  <c r="G14" i="37" s="1"/>
  <c r="F15" i="37"/>
  <c r="G15" i="37" s="1"/>
  <c r="F16" i="37"/>
  <c r="G16" i="37" s="1"/>
  <c r="F17" i="37"/>
  <c r="G17" i="37" s="1"/>
  <c r="F18" i="37"/>
  <c r="G18" i="37" s="1"/>
  <c r="F19" i="37"/>
  <c r="G19" i="37" s="1"/>
  <c r="F20" i="37"/>
  <c r="G20" i="37" s="1"/>
  <c r="F21" i="37"/>
  <c r="G21" i="37" s="1"/>
  <c r="F22" i="37"/>
  <c r="G22" i="37" s="1"/>
  <c r="F23" i="37"/>
  <c r="G23" i="37" s="1"/>
  <c r="F24" i="37"/>
  <c r="G24" i="37" s="1"/>
  <c r="F25" i="37"/>
  <c r="G25" i="37" s="1"/>
  <c r="F26" i="37"/>
  <c r="G26" i="37" s="1"/>
  <c r="F27" i="37"/>
  <c r="G27" i="37" s="1"/>
  <c r="F28" i="37"/>
  <c r="G28" i="37" s="1"/>
  <c r="F29" i="37"/>
  <c r="G29" i="37" s="1"/>
  <c r="F30" i="37"/>
  <c r="G30" i="37" s="1"/>
  <c r="F31" i="37"/>
  <c r="G31" i="37" s="1"/>
  <c r="F32" i="37"/>
  <c r="G32" i="37" s="1"/>
  <c r="F33" i="37"/>
  <c r="G33" i="37" s="1"/>
  <c r="F34" i="37"/>
  <c r="G34" i="37" s="1"/>
  <c r="F6" i="37"/>
  <c r="G6" i="37" s="1"/>
  <c r="G9" i="31" l="1"/>
  <c r="G17" i="31" l="1"/>
  <c r="I1" i="31"/>
  <c r="G14" i="31" l="1"/>
  <c r="G13" i="31" s="1"/>
  <c r="G6" i="31" l="1"/>
  <c r="B20" i="30" s="1"/>
</calcChain>
</file>

<file path=xl/sharedStrings.xml><?xml version="1.0" encoding="utf-8"?>
<sst xmlns="http://schemas.openxmlformats.org/spreadsheetml/2006/main" count="136" uniqueCount="120">
  <si>
    <t>Value</t>
    <phoneticPr fontId="2"/>
  </si>
  <si>
    <t>Units</t>
    <phoneticPr fontId="2"/>
  </si>
  <si>
    <t>1. Calculations for emission reductions</t>
    <phoneticPr fontId="2"/>
  </si>
  <si>
    <t>2. Selected default values, etc.</t>
    <phoneticPr fontId="2"/>
  </si>
  <si>
    <t>4. Calculations of the project emissions</t>
    <phoneticPr fontId="2"/>
  </si>
  <si>
    <t>Fuel type</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</si>
  <si>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</si>
  <si>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</si>
  <si>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</si>
  <si>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</si>
  <si>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</si>
  <si>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</si>
  <si>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</si>
  <si>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</si>
  <si>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</si>
  <si>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</si>
  <si>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</si>
  <si>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</si>
  <si>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</si>
  <si>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</si>
  <si>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</si>
  <si>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</si>
  <si>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</si>
  <si>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</si>
  <si>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</si>
  <si>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</si>
  <si>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</si>
  <si>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</si>
  <si>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</si>
  <si>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</si>
  <si>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</si>
  <si>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</si>
  <si>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</si>
  <si>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</si>
  <si>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</si>
  <si>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</si>
  <si>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</si>
  <si>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</si>
  <si>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</si>
  <si>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</si>
  <si>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</si>
  <si>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</si>
  <si>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</si>
  <si>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</si>
  <si>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</si>
  <si>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</si>
  <si>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</si>
  <si>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JCM_VN_F_PMS_ver02.0</t>
    <phoneticPr fontId="2"/>
  </si>
  <si>
    <t>-</t>
  </si>
  <si>
    <r>
      <t>CO</t>
    </r>
    <r>
      <rPr>
        <vertAlign val="subscript"/>
        <sz val="11"/>
        <color indexed="8"/>
        <rFont val="Arial"/>
        <family val="2"/>
      </rPr>
      <t>2</t>
    </r>
    <r>
      <rPr>
        <sz val="11"/>
        <color indexed="8"/>
        <rFont val="Arial"/>
        <family val="2"/>
      </rPr>
      <t xml:space="preserve"> emission factor of natural gas</t>
    </r>
    <phoneticPr fontId="2"/>
  </si>
  <si>
    <r>
      <t>RH</t>
    </r>
    <r>
      <rPr>
        <vertAlign val="subscript"/>
        <sz val="11"/>
        <rFont val="Arial"/>
        <family val="2"/>
      </rPr>
      <t>p</t>
    </r>
    <phoneticPr fontId="28"/>
  </si>
  <si>
    <t>SF</t>
    <phoneticPr fontId="2"/>
  </si>
  <si>
    <r>
      <t>TM</t>
    </r>
    <r>
      <rPr>
        <vertAlign val="subscript"/>
        <sz val="11"/>
        <rFont val="Arial"/>
        <family val="2"/>
      </rPr>
      <t>am</t>
    </r>
    <phoneticPr fontId="28"/>
  </si>
  <si>
    <r>
      <t>EF</t>
    </r>
    <r>
      <rPr>
        <vertAlign val="subscript"/>
        <sz val="11"/>
        <color indexed="8"/>
        <rFont val="Arial"/>
        <family val="2"/>
      </rPr>
      <t>NG</t>
    </r>
    <phoneticPr fontId="2"/>
  </si>
  <si>
    <r>
      <t>CO</t>
    </r>
    <r>
      <rPr>
        <vertAlign val="subscript"/>
        <sz val="11"/>
        <rFont val="Arial"/>
        <family val="2"/>
      </rPr>
      <t>2</t>
    </r>
    <r>
      <rPr>
        <sz val="11"/>
        <rFont val="Arial"/>
        <family val="2"/>
      </rPr>
      <t xml:space="preserve"> emission factor of natural gas</t>
    </r>
    <phoneticPr fontId="2"/>
  </si>
  <si>
    <t>DG</t>
    <phoneticPr fontId="2"/>
  </si>
  <si>
    <t>3. Calculations of reference emissions</t>
    <phoneticPr fontId="2"/>
  </si>
  <si>
    <r>
      <t xml:space="preserve">Project emissions during the period </t>
    </r>
    <r>
      <rPr>
        <i/>
        <sz val="11"/>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</si>
  <si>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</si>
  <si>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</si>
  <si>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i</t>
    <phoneticPr fontId="2"/>
  </si>
  <si>
    <r>
      <t>RH</t>
    </r>
    <r>
      <rPr>
        <vertAlign val="subscript"/>
        <sz val="11"/>
        <color theme="0"/>
        <rFont val="Arial"/>
        <family val="2"/>
      </rPr>
      <t>p</t>
    </r>
    <phoneticPr fontId="28"/>
  </si>
  <si>
    <r>
      <t>CO</t>
    </r>
    <r>
      <rPr>
        <vertAlign val="subscript"/>
        <sz val="11"/>
        <rFont val="Arial"/>
        <family val="2"/>
      </rPr>
      <t>2</t>
    </r>
    <r>
      <rPr>
        <sz val="11"/>
        <rFont val="Arial"/>
        <family val="2"/>
      </rPr>
      <t xml:space="preserve"> emission factor of natural gas</t>
    </r>
    <phoneticPr fontId="2"/>
  </si>
  <si>
    <t>IPCC default value from “2006 IPCC Guidelines for National Greenhouse Gas Inventory, Volime2”</t>
    <phoneticPr fontId="2"/>
  </si>
  <si>
    <r>
      <t>EF</t>
    </r>
    <r>
      <rPr>
        <vertAlign val="subscript"/>
        <sz val="12"/>
        <rFont val="Arial"/>
        <family val="2"/>
      </rPr>
      <t>NG</t>
    </r>
    <phoneticPr fontId="2"/>
  </si>
  <si>
    <t>(e)</t>
    <phoneticPr fontId="2"/>
  </si>
  <si>
    <t>Number (tunnel and/or shuttle kiln)</t>
    <phoneticPr fontId="28"/>
  </si>
  <si>
    <t>Monitored data</t>
    <phoneticPr fontId="2"/>
  </si>
  <si>
    <t>TMrg,i,p</t>
    <phoneticPr fontId="2"/>
  </si>
  <si>
    <t>-</t>
    <phoneticPr fontId="2"/>
  </si>
  <si>
    <r>
      <t>Nm</t>
    </r>
    <r>
      <rPr>
        <b/>
        <vertAlign val="superscript"/>
        <sz val="11"/>
        <color theme="0"/>
        <rFont val="Arial"/>
        <family val="2"/>
      </rPr>
      <t>3</t>
    </r>
    <r>
      <rPr>
        <b/>
        <sz val="11"/>
        <color theme="0"/>
        <rFont val="Arial"/>
        <family val="2"/>
      </rPr>
      <t>/p</t>
    </r>
    <phoneticPr fontId="28"/>
  </si>
  <si>
    <r>
      <t>RGVi,</t>
    </r>
    <r>
      <rPr>
        <b/>
        <vertAlign val="subscript"/>
        <sz val="11"/>
        <color theme="0"/>
        <rFont val="Arial"/>
        <family val="2"/>
      </rPr>
      <t>p</t>
    </r>
    <phoneticPr fontId="2"/>
  </si>
  <si>
    <r>
      <t>TD</t>
    </r>
    <r>
      <rPr>
        <b/>
        <vertAlign val="subscript"/>
        <sz val="11"/>
        <color theme="0"/>
        <rFont val="Arial"/>
        <family val="2"/>
      </rPr>
      <t>PJ,i,p</t>
    </r>
    <phoneticPr fontId="28"/>
  </si>
  <si>
    <t xml:space="preserve">Temperature difference of project tunnel and/or shuttle kiln i and ambient during the project period </t>
    <phoneticPr fontId="28"/>
  </si>
  <si>
    <t xml:space="preserve">Supplied combustion air quantity of project tunnel and/or shuttle kiln i which was pre-heated by waste heat recovery system during the period </t>
    <phoneticPr fontId="28"/>
  </si>
  <si>
    <r>
      <t>RG</t>
    </r>
    <r>
      <rPr>
        <b/>
        <vertAlign val="subscript"/>
        <sz val="11"/>
        <color theme="0"/>
        <rFont val="Arial"/>
        <family val="2"/>
      </rPr>
      <t>i,p</t>
    </r>
    <phoneticPr fontId="2"/>
  </si>
  <si>
    <r>
      <t xml:space="preserve">Parameters to be monitored </t>
    </r>
    <r>
      <rPr>
        <b/>
        <i/>
        <sz val="12"/>
        <color theme="0"/>
        <rFont val="Arial"/>
        <family val="2"/>
      </rPr>
      <t>ex post</t>
    </r>
  </si>
  <si>
    <t>Ex-ante estimation of net supplied heat quantity recovered from exhaust gas</t>
    <phoneticPr fontId="28"/>
  </si>
  <si>
    <t xml:space="preserve">Supplied combustion air quantity of project tunnel and/or shuttle kiln i which was pre-heated by waste heat recovery system during the period p </t>
  </si>
  <si>
    <t xml:space="preserve">Supplied combustion air quantity of project tunnel and/or shuttle kiln i which was pre-heated by waste heat recovery system during the period p </t>
    <phoneticPr fontId="2"/>
  </si>
  <si>
    <r>
      <t>Nm</t>
    </r>
    <r>
      <rPr>
        <vertAlign val="superscript"/>
        <sz val="11"/>
        <color theme="1"/>
        <rFont val="Arial"/>
        <family val="2"/>
      </rPr>
      <t>3</t>
    </r>
    <r>
      <rPr>
        <sz val="11"/>
        <color theme="1"/>
        <rFont val="Arial"/>
        <family val="2"/>
      </rPr>
      <t>/p</t>
    </r>
    <phoneticPr fontId="2"/>
  </si>
  <si>
    <r>
      <t xml:space="preserve">Specific heat of </t>
    </r>
    <r>
      <rPr>
        <sz val="12"/>
        <rFont val="Arial"/>
        <family val="2"/>
      </rPr>
      <t>supplied combustion air</t>
    </r>
    <phoneticPr fontId="2"/>
  </si>
  <si>
    <t>Specific heat of supplied combustion air</t>
  </si>
  <si>
    <t>Density of supplied combustion air</t>
  </si>
  <si>
    <t>SF</t>
    <phoneticPr fontId="2"/>
  </si>
  <si>
    <t>DG</t>
    <phoneticPr fontId="2"/>
  </si>
  <si>
    <t>Temperature of ambient of project tunnel and/or shuttle kiln</t>
  </si>
  <si>
    <r>
      <t>EF</t>
    </r>
    <r>
      <rPr>
        <vertAlign val="subscript"/>
        <sz val="11"/>
        <rFont val="Arial"/>
        <family val="2"/>
      </rPr>
      <t>NG</t>
    </r>
    <phoneticPr fontId="2"/>
  </si>
  <si>
    <t>Temperature of ambient of project tunnel and/or shuttle kiln</t>
    <phoneticPr fontId="2"/>
  </si>
  <si>
    <r>
      <t xml:space="preserve">Density of </t>
    </r>
    <r>
      <rPr>
        <sz val="11"/>
        <rFont val="Arial"/>
        <family val="2"/>
      </rPr>
      <t>supplied combustion air</t>
    </r>
    <phoneticPr fontId="2"/>
  </si>
  <si>
    <t>t/p</t>
    <phoneticPr fontId="28"/>
  </si>
  <si>
    <r>
      <t>tCO</t>
    </r>
    <r>
      <rPr>
        <vertAlign val="subscript"/>
        <sz val="11"/>
        <color theme="1"/>
        <rFont val="Arial"/>
        <family val="2"/>
      </rPr>
      <t>2</t>
    </r>
    <r>
      <rPr>
        <sz val="11"/>
        <color theme="1"/>
        <rFont val="Arial"/>
        <family val="2"/>
      </rPr>
      <t>/p</t>
    </r>
    <phoneticPr fontId="2"/>
  </si>
  <si>
    <r>
      <t>tCO</t>
    </r>
    <r>
      <rPr>
        <vertAlign val="subscript"/>
        <sz val="12"/>
        <color theme="1"/>
        <rFont val="Arial"/>
        <family val="2"/>
      </rPr>
      <t>2</t>
    </r>
    <r>
      <rPr>
        <sz val="12"/>
        <color theme="1"/>
        <rFont val="Arial"/>
        <family val="2"/>
      </rPr>
      <t>/GJ</t>
    </r>
    <phoneticPr fontId="2"/>
  </si>
  <si>
    <t>GJ/p</t>
    <phoneticPr fontId="2"/>
  </si>
  <si>
    <r>
      <t>tCO</t>
    </r>
    <r>
      <rPr>
        <vertAlign val="subscript"/>
        <sz val="11"/>
        <color theme="1"/>
        <rFont val="Arial"/>
        <family val="2"/>
      </rPr>
      <t>2</t>
    </r>
    <r>
      <rPr>
        <sz val="11"/>
        <color theme="1"/>
        <rFont val="Arial"/>
        <family val="2"/>
      </rPr>
      <t>/GJ</t>
    </r>
    <phoneticPr fontId="2"/>
  </si>
  <si>
    <r>
      <t>tCO</t>
    </r>
    <r>
      <rPr>
        <vertAlign val="subscript"/>
        <sz val="11"/>
        <color theme="1"/>
        <rFont val="Arial"/>
        <family val="2"/>
      </rPr>
      <t>2</t>
    </r>
    <r>
      <rPr>
        <sz val="11"/>
        <color theme="1"/>
        <rFont val="Arial"/>
        <family val="2"/>
      </rPr>
      <t>/GJ</t>
    </r>
    <phoneticPr fontId="2"/>
  </si>
  <si>
    <t>GJ/p</t>
    <phoneticPr fontId="28"/>
  </si>
  <si>
    <t>Default value set in the methodolog</t>
    <phoneticPr fontId="2"/>
  </si>
  <si>
    <r>
      <t xml:space="preserve">Net supplied heat quantity recovered </t>
    </r>
    <r>
      <rPr>
        <sz val="11"/>
        <color indexed="8"/>
        <rFont val="Arial"/>
        <family val="2"/>
      </rPr>
      <t>by the project during the period p</t>
    </r>
    <phoneticPr fontId="2"/>
  </si>
  <si>
    <t xml:space="preserve">Net supplied heat quantity recovered by the project during the period p </t>
    <phoneticPr fontId="28"/>
  </si>
  <si>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</si>
  <si>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</si>
  <si>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RGVi,p</t>
    <phoneticPr fontId="2"/>
  </si>
  <si>
    <t>Description of data</t>
    <phoneticPr fontId="2"/>
  </si>
  <si>
    <r>
      <t>JIS K 2249-1</t>
    </r>
    <r>
      <rPr>
        <sz val="12"/>
        <color theme="1"/>
        <rFont val="ＭＳ Ｐゴシック"/>
        <family val="3"/>
        <charset val="128"/>
      </rPr>
      <t>：</t>
    </r>
    <r>
      <rPr>
        <sz val="12"/>
        <color theme="1"/>
        <rFont val="Arial"/>
        <family val="2"/>
      </rPr>
      <t>2011, 6 a)</t>
    </r>
    <phoneticPr fontId="2"/>
  </si>
  <si>
    <t>Continuously</t>
    <phoneticPr fontId="2"/>
  </si>
  <si>
    <t>Monitored values are input on "PMS(input_separate)" sheet</t>
    <phoneticPr fontId="2"/>
  </si>
  <si>
    <t>Monitored values are input on "PMS(input_separate)" sheet</t>
    <phoneticPr fontId="2"/>
  </si>
  <si>
    <t>°C</t>
    <phoneticPr fontId="2"/>
  </si>
  <si>
    <t xml:space="preserve">Temperature of supplied combustion air entering the firing unit of the project tunnel and/or shuttle kiln i during the project period p </t>
    <phoneticPr fontId="2"/>
  </si>
  <si>
    <t>°C/p</t>
    <phoneticPr fontId="2"/>
  </si>
  <si>
    <t>MJ/t·K</t>
    <phoneticPr fontId="2"/>
  </si>
  <si>
    <r>
      <t>kg/Nm</t>
    </r>
    <r>
      <rPr>
        <vertAlign val="superscript"/>
        <sz val="12"/>
        <rFont val="Arial"/>
        <family val="2"/>
      </rPr>
      <t>3</t>
    </r>
    <phoneticPr fontId="2"/>
  </si>
  <si>
    <t xml:space="preserve">Temperature of supplied combustion air entering the firing unit of the project tunnel and/or shuttle kiln i during the project period p </t>
    <phoneticPr fontId="28"/>
  </si>
  <si>
    <t>°C/p</t>
    <phoneticPr fontId="28"/>
  </si>
  <si>
    <t>K/p</t>
    <phoneticPr fontId="28"/>
  </si>
  <si>
    <r>
      <t>TM</t>
    </r>
    <r>
      <rPr>
        <b/>
        <vertAlign val="subscript"/>
        <sz val="11"/>
        <color theme="0"/>
        <rFont val="Arial"/>
        <family val="2"/>
      </rPr>
      <t>rg,i,p</t>
    </r>
    <phoneticPr fontId="2"/>
  </si>
  <si>
    <t>°C</t>
    <phoneticPr fontId="2"/>
  </si>
  <si>
    <t xml:space="preserve">MJ/t·K </t>
    <phoneticPr fontId="2"/>
  </si>
  <si>
    <r>
      <t>kg/Nm</t>
    </r>
    <r>
      <rPr>
        <vertAlign val="superscript"/>
        <sz val="11"/>
        <rFont val="Arial"/>
        <family val="2"/>
      </rPr>
      <t>3</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</si>
</sst>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Red]\(#,##0\)"/>
    <numFmt numFmtId="177" formatCode="0.0_);[Red]\(0.0\)"/>
    <numFmt numFmtId="178" formatCode="#,##0.0;[Red]\-#,##0.0"/>
    <numFmt numFmtId="179" formatCode="0.0000_ "/>
    <numFmt numFmtId="180" formatCode="#,##0.0000;[Red]\-#,##0.0000"/>
    <numFmt numFmtId="181" formatCode="0.000_);[Red]\(0.000\)"/>
    <numFmt numFmtId="182" formatCode="#,##0.000;[Red]\-#,##0.000"/>
    <numFmt numFmtId="183" formatCode="#,##0.0_);[Red]\(#,##0.0\)"/>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vertAlign val="subscript"/>
      <sz val="11"/>
      <name val="Arial"/>
      <family val="2"/>
    </font>
    <font>
      <sz val="11"/>
      <name val="ＭＳ Ｐゴシック"/>
      <family val="3"/>
      <charset val="128"/>
    </font>
    <font>
      <sz val="12"/>
      <name val="Arial"/>
      <family val="2"/>
    </font>
    <font>
      <vertAlign val="subscript"/>
      <sz val="12"/>
      <name val="Arial"/>
      <family val="2"/>
    </font>
    <font>
      <sz val="11"/>
      <color theme="1"/>
      <name val="Arial"/>
      <family val="2"/>
    </font>
    <font>
      <sz val="6"/>
      <name val="ＭＳ Ｐゴシック"/>
      <family val="3"/>
      <charset val="128"/>
      <scheme val="minor"/>
    </font>
    <font>
      <sz val="12"/>
      <color theme="1"/>
      <name val="Arial"/>
      <family val="2"/>
    </font>
    <font>
      <i/>
      <sz val="11"/>
      <name val="Arial"/>
      <family val="2"/>
    </font>
    <font>
      <b/>
      <sz val="11"/>
      <color theme="0"/>
      <name val="Arial"/>
      <family val="2"/>
    </font>
    <font>
      <vertAlign val="subscript"/>
      <sz val="11"/>
      <color theme="0"/>
      <name val="Arial"/>
      <family val="2"/>
    </font>
    <font>
      <b/>
      <sz val="12"/>
      <color theme="0"/>
      <name val="Arial"/>
      <family val="2"/>
    </font>
    <font>
      <b/>
      <vertAlign val="subscript"/>
      <sz val="11"/>
      <color theme="0"/>
      <name val="Arial"/>
      <family val="2"/>
    </font>
    <font>
      <b/>
      <vertAlign val="superscript"/>
      <sz val="11"/>
      <color theme="0"/>
      <name val="Arial"/>
      <family val="2"/>
    </font>
    <font>
      <b/>
      <i/>
      <sz val="12"/>
      <color theme="0"/>
      <name val="Arial"/>
      <family val="2"/>
    </font>
    <font>
      <vertAlign val="superscript"/>
      <sz val="11"/>
      <color theme="1"/>
      <name val="Arial"/>
      <family val="2"/>
    </font>
    <font>
      <sz val="12"/>
      <color theme="1"/>
      <name val="ＭＳ Ｐゴシック"/>
      <family val="3"/>
      <charset val="128"/>
    </font>
    <font>
      <vertAlign val="subscript"/>
      <sz val="12"/>
      <color theme="1"/>
      <name val="Arial"/>
      <family val="2"/>
    </font>
    <font>
      <b/>
      <sz val="11"/>
      <color theme="1"/>
      <name val="Arial"/>
      <family val="2"/>
    </font>
    <font>
      <vertAlign val="subscript"/>
      <sz val="11"/>
      <color theme="1"/>
      <name val="Arial"/>
      <family val="2"/>
    </font>
    <font>
      <vertAlign val="superscript"/>
      <sz val="12"/>
      <name val="Arial"/>
      <family val="2"/>
    </font>
    <font>
      <vertAlign val="superscript"/>
      <sz val="11"/>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theme="1" tint="0.34998626667073579"/>
      </left>
      <right/>
      <top/>
      <bottom style="thin">
        <color theme="1" tint="0.34998626667073579"/>
      </bottom>
      <diagonal/>
    </border>
    <border>
      <left style="thin">
        <color theme="1" tint="0.34998626667073579"/>
      </left>
      <right style="thin">
        <color theme="1" tint="0.34998626667073579"/>
      </right>
      <top style="thin">
        <color theme="1" tint="0.34998626667073579"/>
      </top>
      <bottom style="thin">
        <color indexed="23"/>
      </bottom>
      <diagonal/>
    </border>
    <border>
      <left style="thin">
        <color theme="1" tint="0.34998626667073579"/>
      </left>
      <right/>
      <top/>
      <bottom style="thin">
        <color indexed="23"/>
      </bottom>
      <diagonal/>
    </border>
    <border>
      <left/>
      <right style="thin">
        <color indexed="23"/>
      </right>
      <top/>
      <bottom style="thin">
        <color indexed="23"/>
      </bottom>
      <diagonal/>
    </border>
    <border>
      <left style="thin">
        <color indexed="23"/>
      </left>
      <right style="thin">
        <color indexed="23"/>
      </right>
      <top/>
      <bottom style="thin">
        <color indexed="23"/>
      </bottom>
      <diagonal/>
    </border>
    <border>
      <left style="thin">
        <color theme="1" tint="0.34998626667073579"/>
      </left>
      <right/>
      <top style="thin">
        <color indexed="23"/>
      </top>
      <bottom/>
      <diagonal/>
    </border>
    <border>
      <left/>
      <right style="thin">
        <color indexed="23"/>
      </right>
      <top style="thin">
        <color indexed="23"/>
      </top>
      <bottom/>
      <diagonal/>
    </border>
  </borders>
  <cellStyleXfs count="4">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4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2" xfId="0" applyFont="1" applyFill="1" applyBorder="1">
      <alignment vertical="center"/>
    </xf>
    <xf numFmtId="0" fontId="3" fillId="7" borderId="10"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25" fillId="6" borderId="1" xfId="0" applyFont="1" applyFill="1" applyBorder="1" applyAlignment="1">
      <alignment horizontal="center" vertical="center"/>
    </xf>
    <xf numFmtId="0" fontId="27" fillId="0" borderId="0" xfId="0" applyFont="1">
      <alignment vertical="center"/>
    </xf>
    <xf numFmtId="0" fontId="8" fillId="6" borderId="6" xfId="0" applyFont="1" applyFill="1" applyBorder="1" applyAlignment="1">
      <alignment horizontal="center" vertical="center"/>
    </xf>
    <xf numFmtId="0" fontId="8" fillId="0" borderId="6" xfId="0" applyFont="1" applyFill="1" applyBorder="1" applyAlignment="1">
      <alignment horizontal="center" vertical="center"/>
    </xf>
    <xf numFmtId="38" fontId="6" fillId="5" borderId="6" xfId="2" applyFont="1" applyFill="1" applyBorder="1">
      <alignment vertical="center"/>
    </xf>
    <xf numFmtId="177" fontId="3" fillId="0" borderId="6" xfId="2" applyNumberFormat="1" applyFont="1" applyBorder="1">
      <alignment vertical="center"/>
    </xf>
    <xf numFmtId="178" fontId="3" fillId="0" borderId="6" xfId="2" applyNumberFormat="1" applyFont="1" applyBorder="1">
      <alignment vertical="center"/>
    </xf>
    <xf numFmtId="38" fontId="3" fillId="0" borderId="6" xfId="2" applyNumberFormat="1" applyFont="1" applyFill="1" applyBorder="1">
      <alignment vertical="center"/>
    </xf>
    <xf numFmtId="0" fontId="8" fillId="0" borderId="1" xfId="0" applyFont="1" applyFill="1" applyBorder="1" applyAlignment="1">
      <alignment horizontal="center" vertical="center"/>
    </xf>
    <xf numFmtId="0" fontId="3" fillId="8" borderId="7" xfId="0" applyFont="1" applyFill="1" applyBorder="1">
      <alignment vertical="center"/>
    </xf>
    <xf numFmtId="0" fontId="3" fillId="8" borderId="8" xfId="0" applyFont="1" applyFill="1" applyBorder="1">
      <alignment vertical="center"/>
    </xf>
    <xf numFmtId="0" fontId="3" fillId="8" borderId="9" xfId="0" applyFont="1" applyFill="1" applyBorder="1">
      <alignment vertical="center"/>
    </xf>
    <xf numFmtId="0" fontId="3" fillId="8" borderId="6" xfId="0" applyFont="1" applyFill="1" applyBorder="1" applyAlignment="1">
      <alignment horizontal="left" vertical="center"/>
    </xf>
    <xf numFmtId="38" fontId="8" fillId="0" borderId="0" xfId="2" applyFont="1" applyFill="1" applyBorder="1">
      <alignment vertical="center"/>
    </xf>
    <xf numFmtId="0" fontId="0" fillId="0" borderId="0" xfId="0">
      <alignment vertical="center"/>
    </xf>
    <xf numFmtId="0" fontId="3" fillId="5" borderId="15" xfId="0" applyFont="1" applyFill="1" applyBorder="1">
      <alignment vertical="center"/>
    </xf>
    <xf numFmtId="0" fontId="3" fillId="5" borderId="10" xfId="0" applyFont="1" applyFill="1" applyBorder="1">
      <alignment vertical="center"/>
    </xf>
    <xf numFmtId="0" fontId="25" fillId="0" borderId="1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8" fillId="6" borderId="16" xfId="0" applyFont="1" applyFill="1" applyBorder="1" applyAlignment="1">
      <alignment horizontal="center" vertical="center"/>
    </xf>
    <xf numFmtId="0" fontId="24" fillId="0" borderId="0" xfId="0" applyFont="1" applyFill="1" applyBorder="1" applyAlignment="1">
      <alignment horizontal="left" vertical="center"/>
    </xf>
    <xf numFmtId="0" fontId="8" fillId="7" borderId="0" xfId="0" applyFont="1" applyFill="1" applyBorder="1" applyAlignment="1">
      <alignment vertical="center"/>
    </xf>
    <xf numFmtId="0" fontId="8" fillId="7" borderId="9" xfId="0" applyFont="1" applyFill="1" applyBorder="1" applyAlignment="1">
      <alignment vertical="center"/>
    </xf>
    <xf numFmtId="0" fontId="8" fillId="7" borderId="6" xfId="0" applyFont="1" applyFill="1" applyBorder="1" applyAlignment="1">
      <alignment vertical="center"/>
    </xf>
    <xf numFmtId="0" fontId="8" fillId="0" borderId="6" xfId="0" applyFont="1" applyBorder="1" applyAlignment="1">
      <alignment horizontal="center" vertical="center"/>
    </xf>
    <xf numFmtId="178" fontId="8" fillId="0" borderId="6" xfId="2" applyNumberFormat="1" applyFont="1" applyBorder="1">
      <alignment vertical="center"/>
    </xf>
    <xf numFmtId="0" fontId="8" fillId="0" borderId="6" xfId="0" applyFont="1" applyBorder="1">
      <alignment vertical="center"/>
    </xf>
    <xf numFmtId="0" fontId="27" fillId="0" borderId="0" xfId="0" applyFont="1" applyAlignment="1">
      <alignment horizontal="center" vertical="center"/>
    </xf>
    <xf numFmtId="0" fontId="31" fillId="9" borderId="3"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1" fillId="9" borderId="13" xfId="0" applyFont="1" applyFill="1" applyBorder="1" applyAlignment="1">
      <alignment horizontal="center" vertical="center" wrapText="1"/>
    </xf>
    <xf numFmtId="38" fontId="8" fillId="2" borderId="1" xfId="2" applyFont="1" applyFill="1" applyBorder="1" applyAlignment="1" applyProtection="1">
      <alignment horizontal="center" vertical="center" wrapText="1"/>
      <protection locked="0"/>
    </xf>
    <xf numFmtId="176" fontId="8" fillId="2" borderId="13" xfId="2" applyNumberFormat="1" applyFont="1" applyFill="1" applyBorder="1" applyAlignment="1" applyProtection="1">
      <alignment horizontal="right" vertical="center"/>
      <protection locked="0"/>
    </xf>
    <xf numFmtId="0" fontId="27" fillId="0" borderId="0" xfId="0" applyFont="1" applyAlignment="1">
      <alignment horizontal="center" vertical="center" wrapText="1"/>
    </xf>
    <xf numFmtId="0" fontId="29" fillId="6" borderId="1" xfId="0" applyFont="1" applyFill="1" applyBorder="1" applyAlignment="1">
      <alignment horizontal="center" vertical="center"/>
    </xf>
    <xf numFmtId="0" fontId="10" fillId="5" borderId="3" xfId="0" applyFont="1" applyFill="1" applyBorder="1" applyAlignment="1">
      <alignment horizontal="center" vertical="center" wrapText="1"/>
    </xf>
    <xf numFmtId="0" fontId="29" fillId="6" borderId="1" xfId="0" quotePrefix="1" applyFont="1" applyFill="1" applyBorder="1" applyAlignment="1">
      <alignment horizontal="center" vertical="center"/>
    </xf>
    <xf numFmtId="0" fontId="29" fillId="6" borderId="1" xfId="0" applyFont="1" applyFill="1" applyBorder="1">
      <alignment vertical="center"/>
    </xf>
    <xf numFmtId="0" fontId="29" fillId="6" borderId="1" xfId="0" applyFont="1" applyFill="1" applyBorder="1" applyAlignment="1">
      <alignment vertical="center" wrapText="1"/>
    </xf>
    <xf numFmtId="38" fontId="29" fillId="6" borderId="1" xfId="2" applyFont="1" applyFill="1" applyBorder="1">
      <alignment vertical="center"/>
    </xf>
    <xf numFmtId="0" fontId="27" fillId="6" borderId="6" xfId="0" applyFont="1" applyFill="1" applyBorder="1">
      <alignment vertical="center"/>
    </xf>
    <xf numFmtId="0" fontId="29" fillId="0" borderId="1" xfId="0" applyFont="1" applyFill="1" applyBorder="1" applyAlignment="1">
      <alignment vertical="center" wrapText="1"/>
    </xf>
    <xf numFmtId="38" fontId="29" fillId="2" borderId="1" xfId="2" applyFont="1" applyFill="1" applyBorder="1" applyAlignment="1">
      <alignment vertical="center" wrapText="1"/>
    </xf>
    <xf numFmtId="0" fontId="31" fillId="9" borderId="1" xfId="0" applyFont="1" applyFill="1" applyBorder="1" applyAlignment="1">
      <alignment horizontal="center" vertical="center"/>
    </xf>
    <xf numFmtId="0" fontId="27" fillId="0" borderId="0" xfId="0" applyFont="1" applyFill="1" applyAlignment="1">
      <alignment horizontal="center" vertical="center"/>
    </xf>
    <xf numFmtId="0" fontId="31" fillId="0" borderId="14"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13" xfId="0" applyFont="1" applyFill="1" applyBorder="1" applyAlignment="1">
      <alignment horizontal="center" vertical="center" wrapText="1"/>
    </xf>
    <xf numFmtId="176" fontId="8" fillId="0" borderId="13" xfId="2" applyNumberFormat="1" applyFont="1" applyFill="1" applyBorder="1" applyAlignment="1" applyProtection="1">
      <alignment horizontal="right" vertical="center"/>
      <protection locked="0"/>
    </xf>
    <xf numFmtId="0" fontId="27" fillId="0" borderId="0" xfId="0" applyFont="1" applyFill="1" applyAlignment="1">
      <alignment horizontal="center" vertical="center" wrapText="1"/>
    </xf>
    <xf numFmtId="178" fontId="3" fillId="0" borderId="6" xfId="2" applyNumberFormat="1" applyFont="1" applyFill="1" applyBorder="1">
      <alignment vertical="center"/>
    </xf>
    <xf numFmtId="0" fontId="8" fillId="6" borderId="20" xfId="0" applyFont="1" applyFill="1" applyBorder="1" applyAlignment="1">
      <alignment vertical="top"/>
    </xf>
    <xf numFmtId="0" fontId="8" fillId="6" borderId="21" xfId="0" applyFont="1" applyFill="1" applyBorder="1" applyAlignment="1">
      <alignment vertical="top"/>
    </xf>
    <xf numFmtId="179" fontId="3" fillId="0" borderId="6" xfId="2" applyNumberFormat="1" applyFont="1" applyFill="1" applyBorder="1">
      <alignment vertical="center"/>
    </xf>
    <xf numFmtId="180" fontId="25" fillId="0" borderId="1" xfId="2" applyNumberFormat="1" applyFont="1" applyFill="1" applyBorder="1" applyAlignment="1">
      <alignment vertical="center"/>
    </xf>
    <xf numFmtId="180" fontId="3" fillId="0" borderId="6" xfId="2" applyNumberFormat="1" applyFont="1" applyBorder="1">
      <alignment vertical="center"/>
    </xf>
    <xf numFmtId="0" fontId="27" fillId="0" borderId="6" xfId="1" applyFont="1" applyFill="1" applyBorder="1">
      <alignment vertical="center"/>
    </xf>
    <xf numFmtId="0" fontId="40" fillId="5" borderId="6" xfId="0" applyFont="1" applyFill="1" applyBorder="1">
      <alignment vertical="center"/>
    </xf>
    <xf numFmtId="0" fontId="27" fillId="0" borderId="6" xfId="0" applyFont="1" applyBorder="1">
      <alignment vertical="center"/>
    </xf>
    <xf numFmtId="0" fontId="27" fillId="0" borderId="1" xfId="0" applyFont="1" applyFill="1" applyBorder="1" applyAlignment="1">
      <alignment horizontal="left" vertical="center"/>
    </xf>
    <xf numFmtId="181" fontId="25" fillId="0" borderId="1" xfId="0" applyNumberFormat="1" applyFont="1" applyFill="1" applyBorder="1" applyAlignment="1">
      <alignment vertical="center"/>
    </xf>
    <xf numFmtId="181" fontId="25" fillId="0" borderId="1" xfId="2" applyNumberFormat="1" applyFont="1" applyFill="1" applyBorder="1" applyAlignment="1">
      <alignment vertical="center"/>
    </xf>
    <xf numFmtId="182" fontId="3" fillId="0" borderId="6" xfId="2" applyNumberFormat="1" applyFont="1" applyFill="1" applyBorder="1">
      <alignment vertical="center"/>
    </xf>
    <xf numFmtId="183" fontId="8" fillId="2" borderId="13" xfId="2" applyNumberFormat="1" applyFont="1" applyFill="1" applyBorder="1" applyAlignment="1" applyProtection="1">
      <alignment horizontal="right" vertical="center"/>
      <protection locked="0"/>
    </xf>
    <xf numFmtId="38" fontId="29" fillId="2" borderId="1" xfId="2" quotePrefix="1" applyFont="1" applyFill="1" applyBorder="1" applyAlignment="1">
      <alignment vertical="center" wrapText="1"/>
    </xf>
    <xf numFmtId="177" fontId="29" fillId="0" borderId="1" xfId="2" applyNumberFormat="1" applyFont="1" applyFill="1" applyBorder="1" applyAlignment="1">
      <alignment vertical="center"/>
    </xf>
    <xf numFmtId="0" fontId="10" fillId="5" borderId="1" xfId="0" applyFont="1" applyFill="1" applyBorder="1" applyAlignment="1">
      <alignment horizontal="center" vertical="center" wrapText="1"/>
    </xf>
    <xf numFmtId="0" fontId="16" fillId="0" borderId="6" xfId="0" applyFont="1" applyFill="1" applyBorder="1" applyAlignment="1">
      <alignment vertical="center" wrapText="1"/>
    </xf>
    <xf numFmtId="0" fontId="25" fillId="0" borderId="1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6" borderId="13"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10" fillId="5" borderId="3" xfId="0" applyFont="1" applyFill="1" applyBorder="1" applyAlignment="1">
      <alignment horizontal="center" vertical="center"/>
    </xf>
    <xf numFmtId="38" fontId="17" fillId="2" borderId="4" xfId="2" applyFont="1" applyFill="1" applyBorder="1" applyAlignment="1">
      <alignment horizontal="right" vertical="center"/>
    </xf>
    <xf numFmtId="38" fontId="17" fillId="2" borderId="5" xfId="2" applyFont="1" applyFill="1" applyBorder="1" applyAlignment="1">
      <alignment horizontal="right" vertical="center"/>
    </xf>
    <xf numFmtId="0" fontId="29" fillId="0" borderId="1" xfId="0" applyFont="1" applyBorder="1" applyAlignment="1">
      <alignment horizontal="left" vertical="center" wrapText="1"/>
    </xf>
    <xf numFmtId="0" fontId="29" fillId="0" borderId="1" xfId="0" applyFont="1" applyFill="1" applyBorder="1" applyAlignment="1">
      <alignment horizontal="left" vertical="center" wrapText="1"/>
    </xf>
    <xf numFmtId="0" fontId="8" fillId="6" borderId="17" xfId="0" applyFont="1" applyFill="1" applyBorder="1" applyAlignment="1">
      <alignment horizontal="left" vertical="center"/>
    </xf>
    <xf numFmtId="0" fontId="8" fillId="6" borderId="18" xfId="0" applyFont="1" applyFill="1" applyBorder="1" applyAlignment="1">
      <alignment horizontal="left" vertical="center"/>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29" fillId="0" borderId="2" xfId="0" applyFont="1" applyBorder="1" applyAlignment="1">
      <alignment horizontal="left" vertical="center" wrapText="1"/>
    </xf>
    <xf numFmtId="0" fontId="8" fillId="6" borderId="20" xfId="0" applyFont="1" applyFill="1" applyBorder="1" applyAlignment="1">
      <alignment horizontal="left" vertical="center"/>
    </xf>
    <xf numFmtId="0" fontId="8" fillId="6" borderId="21" xfId="0" applyFont="1" applyFill="1" applyBorder="1" applyAlignment="1">
      <alignment horizontal="left" vertical="center"/>
    </xf>
    <xf numFmtId="0" fontId="31" fillId="9" borderId="3" xfId="0" applyFont="1" applyFill="1" applyBorder="1" applyAlignment="1">
      <alignment horizontal="center" vertical="center" wrapText="1"/>
    </xf>
    <xf numFmtId="0" fontId="31" fillId="9" borderId="19" xfId="0" applyFont="1" applyFill="1" applyBorder="1" applyAlignment="1">
      <alignment horizontal="center" vertical="center" wrapText="1"/>
    </xf>
    <xf numFmtId="0" fontId="33" fillId="9" borderId="13" xfId="0" applyFont="1" applyFill="1" applyBorder="1" applyAlignment="1">
      <alignment horizontal="center" vertical="center" wrapText="1"/>
    </xf>
    <xf numFmtId="0" fontId="33" fillId="9" borderId="14"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25" fillId="6" borderId="1" xfId="0" applyFont="1" applyFill="1" applyBorder="1" applyAlignment="1">
      <alignment vertical="center" wrapText="1"/>
    </xf>
    <xf numFmtId="38" fontId="25" fillId="6" borderId="1" xfId="2" applyFont="1" applyFill="1" applyBorder="1">
      <alignment vertical="center"/>
    </xf>
    <xf numFmtId="0" fontId="8" fillId="6" borderId="6" xfId="0" applyFont="1" applyFill="1" applyBorder="1">
      <alignment vertical="center"/>
    </xf>
    <xf numFmtId="0" fontId="8" fillId="0" borderId="6" xfId="1" applyFont="1" applyFill="1" applyBorder="1">
      <alignment vertical="center"/>
    </xf>
    <xf numFmtId="0" fontId="8" fillId="0" borderId="6" xfId="0" applyFont="1" applyFill="1" applyBorder="1">
      <alignment vertical="center"/>
    </xf>
  </cellXfs>
  <cellStyles count="4">
    <cellStyle name="40% - アクセント 6" xfId="1" builtinId="51"/>
    <cellStyle name="Normal_MRV spreadsheet" xfId="3"/>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amellina\Documents\JCM\JCM%20Database\Methodology\MN_AM003%20Installation%20of%20Solar%20PV%20System\JCM_MN_AM003_ver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k-takahashi\Desktop\To%20do%20work%20in%20FY2017\SB46\&#26041;&#27861;&#35542;\WEI\JCM_CL_F_PMS_ver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k-takahashi\Desktop\&#26041;&#27861;&#35542;&#30906;&#35469;\NTTDKK\TOTO\&#9675;JCM_VN_PM_ver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st01\&#22320;&#29699;&#29872;&#22659;&#23616;_&#24066;&#22580;&#12513;&#12459;&#12491;&#12474;&#12512;&#23460;\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input_separate)"/>
      <sheetName val="MPS(calc_process)"/>
      <sheetName val="MSS"/>
      <sheetName val="MRS(input)"/>
      <sheetName val="MRS(input_separate)"/>
      <sheetName val="MRS(calc_process)"/>
    </sheetNames>
    <sheetDataSet>
      <sheetData sheetId="0"/>
      <sheetData sheetId="1"/>
      <sheetData sheetId="2">
        <row r="17">
          <cell r="G17">
            <v>0.79700000000000004</v>
          </cell>
        </row>
        <row r="18">
          <cell r="G18">
            <v>0.53300000000000003</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S(input)"/>
      <sheetName val="PMS(input_separate)"/>
      <sheetName val="Sheet1"/>
      <sheetName val="PMS(calc_process)"/>
    </sheetNames>
    <sheetDataSet>
      <sheetData sheetId="0" refreshError="1"/>
      <sheetData sheetId="1"/>
      <sheetData sheetId="2">
        <row r="1">
          <cell r="A1" t="str">
            <v>EF</v>
          </cell>
        </row>
        <row r="2">
          <cell r="A2" t="str">
            <v>SIC EF</v>
          </cell>
        </row>
        <row r="3">
          <cell r="A3" t="str">
            <v>SING EF</v>
          </cell>
        </row>
        <row r="4">
          <cell r="A4" t="str">
            <v>Aysén EF</v>
          </cell>
        </row>
        <row r="5">
          <cell r="A5" t="str">
            <v>Magellanes EF</v>
          </cell>
        </row>
        <row r="6">
          <cell r="A6" t="str">
            <v>Diesel EF</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S(input)"/>
      <sheetName val="MPS(input_each system)"/>
      <sheetName val="PMS(calc_proces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T25"/>
  <sheetViews>
    <sheetView showGridLines="0" tabSelected="1" view="pageBreakPreview" zoomScale="60" zoomScaleNormal="70" workbookViewId="0"/>
  </sheetViews>
  <sheetFormatPr defaultColWidth="9" defaultRowHeight="14.25"/>
  <cols>
    <col min="1" max="1" width="3.625" style="1" customWidth="1"/>
    <col min="2" max="2" width="15.625" style="1" customWidth="1"/>
    <col min="3" max="3" width="16.875" style="1" customWidth="1"/>
    <col min="4" max="4" width="31.5" style="1" customWidth="1"/>
    <col min="5" max="5" width="14.125" style="1" customWidth="1"/>
    <col min="6" max="6" width="13.125" style="1" customWidth="1"/>
    <col min="7" max="7" width="15.5" style="1" customWidth="1"/>
    <col min="8" max="8" width="15.125" style="1" customWidth="1"/>
    <col min="9" max="9" width="80.5" style="1" customWidth="1"/>
    <col min="10" max="10" width="15.75" style="1" customWidth="1"/>
    <col min="11" max="11" width="26.25" style="1" customWidth="1"/>
    <col min="12" max="16384" width="9" style="1"/>
  </cols>
  <sheetData>
    <row r="1" spans="1:20" ht="18" customHeight="1">
      <c r="K1" s="14" t="s">
        <v>47</v>
      </c>
    </row>
    <row r="2" spans="1:20" ht="27.95" customHeight="1">
      <c r="A2" s="17" t="s">
        <v>40</v>
      </c>
      <c r="B2" s="18"/>
      <c r="C2" s="18"/>
      <c r="D2" s="18"/>
      <c r="E2" s="18"/>
      <c r="F2" s="18"/>
      <c r="G2" s="18"/>
      <c r="H2" s="18"/>
      <c r="I2" s="18"/>
      <c r="J2" s="18"/>
      <c r="K2" s="19"/>
    </row>
    <row r="4" spans="1:20" ht="18.95" customHeight="1">
      <c r="A4" s="15" t="s">
        <v>7</v>
      </c>
      <c r="B4" s="5"/>
    </row>
    <row r="5" spans="1:20" ht="18.95" customHeight="1">
      <c r="A5" s="5"/>
      <c r="B5" s="20" t="s">
        <v>11</v>
      </c>
      <c r="C5" s="20" t="s">
        <v>12</v>
      </c>
      <c r="D5" s="20" t="s">
        <v>13</v>
      </c>
      <c r="E5" s="20" t="s">
        <v>14</v>
      </c>
      <c r="F5" s="20" t="s">
        <v>15</v>
      </c>
      <c r="G5" s="20" t="s">
        <v>16</v>
      </c>
      <c r="H5" s="20" t="s">
        <v>17</v>
      </c>
      <c r="I5" s="20" t="s">
        <v>18</v>
      </c>
      <c r="J5" s="20" t="s">
        <v>19</v>
      </c>
      <c r="K5" s="20" t="s">
        <v>20</v>
      </c>
    </row>
    <row r="6" spans="1:20" s="10" customFormat="1" ht="39" customHeight="1">
      <c r="B6" s="76" t="s">
        <v>21</v>
      </c>
      <c r="C6" s="76" t="s">
        <v>22</v>
      </c>
      <c r="D6" s="76" t="s">
        <v>103</v>
      </c>
      <c r="E6" s="76" t="s">
        <v>24</v>
      </c>
      <c r="F6" s="76" t="s">
        <v>25</v>
      </c>
      <c r="G6" s="76" t="s">
        <v>26</v>
      </c>
      <c r="H6" s="76" t="s">
        <v>27</v>
      </c>
      <c r="I6" s="76" t="s">
        <v>28</v>
      </c>
      <c r="J6" s="76" t="s">
        <v>29</v>
      </c>
      <c r="K6" s="76" t="s">
        <v>30</v>
      </c>
    </row>
    <row r="7" spans="1:20" ht="120" customHeight="1">
      <c r="B7" s="77">
        <v>1</v>
      </c>
      <c r="C7" s="78" t="s">
        <v>102</v>
      </c>
      <c r="D7" s="79" t="s">
        <v>79</v>
      </c>
      <c r="E7" s="80" t="s">
        <v>48</v>
      </c>
      <c r="F7" s="81" t="s">
        <v>80</v>
      </c>
      <c r="G7" s="82" t="s">
        <v>35</v>
      </c>
      <c r="H7" s="82" t="s">
        <v>67</v>
      </c>
      <c r="I7" s="106" t="s">
        <v>100</v>
      </c>
      <c r="J7" s="83" t="s">
        <v>105</v>
      </c>
      <c r="K7" s="83" t="s">
        <v>106</v>
      </c>
      <c r="T7"/>
    </row>
    <row r="8" spans="1:20" ht="120" customHeight="1">
      <c r="B8" s="77">
        <v>2</v>
      </c>
      <c r="C8" s="78" t="s">
        <v>68</v>
      </c>
      <c r="D8" s="139" t="s">
        <v>109</v>
      </c>
      <c r="E8" s="140" t="s">
        <v>69</v>
      </c>
      <c r="F8" s="141" t="s">
        <v>110</v>
      </c>
      <c r="G8" s="82" t="s">
        <v>35</v>
      </c>
      <c r="H8" s="82" t="s">
        <v>67</v>
      </c>
      <c r="I8" s="106" t="s">
        <v>101</v>
      </c>
      <c r="J8" s="83" t="s">
        <v>105</v>
      </c>
      <c r="K8" s="83" t="s">
        <v>107</v>
      </c>
      <c r="T8" s="55"/>
    </row>
    <row r="9" spans="1:20" ht="11.25" customHeight="1"/>
    <row r="10" spans="1:20" ht="20.100000000000001" customHeight="1">
      <c r="A10" s="15" t="s">
        <v>8</v>
      </c>
      <c r="I10"/>
      <c r="K10"/>
    </row>
    <row r="11" spans="1:20" ht="20.100000000000001" customHeight="1">
      <c r="B11" s="20" t="s">
        <v>11</v>
      </c>
      <c r="C11" s="108" t="s">
        <v>12</v>
      </c>
      <c r="D11" s="108"/>
      <c r="E11" s="20" t="s">
        <v>13</v>
      </c>
      <c r="F11" s="20" t="s">
        <v>14</v>
      </c>
      <c r="G11" s="108" t="s">
        <v>65</v>
      </c>
      <c r="H11" s="108"/>
      <c r="I11" s="108"/>
      <c r="J11" s="108" t="s">
        <v>16</v>
      </c>
      <c r="K11" s="108"/>
    </row>
    <row r="12" spans="1:20" ht="39" customHeight="1">
      <c r="B12" s="20" t="s">
        <v>22</v>
      </c>
      <c r="C12" s="108" t="s">
        <v>23</v>
      </c>
      <c r="D12" s="108"/>
      <c r="E12" s="20" t="s">
        <v>24</v>
      </c>
      <c r="F12" s="20" t="s">
        <v>25</v>
      </c>
      <c r="G12" s="108" t="s">
        <v>27</v>
      </c>
      <c r="H12" s="108"/>
      <c r="I12" s="108"/>
      <c r="J12" s="108" t="s">
        <v>30</v>
      </c>
      <c r="K12" s="108"/>
    </row>
    <row r="13" spans="1:20" ht="68.25" customHeight="1">
      <c r="B13" s="41" t="s">
        <v>64</v>
      </c>
      <c r="C13" s="129" t="s">
        <v>62</v>
      </c>
      <c r="D13" s="130"/>
      <c r="E13" s="96">
        <v>5.4300000000000001E-2</v>
      </c>
      <c r="F13" s="75" t="s">
        <v>92</v>
      </c>
      <c r="G13" s="123" t="s">
        <v>63</v>
      </c>
      <c r="H13" s="123"/>
      <c r="I13" s="123"/>
      <c r="J13" s="110"/>
      <c r="K13" s="111"/>
    </row>
    <row r="14" spans="1:20" ht="68.25" customHeight="1">
      <c r="B14" s="41" t="s">
        <v>51</v>
      </c>
      <c r="C14" s="112" t="s">
        <v>81</v>
      </c>
      <c r="D14" s="113"/>
      <c r="E14" s="102">
        <v>1.006</v>
      </c>
      <c r="F14" s="41" t="s">
        <v>111</v>
      </c>
      <c r="G14" s="114"/>
      <c r="H14" s="115"/>
      <c r="I14" s="116"/>
      <c r="J14" s="110"/>
      <c r="K14" s="111"/>
    </row>
    <row r="15" spans="1:20" ht="68.25" customHeight="1">
      <c r="B15" s="60" t="s">
        <v>55</v>
      </c>
      <c r="C15" s="124" t="s">
        <v>89</v>
      </c>
      <c r="D15" s="125"/>
      <c r="E15" s="103">
        <v>1.2929999999999999</v>
      </c>
      <c r="F15" s="41" t="s">
        <v>112</v>
      </c>
      <c r="G15" s="126" t="s">
        <v>104</v>
      </c>
      <c r="H15" s="127"/>
      <c r="I15" s="128"/>
      <c r="J15" s="58"/>
      <c r="K15" s="59"/>
    </row>
    <row r="16" spans="1:20" ht="68.25" customHeight="1">
      <c r="B16" s="43" t="s">
        <v>52</v>
      </c>
      <c r="C16" s="117" t="s">
        <v>88</v>
      </c>
      <c r="D16" s="118"/>
      <c r="E16" s="107">
        <v>35.799999999999997</v>
      </c>
      <c r="F16" s="41" t="s">
        <v>108</v>
      </c>
      <c r="G16" s="122" t="s">
        <v>97</v>
      </c>
      <c r="H16" s="122"/>
      <c r="I16" s="122"/>
      <c r="J16" s="110"/>
      <c r="K16" s="111"/>
    </row>
    <row r="17" spans="1:10" ht="6.75" customHeight="1"/>
    <row r="18" spans="1:10" ht="18.95" customHeight="1">
      <c r="A18" s="16" t="s">
        <v>9</v>
      </c>
      <c r="B18" s="3"/>
    </row>
    <row r="19" spans="1:10" ht="21.75" thickBot="1">
      <c r="B19" s="119" t="s">
        <v>37</v>
      </c>
      <c r="C19" s="119"/>
      <c r="D19" s="21" t="s">
        <v>25</v>
      </c>
    </row>
    <row r="20" spans="1:10" ht="21.75" thickBot="1">
      <c r="B20" s="120">
        <f>ROUNDDOWN('PMS(calc_process)'!G6, 0)</f>
        <v>0</v>
      </c>
      <c r="C20" s="121"/>
      <c r="D20" s="22" t="s">
        <v>46</v>
      </c>
    </row>
    <row r="21" spans="1:10" ht="20.100000000000001" customHeight="1">
      <c r="B21" s="4"/>
      <c r="C21" s="4"/>
      <c r="F21" s="11"/>
      <c r="G21" s="11"/>
    </row>
    <row r="22" spans="1:10" ht="18.95" customHeight="1">
      <c r="A22" s="15" t="s">
        <v>10</v>
      </c>
    </row>
    <row r="23" spans="1:10" ht="18" customHeight="1">
      <c r="B23" s="23" t="s">
        <v>32</v>
      </c>
      <c r="C23" s="109" t="s">
        <v>33</v>
      </c>
      <c r="D23" s="109"/>
      <c r="E23" s="109"/>
      <c r="F23" s="109"/>
      <c r="G23" s="109"/>
      <c r="H23" s="109"/>
      <c r="I23" s="109"/>
      <c r="J23" s="12"/>
    </row>
    <row r="24" spans="1:10" ht="18" customHeight="1">
      <c r="B24" s="23" t="s">
        <v>31</v>
      </c>
      <c r="C24" s="109" t="s">
        <v>34</v>
      </c>
      <c r="D24" s="109"/>
      <c r="E24" s="109"/>
      <c r="F24" s="109"/>
      <c r="G24" s="109"/>
      <c r="H24" s="109"/>
      <c r="I24" s="109"/>
      <c r="J24" s="12"/>
    </row>
    <row r="25" spans="1:10" ht="18" customHeight="1">
      <c r="B25" s="23" t="s">
        <v>35</v>
      </c>
      <c r="C25" s="109" t="s">
        <v>36</v>
      </c>
      <c r="D25" s="109"/>
      <c r="E25" s="109"/>
      <c r="F25" s="109"/>
      <c r="G25" s="109"/>
      <c r="H25" s="109"/>
      <c r="I25" s="109"/>
      <c r="J25" s="12"/>
    </row>
  </sheetData>
  <mergeCells count="22">
    <mergeCell ref="C25:I25"/>
    <mergeCell ref="C11:D11"/>
    <mergeCell ref="C12:D12"/>
    <mergeCell ref="B19:C19"/>
    <mergeCell ref="B20:C20"/>
    <mergeCell ref="C23:I23"/>
    <mergeCell ref="G16:I16"/>
    <mergeCell ref="G13:I13"/>
    <mergeCell ref="C15:D15"/>
    <mergeCell ref="G15:I15"/>
    <mergeCell ref="C13:D13"/>
    <mergeCell ref="J11:K11"/>
    <mergeCell ref="J12:K12"/>
    <mergeCell ref="G11:I11"/>
    <mergeCell ref="G12:I12"/>
    <mergeCell ref="C24:I24"/>
    <mergeCell ref="J16:K16"/>
    <mergeCell ref="J13:K13"/>
    <mergeCell ref="C14:D14"/>
    <mergeCell ref="G14:I14"/>
    <mergeCell ref="J14:K14"/>
    <mergeCell ref="C16:D16"/>
  </mergeCells>
  <phoneticPr fontId="2"/>
  <pageMargins left="0.70866141732283472" right="0.70866141732283472"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G35"/>
  <sheetViews>
    <sheetView view="pageBreakPreview" zoomScale="70" zoomScaleNormal="100" zoomScaleSheetLayoutView="70" workbookViewId="0"/>
  </sheetViews>
  <sheetFormatPr defaultColWidth="9" defaultRowHeight="14.25"/>
  <cols>
    <col min="1" max="1" width="14.125" style="74" customWidth="1"/>
    <col min="2" max="3" width="38.75" style="74" customWidth="1"/>
    <col min="4" max="4" width="4.875" style="91" customWidth="1"/>
    <col min="5" max="7" width="38.75" style="74" customWidth="1"/>
    <col min="8" max="16384" width="9" style="42"/>
  </cols>
  <sheetData>
    <row r="1" spans="1:7">
      <c r="A1" s="68"/>
      <c r="B1" s="68"/>
      <c r="C1" s="68"/>
      <c r="D1" s="85"/>
      <c r="E1" s="68"/>
      <c r="F1" s="68"/>
      <c r="G1" s="68"/>
    </row>
    <row r="2" spans="1:7" ht="29.25" customHeight="1">
      <c r="A2" s="69"/>
      <c r="B2" s="133" t="s">
        <v>76</v>
      </c>
      <c r="C2" s="134"/>
      <c r="D2" s="86"/>
      <c r="E2" s="134" t="s">
        <v>77</v>
      </c>
      <c r="F2" s="134"/>
      <c r="G2" s="135"/>
    </row>
    <row r="3" spans="1:7" ht="42.75" customHeight="1">
      <c r="A3" s="69" t="s">
        <v>60</v>
      </c>
      <c r="B3" s="84" t="s">
        <v>71</v>
      </c>
      <c r="C3" s="84" t="s">
        <v>116</v>
      </c>
      <c r="D3" s="87"/>
      <c r="E3" s="84" t="s">
        <v>75</v>
      </c>
      <c r="F3" s="84" t="s">
        <v>72</v>
      </c>
      <c r="G3" s="70" t="s">
        <v>61</v>
      </c>
    </row>
    <row r="4" spans="1:7" ht="94.7" customHeight="1">
      <c r="A4" s="131" t="s">
        <v>66</v>
      </c>
      <c r="B4" s="70" t="s">
        <v>78</v>
      </c>
      <c r="C4" s="70" t="s">
        <v>113</v>
      </c>
      <c r="D4" s="88"/>
      <c r="E4" s="70" t="s">
        <v>74</v>
      </c>
      <c r="F4" s="70" t="s">
        <v>73</v>
      </c>
      <c r="G4" s="70" t="s">
        <v>99</v>
      </c>
    </row>
    <row r="5" spans="1:7" ht="17.25">
      <c r="A5" s="132"/>
      <c r="B5" s="71" t="s">
        <v>70</v>
      </c>
      <c r="C5" s="71" t="s">
        <v>114</v>
      </c>
      <c r="D5" s="89"/>
      <c r="E5" s="71" t="s">
        <v>90</v>
      </c>
      <c r="F5" s="71" t="s">
        <v>115</v>
      </c>
      <c r="G5" s="71" t="s">
        <v>96</v>
      </c>
    </row>
    <row r="6" spans="1:7">
      <c r="A6" s="72">
        <v>1</v>
      </c>
      <c r="B6" s="73"/>
      <c r="C6" s="73"/>
      <c r="D6" s="90"/>
      <c r="E6" s="73">
        <f>B6*'PMS(input)'!$E$15/10^3</f>
        <v>0</v>
      </c>
      <c r="F6" s="105">
        <f>'PMS(input_separate)'!C6-'PMS(input)'!$E$16</f>
        <v>-35.799999999999997</v>
      </c>
      <c r="G6" s="73">
        <f>E6*'PMS(input)'!$E$14*F6/10^3</f>
        <v>0</v>
      </c>
    </row>
    <row r="7" spans="1:7">
      <c r="A7" s="72">
        <v>2</v>
      </c>
      <c r="B7" s="73"/>
      <c r="C7" s="73"/>
      <c r="D7" s="90"/>
      <c r="E7" s="73">
        <f>B7*'PMS(input)'!$E$15/10^3</f>
        <v>0</v>
      </c>
      <c r="F7" s="105">
        <f>'PMS(input_separate)'!C7-'PMS(input)'!$E$16</f>
        <v>-35.799999999999997</v>
      </c>
      <c r="G7" s="73">
        <f>E7*'PMS(input)'!$E$14*F7/10^3</f>
        <v>0</v>
      </c>
    </row>
    <row r="8" spans="1:7">
      <c r="A8" s="72">
        <v>3</v>
      </c>
      <c r="B8" s="73"/>
      <c r="C8" s="73"/>
      <c r="D8" s="90"/>
      <c r="E8" s="73">
        <f>B8*'PMS(input)'!$E$15/10^3</f>
        <v>0</v>
      </c>
      <c r="F8" s="105">
        <f>'PMS(input_separate)'!C8-'PMS(input)'!$E$16</f>
        <v>-35.799999999999997</v>
      </c>
      <c r="G8" s="73">
        <f>E8*'PMS(input)'!$E$14*F8/10^3</f>
        <v>0</v>
      </c>
    </row>
    <row r="9" spans="1:7">
      <c r="A9" s="72">
        <v>4</v>
      </c>
      <c r="B9" s="73"/>
      <c r="C9" s="73"/>
      <c r="D9" s="90"/>
      <c r="E9" s="73">
        <f>B9*'PMS(input)'!$E$15/10^3</f>
        <v>0</v>
      </c>
      <c r="F9" s="105">
        <f>'PMS(input_separate)'!C9-'PMS(input)'!$E$16</f>
        <v>-35.799999999999997</v>
      </c>
      <c r="G9" s="73">
        <f>E9*'PMS(input)'!$E$14*F9/10^3</f>
        <v>0</v>
      </c>
    </row>
    <row r="10" spans="1:7">
      <c r="A10" s="72">
        <v>5</v>
      </c>
      <c r="B10" s="73"/>
      <c r="C10" s="73"/>
      <c r="D10" s="90"/>
      <c r="E10" s="73">
        <f>B10*'PMS(input)'!$E$15/10^3</f>
        <v>0</v>
      </c>
      <c r="F10" s="105">
        <f>'PMS(input_separate)'!C10-'PMS(input)'!$E$16</f>
        <v>-35.799999999999997</v>
      </c>
      <c r="G10" s="73">
        <f>E10*'PMS(input)'!$E$14*F10/10^3</f>
        <v>0</v>
      </c>
    </row>
    <row r="11" spans="1:7">
      <c r="A11" s="72">
        <v>6</v>
      </c>
      <c r="B11" s="73"/>
      <c r="C11" s="73"/>
      <c r="D11" s="90"/>
      <c r="E11" s="73">
        <f>B11*'PMS(input)'!$E$15/10^3</f>
        <v>0</v>
      </c>
      <c r="F11" s="105">
        <f>'PMS(input_separate)'!C11-'PMS(input)'!$E$16</f>
        <v>-35.799999999999997</v>
      </c>
      <c r="G11" s="73">
        <f>E11*'PMS(input)'!$E$14*F11/10^3</f>
        <v>0</v>
      </c>
    </row>
    <row r="12" spans="1:7">
      <c r="A12" s="72">
        <v>7</v>
      </c>
      <c r="B12" s="73"/>
      <c r="C12" s="73"/>
      <c r="D12" s="90"/>
      <c r="E12" s="73">
        <f>B12*'PMS(input)'!$E$15/10^3</f>
        <v>0</v>
      </c>
      <c r="F12" s="105">
        <f>'PMS(input_separate)'!C12-'PMS(input)'!$E$16</f>
        <v>-35.799999999999997</v>
      </c>
      <c r="G12" s="73">
        <f>E12*'PMS(input)'!$E$14*F12/10^3</f>
        <v>0</v>
      </c>
    </row>
    <row r="13" spans="1:7">
      <c r="A13" s="72">
        <v>8</v>
      </c>
      <c r="B13" s="73"/>
      <c r="C13" s="73"/>
      <c r="D13" s="90"/>
      <c r="E13" s="73">
        <f>B13*'PMS(input)'!$E$15/10^3</f>
        <v>0</v>
      </c>
      <c r="F13" s="105">
        <f>'PMS(input_separate)'!C13-'PMS(input)'!$E$16</f>
        <v>-35.799999999999997</v>
      </c>
      <c r="G13" s="73">
        <f>E13*'PMS(input)'!$E$14*F13/10^3</f>
        <v>0</v>
      </c>
    </row>
    <row r="14" spans="1:7">
      <c r="A14" s="72">
        <v>9</v>
      </c>
      <c r="B14" s="73"/>
      <c r="C14" s="73"/>
      <c r="D14" s="90"/>
      <c r="E14" s="73">
        <f>B14*'PMS(input)'!$E$15/10^3</f>
        <v>0</v>
      </c>
      <c r="F14" s="105">
        <f>'PMS(input_separate)'!C14-'PMS(input)'!$E$16</f>
        <v>-35.799999999999997</v>
      </c>
      <c r="G14" s="73">
        <f>E14*'PMS(input)'!$E$14*F14/10^3</f>
        <v>0</v>
      </c>
    </row>
    <row r="15" spans="1:7">
      <c r="A15" s="72">
        <v>10</v>
      </c>
      <c r="B15" s="73"/>
      <c r="C15" s="73"/>
      <c r="D15" s="90"/>
      <c r="E15" s="73">
        <f>B15*'PMS(input)'!$E$15/10^3</f>
        <v>0</v>
      </c>
      <c r="F15" s="105">
        <f>'PMS(input_separate)'!C15-'PMS(input)'!$E$16</f>
        <v>-35.799999999999997</v>
      </c>
      <c r="G15" s="73">
        <f>E15*'PMS(input)'!$E$14*F15/10^3</f>
        <v>0</v>
      </c>
    </row>
    <row r="16" spans="1:7">
      <c r="A16" s="72">
        <v>11</v>
      </c>
      <c r="B16" s="73"/>
      <c r="C16" s="73"/>
      <c r="D16" s="90"/>
      <c r="E16" s="73">
        <f>B16*'PMS(input)'!$E$15/10^3</f>
        <v>0</v>
      </c>
      <c r="F16" s="105">
        <f>'PMS(input_separate)'!C16-'PMS(input)'!$E$16</f>
        <v>-35.799999999999997</v>
      </c>
      <c r="G16" s="73">
        <f>E16*'PMS(input)'!$E$14*F16/10^3</f>
        <v>0</v>
      </c>
    </row>
    <row r="17" spans="1:7">
      <c r="A17" s="72">
        <v>12</v>
      </c>
      <c r="B17" s="73"/>
      <c r="C17" s="73"/>
      <c r="D17" s="90"/>
      <c r="E17" s="73">
        <f>B17*'PMS(input)'!$E$15/10^3</f>
        <v>0</v>
      </c>
      <c r="F17" s="105">
        <f>'PMS(input_separate)'!C17-'PMS(input)'!$E$16</f>
        <v>-35.799999999999997</v>
      </c>
      <c r="G17" s="73">
        <f>E17*'PMS(input)'!$E$14*F17/10^3</f>
        <v>0</v>
      </c>
    </row>
    <row r="18" spans="1:7">
      <c r="A18" s="72">
        <v>13</v>
      </c>
      <c r="B18" s="73"/>
      <c r="C18" s="73"/>
      <c r="D18" s="90"/>
      <c r="E18" s="73">
        <f>B18*'PMS(input)'!$E$15/10^3</f>
        <v>0</v>
      </c>
      <c r="F18" s="105">
        <f>'PMS(input_separate)'!C18-'PMS(input)'!$E$16</f>
        <v>-35.799999999999997</v>
      </c>
      <c r="G18" s="73">
        <f>E18*'PMS(input)'!$E$14*F18/10^3</f>
        <v>0</v>
      </c>
    </row>
    <row r="19" spans="1:7">
      <c r="A19" s="72">
        <v>14</v>
      </c>
      <c r="B19" s="73"/>
      <c r="C19" s="73"/>
      <c r="D19" s="90"/>
      <c r="E19" s="73">
        <f>B19*'PMS(input)'!$E$15/10^3</f>
        <v>0</v>
      </c>
      <c r="F19" s="105">
        <f>'PMS(input_separate)'!C19-'PMS(input)'!$E$16</f>
        <v>-35.799999999999997</v>
      </c>
      <c r="G19" s="73">
        <f>E19*'PMS(input)'!$E$14*F19/10^3</f>
        <v>0</v>
      </c>
    </row>
    <row r="20" spans="1:7">
      <c r="A20" s="72">
        <v>15</v>
      </c>
      <c r="B20" s="73"/>
      <c r="C20" s="73"/>
      <c r="D20" s="90"/>
      <c r="E20" s="73">
        <f>B20*'PMS(input)'!$E$15/10^3</f>
        <v>0</v>
      </c>
      <c r="F20" s="105">
        <f>'PMS(input_separate)'!C20-'PMS(input)'!$E$16</f>
        <v>-35.799999999999997</v>
      </c>
      <c r="G20" s="73">
        <f>E20*'PMS(input)'!$E$14*F20/10^3</f>
        <v>0</v>
      </c>
    </row>
    <row r="21" spans="1:7">
      <c r="A21" s="72">
        <v>16</v>
      </c>
      <c r="B21" s="73"/>
      <c r="C21" s="73"/>
      <c r="D21" s="90"/>
      <c r="E21" s="73">
        <f>B21*'PMS(input)'!$E$15/10^3</f>
        <v>0</v>
      </c>
      <c r="F21" s="105">
        <f>'PMS(input_separate)'!C21-'PMS(input)'!$E$16</f>
        <v>-35.799999999999997</v>
      </c>
      <c r="G21" s="73">
        <f>E21*'PMS(input)'!$E$14*F21/10^3</f>
        <v>0</v>
      </c>
    </row>
    <row r="22" spans="1:7">
      <c r="A22" s="72">
        <v>17</v>
      </c>
      <c r="B22" s="73"/>
      <c r="C22" s="73"/>
      <c r="D22" s="90"/>
      <c r="E22" s="73">
        <f>B22*'PMS(input)'!$E$15/10^3</f>
        <v>0</v>
      </c>
      <c r="F22" s="105">
        <f>'PMS(input_separate)'!C22-'PMS(input)'!$E$16</f>
        <v>-35.799999999999997</v>
      </c>
      <c r="G22" s="73">
        <f>E22*'PMS(input)'!$E$14*F22/10^3</f>
        <v>0</v>
      </c>
    </row>
    <row r="23" spans="1:7">
      <c r="A23" s="72">
        <v>18</v>
      </c>
      <c r="B23" s="73"/>
      <c r="C23" s="73"/>
      <c r="D23" s="90"/>
      <c r="E23" s="73">
        <f>B23*'PMS(input)'!$E$15/10^3</f>
        <v>0</v>
      </c>
      <c r="F23" s="105">
        <f>'PMS(input_separate)'!C23-'PMS(input)'!$E$16</f>
        <v>-35.799999999999997</v>
      </c>
      <c r="G23" s="73">
        <f>E23*'PMS(input)'!$E$14*F23/10^3</f>
        <v>0</v>
      </c>
    </row>
    <row r="24" spans="1:7">
      <c r="A24" s="72">
        <v>19</v>
      </c>
      <c r="B24" s="73"/>
      <c r="C24" s="73"/>
      <c r="D24" s="90"/>
      <c r="E24" s="73">
        <f>B24*'PMS(input)'!$E$15/10^3</f>
        <v>0</v>
      </c>
      <c r="F24" s="105">
        <f>'PMS(input_separate)'!C24-'PMS(input)'!$E$16</f>
        <v>-35.799999999999997</v>
      </c>
      <c r="G24" s="73">
        <f>E24*'PMS(input)'!$E$14*F24/10^3</f>
        <v>0</v>
      </c>
    </row>
    <row r="25" spans="1:7">
      <c r="A25" s="72">
        <v>20</v>
      </c>
      <c r="B25" s="73"/>
      <c r="C25" s="73"/>
      <c r="D25" s="90"/>
      <c r="E25" s="73">
        <f>B25*'PMS(input)'!$E$15/10^3</f>
        <v>0</v>
      </c>
      <c r="F25" s="105">
        <f>'PMS(input_separate)'!C25-'PMS(input)'!$E$16</f>
        <v>-35.799999999999997</v>
      </c>
      <c r="G25" s="73">
        <f>E25*'PMS(input)'!$E$14*F25/10^3</f>
        <v>0</v>
      </c>
    </row>
    <row r="26" spans="1:7">
      <c r="A26" s="72">
        <v>21</v>
      </c>
      <c r="B26" s="73"/>
      <c r="C26" s="73"/>
      <c r="D26" s="90"/>
      <c r="E26" s="73">
        <f>B26*'PMS(input)'!$E$15/10^3</f>
        <v>0</v>
      </c>
      <c r="F26" s="105">
        <f>'PMS(input_separate)'!C26-'PMS(input)'!$E$16</f>
        <v>-35.799999999999997</v>
      </c>
      <c r="G26" s="73">
        <f>E26*'PMS(input)'!$E$14*F26/10^3</f>
        <v>0</v>
      </c>
    </row>
    <row r="27" spans="1:7">
      <c r="A27" s="72">
        <v>22</v>
      </c>
      <c r="B27" s="73"/>
      <c r="C27" s="73"/>
      <c r="D27" s="90"/>
      <c r="E27" s="73">
        <f>B27*'PMS(input)'!$E$15/10^3</f>
        <v>0</v>
      </c>
      <c r="F27" s="105">
        <f>'PMS(input_separate)'!C27-'PMS(input)'!$E$16</f>
        <v>-35.799999999999997</v>
      </c>
      <c r="G27" s="73">
        <f>E27*'PMS(input)'!$E$14*F27/10^3</f>
        <v>0</v>
      </c>
    </row>
    <row r="28" spans="1:7">
      <c r="A28" s="72">
        <v>23</v>
      </c>
      <c r="B28" s="73"/>
      <c r="C28" s="73"/>
      <c r="D28" s="90"/>
      <c r="E28" s="73">
        <f>B28*'PMS(input)'!$E$15/10^3</f>
        <v>0</v>
      </c>
      <c r="F28" s="105">
        <f>'PMS(input_separate)'!C28-'PMS(input)'!$E$16</f>
        <v>-35.799999999999997</v>
      </c>
      <c r="G28" s="73">
        <f>E28*'PMS(input)'!$E$14*F28/10^3</f>
        <v>0</v>
      </c>
    </row>
    <row r="29" spans="1:7">
      <c r="A29" s="72">
        <v>24</v>
      </c>
      <c r="B29" s="73"/>
      <c r="C29" s="73"/>
      <c r="D29" s="90"/>
      <c r="E29" s="73">
        <f>B29*'PMS(input)'!$E$15/10^3</f>
        <v>0</v>
      </c>
      <c r="F29" s="105">
        <f>'PMS(input_separate)'!C29-'PMS(input)'!$E$16</f>
        <v>-35.799999999999997</v>
      </c>
      <c r="G29" s="73">
        <f>E29*'PMS(input)'!$E$14*F29/10^3</f>
        <v>0</v>
      </c>
    </row>
    <row r="30" spans="1:7">
      <c r="A30" s="72">
        <v>25</v>
      </c>
      <c r="B30" s="73"/>
      <c r="C30" s="73"/>
      <c r="D30" s="90"/>
      <c r="E30" s="73">
        <f>B30*'PMS(input)'!$E$15/10^3</f>
        <v>0</v>
      </c>
      <c r="F30" s="105">
        <f>'PMS(input_separate)'!C30-'PMS(input)'!$E$16</f>
        <v>-35.799999999999997</v>
      </c>
      <c r="G30" s="73">
        <f>E30*'PMS(input)'!$E$14*F30/10^3</f>
        <v>0</v>
      </c>
    </row>
    <row r="31" spans="1:7">
      <c r="A31" s="72">
        <v>26</v>
      </c>
      <c r="B31" s="73"/>
      <c r="C31" s="73"/>
      <c r="D31" s="90"/>
      <c r="E31" s="73">
        <f>B31*'PMS(input)'!$E$15/10^3</f>
        <v>0</v>
      </c>
      <c r="F31" s="105">
        <f>'PMS(input_separate)'!C31-'PMS(input)'!$E$16</f>
        <v>-35.799999999999997</v>
      </c>
      <c r="G31" s="73">
        <f>E31*'PMS(input)'!$E$14*F31/10^3</f>
        <v>0</v>
      </c>
    </row>
    <row r="32" spans="1:7">
      <c r="A32" s="72">
        <v>27</v>
      </c>
      <c r="B32" s="73"/>
      <c r="C32" s="73"/>
      <c r="D32" s="90"/>
      <c r="E32" s="73">
        <f>B32*'PMS(input)'!$E$15/10^3</f>
        <v>0</v>
      </c>
      <c r="F32" s="105">
        <f>'PMS(input_separate)'!C32-'PMS(input)'!$E$16</f>
        <v>-35.799999999999997</v>
      </c>
      <c r="G32" s="73">
        <f>E32*'PMS(input)'!$E$14*F32/10^3</f>
        <v>0</v>
      </c>
    </row>
    <row r="33" spans="1:7">
      <c r="A33" s="72">
        <v>28</v>
      </c>
      <c r="B33" s="73"/>
      <c r="C33" s="73"/>
      <c r="D33" s="90"/>
      <c r="E33" s="73">
        <f>B33*'PMS(input)'!$E$15/10^3</f>
        <v>0</v>
      </c>
      <c r="F33" s="105">
        <f>'PMS(input_separate)'!C33-'PMS(input)'!$E$16</f>
        <v>-35.799999999999997</v>
      </c>
      <c r="G33" s="73">
        <f>E33*'PMS(input)'!$E$14*F33/10^3</f>
        <v>0</v>
      </c>
    </row>
    <row r="34" spans="1:7">
      <c r="A34" s="72">
        <v>29</v>
      </c>
      <c r="B34" s="73"/>
      <c r="C34" s="73"/>
      <c r="D34" s="90"/>
      <c r="E34" s="73">
        <f>B34*'PMS(input)'!$E$15/10^3</f>
        <v>0</v>
      </c>
      <c r="F34" s="105">
        <f>'PMS(input_separate)'!C34-'PMS(input)'!$E$16</f>
        <v>-35.799999999999997</v>
      </c>
      <c r="G34" s="73">
        <f>E34*'PMS(input)'!$E$14*F34/10^3</f>
        <v>0</v>
      </c>
    </row>
    <row r="35" spans="1:7">
      <c r="A35" s="72">
        <v>30</v>
      </c>
      <c r="B35" s="73"/>
      <c r="C35" s="73"/>
      <c r="D35" s="90"/>
      <c r="E35" s="73">
        <f>B35*'PMS(input)'!$E$15/10^3</f>
        <v>0</v>
      </c>
      <c r="F35" s="105">
        <f>'PMS(input_separate)'!C35-'PMS(input)'!$E$16</f>
        <v>-35.799999999999997</v>
      </c>
      <c r="G35" s="73">
        <f>E35*'PMS(input)'!$E$14*F35/10^3</f>
        <v>0</v>
      </c>
    </row>
  </sheetData>
  <dataConsolidate/>
  <mergeCells count="3">
    <mergeCell ref="A4:A5"/>
    <mergeCell ref="B2:C2"/>
    <mergeCell ref="E2:G2"/>
  </mergeCells>
  <phoneticPr fontId="28"/>
  <pageMargins left="0.7" right="0.7" top="0.75" bottom="0.75" header="0.3" footer="0.3"/>
  <pageSetup paperSize="9" scale="63" orientation="landscape" r:id="rId1"/>
  <colBreaks count="1" manualBreakCount="1">
    <brk id="4" max="34" man="1"/>
  </colBreaks>
  <ignoredErrors>
    <ignoredError sqref="F6:F35 E7:E35 G7:G3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8"/>
  <sheetViews>
    <sheetView showGridLines="0" view="pageBreakPreview" zoomScale="85" zoomScaleNormal="100" zoomScaleSheetLayoutView="85" workbookViewId="0"/>
  </sheetViews>
  <sheetFormatPr defaultColWidth="9" defaultRowHeight="14.25"/>
  <cols>
    <col min="1" max="4" width="3.625" style="1" customWidth="1"/>
    <col min="5" max="5" width="69.5" style="1" customWidth="1"/>
    <col min="6" max="6" width="12.625" style="1" customWidth="1"/>
    <col min="7" max="7" width="18.125" style="1" customWidth="1"/>
    <col min="8" max="8" width="14.625" style="1" customWidth="1"/>
    <col min="9" max="9" width="14.25" style="6" customWidth="1"/>
    <col min="10" max="16384" width="9" style="1"/>
  </cols>
  <sheetData>
    <row r="1" spans="1:11" ht="18" customHeight="1">
      <c r="I1" s="14" t="str">
        <f>'PMS(input)'!K1</f>
        <v>JCM_VN_F_PMS_ver02.0</v>
      </c>
    </row>
    <row r="2" spans="1:11" ht="27.95" customHeight="1">
      <c r="A2" s="136" t="s">
        <v>39</v>
      </c>
      <c r="B2" s="136"/>
      <c r="C2" s="136"/>
      <c r="D2" s="136"/>
      <c r="E2" s="136"/>
      <c r="F2" s="136"/>
      <c r="G2" s="136"/>
      <c r="H2" s="136"/>
      <c r="I2" s="136"/>
    </row>
    <row r="3" spans="1:11" ht="18" customHeight="1">
      <c r="A3" s="137" t="s">
        <v>38</v>
      </c>
      <c r="B3" s="138"/>
      <c r="C3" s="138"/>
      <c r="D3" s="138"/>
      <c r="E3" s="138"/>
      <c r="F3" s="138"/>
      <c r="G3" s="138"/>
      <c r="H3" s="138"/>
      <c r="I3" s="138"/>
    </row>
    <row r="4" spans="1:11" ht="11.25" customHeight="1"/>
    <row r="5" spans="1:11" ht="18.95" customHeight="1">
      <c r="A5" s="33" t="s">
        <v>2</v>
      </c>
      <c r="B5" s="24"/>
      <c r="C5" s="24"/>
      <c r="D5" s="24"/>
      <c r="E5" s="25"/>
      <c r="F5" s="26" t="s">
        <v>5</v>
      </c>
      <c r="G5" s="26" t="s">
        <v>0</v>
      </c>
      <c r="H5" s="26" t="s">
        <v>1</v>
      </c>
      <c r="I5" s="27" t="s">
        <v>6</v>
      </c>
    </row>
    <row r="6" spans="1:11" ht="18.95" customHeight="1">
      <c r="A6" s="34"/>
      <c r="B6" s="28" t="s">
        <v>41</v>
      </c>
      <c r="C6" s="28"/>
      <c r="D6" s="28"/>
      <c r="E6" s="28"/>
      <c r="F6" s="29"/>
      <c r="G6" s="46">
        <f>G13-G17</f>
        <v>0</v>
      </c>
      <c r="H6" s="29" t="s">
        <v>43</v>
      </c>
      <c r="I6" s="30" t="s">
        <v>44</v>
      </c>
    </row>
    <row r="7" spans="1:11" ht="18.95" customHeight="1">
      <c r="A7" s="33" t="s">
        <v>3</v>
      </c>
      <c r="B7" s="24"/>
      <c r="C7" s="24"/>
      <c r="D7" s="24"/>
      <c r="E7" s="25"/>
      <c r="F7" s="25"/>
      <c r="G7" s="45"/>
      <c r="H7" s="25"/>
      <c r="I7" s="26"/>
      <c r="J7" s="13"/>
      <c r="K7" s="13"/>
    </row>
    <row r="8" spans="1:11" ht="18.95" customHeight="1">
      <c r="A8" s="35"/>
      <c r="B8" s="50" t="s">
        <v>49</v>
      </c>
      <c r="C8" s="51"/>
      <c r="D8" s="52"/>
      <c r="E8" s="53"/>
      <c r="F8" s="48"/>
      <c r="G8" s="95">
        <f>'PMS(input)'!E13</f>
        <v>5.4300000000000001E-2</v>
      </c>
      <c r="H8" s="98" t="s">
        <v>95</v>
      </c>
      <c r="I8" s="30" t="s">
        <v>53</v>
      </c>
    </row>
    <row r="9" spans="1:11" ht="18.95" customHeight="1">
      <c r="A9" s="35"/>
      <c r="B9" s="50" t="s">
        <v>82</v>
      </c>
      <c r="C9" s="51"/>
      <c r="D9" s="52"/>
      <c r="E9" s="53"/>
      <c r="F9" s="48"/>
      <c r="G9" s="104">
        <f>'PMS(input)'!E14</f>
        <v>1.006</v>
      </c>
      <c r="H9" s="142" t="s">
        <v>118</v>
      </c>
      <c r="I9" s="44" t="s">
        <v>84</v>
      </c>
    </row>
    <row r="10" spans="1:11" ht="18.95" customHeight="1">
      <c r="A10" s="35"/>
      <c r="B10" s="50" t="s">
        <v>83</v>
      </c>
      <c r="C10" s="51"/>
      <c r="D10" s="52"/>
      <c r="E10" s="53"/>
      <c r="F10" s="48"/>
      <c r="G10" s="104">
        <f>'PMS(input)'!E15</f>
        <v>1.2929999999999999</v>
      </c>
      <c r="H10" s="142" t="s">
        <v>119</v>
      </c>
      <c r="I10" s="30" t="s">
        <v>85</v>
      </c>
    </row>
    <row r="11" spans="1:11" ht="18.95" customHeight="1">
      <c r="A11" s="35"/>
      <c r="B11" s="50" t="s">
        <v>86</v>
      </c>
      <c r="C11" s="51"/>
      <c r="D11" s="52"/>
      <c r="E11" s="53"/>
      <c r="F11" s="48"/>
      <c r="G11" s="92">
        <f>'PMS(input)'!E16</f>
        <v>35.799999999999997</v>
      </c>
      <c r="H11" s="143" t="s">
        <v>117</v>
      </c>
      <c r="I11" s="44" t="s">
        <v>52</v>
      </c>
    </row>
    <row r="12" spans="1:11" ht="18.95" customHeight="1">
      <c r="A12" s="33" t="s">
        <v>56</v>
      </c>
      <c r="B12" s="25"/>
      <c r="C12" s="24"/>
      <c r="D12" s="26"/>
      <c r="E12" s="26"/>
      <c r="F12" s="26"/>
      <c r="G12" s="45"/>
      <c r="H12" s="99"/>
      <c r="I12" s="26"/>
    </row>
    <row r="13" spans="1:11" ht="18.95" customHeight="1">
      <c r="A13" s="35"/>
      <c r="B13" s="37" t="s">
        <v>42</v>
      </c>
      <c r="C13" s="28"/>
      <c r="D13" s="28"/>
      <c r="E13" s="28"/>
      <c r="F13" s="29"/>
      <c r="G13" s="47">
        <f>G14*G15</f>
        <v>0</v>
      </c>
      <c r="H13" s="100" t="s">
        <v>91</v>
      </c>
      <c r="I13" s="31" t="s">
        <v>45</v>
      </c>
    </row>
    <row r="14" spans="1:11" ht="18.95" customHeight="1">
      <c r="A14" s="35"/>
      <c r="B14" s="36"/>
      <c r="C14" s="38" t="s">
        <v>98</v>
      </c>
      <c r="D14" s="39"/>
      <c r="E14" s="40"/>
      <c r="F14" s="32"/>
      <c r="G14" s="47">
        <f>SUM('PMS(input_separate)'!G6:G35)</f>
        <v>0</v>
      </c>
      <c r="H14" s="100" t="s">
        <v>93</v>
      </c>
      <c r="I14" s="44" t="s">
        <v>50</v>
      </c>
    </row>
    <row r="15" spans="1:11" ht="18.95" customHeight="1">
      <c r="A15" s="35"/>
      <c r="B15" s="36"/>
      <c r="C15" s="93" t="s">
        <v>54</v>
      </c>
      <c r="D15" s="94"/>
      <c r="E15" s="40"/>
      <c r="F15" s="32"/>
      <c r="G15" s="97">
        <f>'PMS(input)'!E13</f>
        <v>5.4300000000000001E-2</v>
      </c>
      <c r="H15" s="101" t="s">
        <v>94</v>
      </c>
      <c r="I15" s="49" t="s">
        <v>87</v>
      </c>
    </row>
    <row r="16" spans="1:11" ht="18.95" customHeight="1">
      <c r="A16" s="33" t="s">
        <v>4</v>
      </c>
      <c r="B16" s="57"/>
      <c r="C16" s="24"/>
      <c r="D16" s="24"/>
      <c r="E16" s="25"/>
      <c r="F16" s="26"/>
      <c r="G16" s="45"/>
      <c r="H16" s="25"/>
      <c r="I16" s="26"/>
    </row>
    <row r="17" spans="1:9" ht="18.95" customHeight="1">
      <c r="A17" s="56"/>
      <c r="B17" s="62" t="s">
        <v>57</v>
      </c>
      <c r="C17" s="63"/>
      <c r="D17" s="64"/>
      <c r="E17" s="64"/>
      <c r="F17" s="65"/>
      <c r="G17" s="66">
        <f>0</f>
        <v>0</v>
      </c>
      <c r="H17" s="67" t="s">
        <v>58</v>
      </c>
      <c r="I17" s="65" t="s">
        <v>59</v>
      </c>
    </row>
    <row r="18" spans="1:9">
      <c r="A18" s="2"/>
      <c r="B18" s="2"/>
      <c r="C18" s="8"/>
      <c r="D18" s="2"/>
      <c r="E18" s="8"/>
      <c r="F18" s="61"/>
      <c r="G18" s="54"/>
      <c r="H18" s="9"/>
      <c r="I18" s="7"/>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2018-08-13T10:46:04Z</cp:lastPrinted>
  <dcterms:created xsi:type="dcterms:W3CDTF">2012-01-13T02:28:29Z</dcterms:created>
  <dcterms:modified xsi:type="dcterms:W3CDTF">2018-08-13T10:48:50Z</dcterms:modified>
</cp:coreProperties>
</file>