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38430" windowHeight="9135" tabRatio="812"/>
  </bookViews>
  <sheets>
    <sheet name="MPS(input)" sheetId="30" r:id="rId1"/>
    <sheet name="MPS(input_separate)" sheetId="37" r:id="rId2"/>
    <sheet name="MPS(calc_process)" sheetId="31" r:id="rId3"/>
    <sheet name="MSS" sheetId="39" r:id="rId4"/>
    <sheet name="MRS(input)" sheetId="40" r:id="rId5"/>
    <sheet name="MRS(input_separate)" sheetId="41" r:id="rId6"/>
    <sheet name="MRS(calc_process)" sheetId="42" r:id="rId7"/>
  </sheets>
  <definedNames>
    <definedName name="_xlnm.Print_Area" localSheetId="2">'MPS(calc_process)'!$A$1:$I$19</definedName>
    <definedName name="_xlnm.Print_Area" localSheetId="0">'MPS(input)'!$A$1:$K$26</definedName>
    <definedName name="_xlnm.Print_Area" localSheetId="1">'MPS(input_separate)'!$A$1:$G$36</definedName>
    <definedName name="_xlnm.Print_Area" localSheetId="6">'MRS(calc_process)'!$A$1:$I$19</definedName>
    <definedName name="_xlnm.Print_Area" localSheetId="4">'MRS(input)'!$A$1:$L$26</definedName>
    <definedName name="_xlnm.Print_Area" localSheetId="5">'MRS(input_separate)'!$A$1:$G$36</definedName>
    <definedName name="_xlnm.Print_Area" localSheetId="3">MSS!$A$1:$C$12</definedName>
  </definedNames>
  <calcPr calcId="145621"/>
</workbook>
</file>

<file path=xl/calcChain.xml><?xml version="1.0" encoding="utf-8"?>
<calcChain xmlns="http://schemas.openxmlformats.org/spreadsheetml/2006/main">
  <c r="G36" i="41" l="1"/>
  <c r="F36" i="41"/>
  <c r="G36" i="37"/>
  <c r="F36" i="37"/>
  <c r="E36" i="37"/>
  <c r="L2" i="40" l="1"/>
  <c r="L1" i="40"/>
  <c r="H17" i="40"/>
  <c r="H16" i="40"/>
  <c r="H15" i="40"/>
  <c r="H14" i="40"/>
  <c r="K17" i="40"/>
  <c r="K16" i="40"/>
  <c r="K15" i="40"/>
  <c r="K14" i="40"/>
  <c r="F17" i="40" l="1"/>
  <c r="F16" i="40"/>
  <c r="G10" i="42" s="1"/>
  <c r="F15" i="40"/>
  <c r="F14" i="40"/>
  <c r="I2" i="42"/>
  <c r="I1" i="42"/>
  <c r="G2" i="41"/>
  <c r="G1" i="41"/>
  <c r="G17" i="42"/>
  <c r="G15" i="42"/>
  <c r="G11" i="42"/>
  <c r="G9" i="42"/>
  <c r="G8" i="42"/>
  <c r="F35" i="41"/>
  <c r="F34" i="41"/>
  <c r="E34" i="41"/>
  <c r="F33" i="41"/>
  <c r="E33" i="41"/>
  <c r="G33" i="41" s="1"/>
  <c r="F32" i="41"/>
  <c r="E32" i="41"/>
  <c r="F31" i="41"/>
  <c r="E31" i="41"/>
  <c r="G31" i="41" s="1"/>
  <c r="F30" i="41"/>
  <c r="E30" i="41"/>
  <c r="F29" i="41"/>
  <c r="E29" i="41"/>
  <c r="G29" i="41" s="1"/>
  <c r="F28" i="41"/>
  <c r="E28" i="41"/>
  <c r="F27" i="41"/>
  <c r="E27" i="41"/>
  <c r="G27" i="41" s="1"/>
  <c r="F26" i="41"/>
  <c r="E26" i="41"/>
  <c r="F25" i="41"/>
  <c r="E25" i="41"/>
  <c r="F24" i="41"/>
  <c r="E24" i="41"/>
  <c r="F23" i="41"/>
  <c r="E23" i="41"/>
  <c r="G23" i="41" s="1"/>
  <c r="F22" i="41"/>
  <c r="E22" i="41"/>
  <c r="F21" i="41"/>
  <c r="E21" i="41"/>
  <c r="F20" i="41"/>
  <c r="E20" i="41"/>
  <c r="F19" i="41"/>
  <c r="E19" i="41"/>
  <c r="F18" i="41"/>
  <c r="E18" i="41"/>
  <c r="F17" i="41"/>
  <c r="E17" i="41"/>
  <c r="F16" i="41"/>
  <c r="E16" i="41"/>
  <c r="F15" i="41"/>
  <c r="E15" i="41"/>
  <c r="G15" i="41" s="1"/>
  <c r="F14" i="41"/>
  <c r="E14" i="41"/>
  <c r="F13" i="41"/>
  <c r="E13" i="41"/>
  <c r="G13" i="41" s="1"/>
  <c r="F12" i="41"/>
  <c r="E12" i="41"/>
  <c r="F11" i="41"/>
  <c r="E11" i="41"/>
  <c r="G11" i="41" s="1"/>
  <c r="F10" i="41"/>
  <c r="E10" i="41"/>
  <c r="F9" i="41"/>
  <c r="E9" i="41"/>
  <c r="G9" i="41" s="1"/>
  <c r="F8" i="41"/>
  <c r="E8" i="41"/>
  <c r="F7" i="41"/>
  <c r="E7" i="41"/>
  <c r="G7" i="41" s="1"/>
  <c r="G8" i="41" l="1"/>
  <c r="G12" i="41"/>
  <c r="G24" i="41"/>
  <c r="E35" i="41"/>
  <c r="G35" i="41" s="1"/>
  <c r="E36" i="41"/>
  <c r="G14" i="41"/>
  <c r="G18" i="41"/>
  <c r="G17" i="41"/>
  <c r="G19" i="41"/>
  <c r="G21" i="41"/>
  <c r="G30" i="41"/>
  <c r="G34" i="41"/>
  <c r="G20" i="41"/>
  <c r="G10" i="41"/>
  <c r="G22" i="41"/>
  <c r="G26" i="41"/>
  <c r="G28" i="41"/>
  <c r="G16" i="41"/>
  <c r="G25" i="41"/>
  <c r="G32" i="41"/>
  <c r="C2" i="39"/>
  <c r="C1" i="39"/>
  <c r="G14" i="42" l="1"/>
  <c r="G13" i="42" s="1"/>
  <c r="G6" i="42" s="1"/>
  <c r="D21" i="40" s="1"/>
  <c r="I2" i="31"/>
  <c r="G2" i="37"/>
  <c r="G1" i="37"/>
  <c r="E7" i="37" l="1"/>
  <c r="E8" i="37" l="1"/>
  <c r="E9" i="37"/>
  <c r="E10" i="37"/>
  <c r="E11" i="37"/>
  <c r="E12" i="37"/>
  <c r="E13" i="37"/>
  <c r="E14" i="37"/>
  <c r="E15" i="37"/>
  <c r="E16" i="37"/>
  <c r="E17" i="37"/>
  <c r="E18" i="37"/>
  <c r="E19" i="37"/>
  <c r="E20" i="37"/>
  <c r="E21" i="37"/>
  <c r="E22" i="37"/>
  <c r="E23" i="37"/>
  <c r="E24" i="37"/>
  <c r="E25" i="37"/>
  <c r="E26" i="37"/>
  <c r="E27" i="37"/>
  <c r="E28" i="37"/>
  <c r="E29" i="37"/>
  <c r="E30" i="37"/>
  <c r="E31" i="37"/>
  <c r="E32" i="37"/>
  <c r="E33" i="37"/>
  <c r="E34" i="37"/>
  <c r="E35" i="37"/>
  <c r="G11" i="31" l="1"/>
  <c r="G10" i="31"/>
  <c r="G15" i="31"/>
  <c r="G8" i="31" l="1"/>
  <c r="F8" i="37"/>
  <c r="G8" i="37" s="1"/>
  <c r="F9" i="37"/>
  <c r="G9" i="37" s="1"/>
  <c r="F10" i="37"/>
  <c r="G10" i="37" s="1"/>
  <c r="F11" i="37"/>
  <c r="G11" i="37" s="1"/>
  <c r="F12" i="37"/>
  <c r="G12" i="37" s="1"/>
  <c r="F13" i="37"/>
  <c r="G13" i="37" s="1"/>
  <c r="F14" i="37"/>
  <c r="G14" i="37" s="1"/>
  <c r="F15" i="37"/>
  <c r="G15" i="37" s="1"/>
  <c r="F16" i="37"/>
  <c r="G16" i="37" s="1"/>
  <c r="F17" i="37"/>
  <c r="G17" i="37" s="1"/>
  <c r="F18" i="37"/>
  <c r="G18" i="37" s="1"/>
  <c r="F19" i="37"/>
  <c r="G19" i="37" s="1"/>
  <c r="F20" i="37"/>
  <c r="G20" i="37" s="1"/>
  <c r="F21" i="37"/>
  <c r="G21" i="37" s="1"/>
  <c r="F22" i="37"/>
  <c r="G22" i="37" s="1"/>
  <c r="F23" i="37"/>
  <c r="G23" i="37" s="1"/>
  <c r="F24" i="37"/>
  <c r="G24" i="37" s="1"/>
  <c r="F25" i="37"/>
  <c r="G25" i="37" s="1"/>
  <c r="F26" i="37"/>
  <c r="G26" i="37" s="1"/>
  <c r="F27" i="37"/>
  <c r="G27" i="37" s="1"/>
  <c r="F28" i="37"/>
  <c r="G28" i="37" s="1"/>
  <c r="F29" i="37"/>
  <c r="G29" i="37" s="1"/>
  <c r="F30" i="37"/>
  <c r="G30" i="37" s="1"/>
  <c r="F31" i="37"/>
  <c r="G31" i="37" s="1"/>
  <c r="F32" i="37"/>
  <c r="G32" i="37" s="1"/>
  <c r="F33" i="37"/>
  <c r="G33" i="37" s="1"/>
  <c r="F34" i="37"/>
  <c r="G34" i="37" s="1"/>
  <c r="F35" i="37"/>
  <c r="G35" i="37" s="1"/>
  <c r="F7" i="37"/>
  <c r="G7" i="37" s="1"/>
  <c r="G9" i="31" l="1"/>
  <c r="G17" i="31" l="1"/>
  <c r="I1" i="31"/>
  <c r="G14" i="31" l="1"/>
  <c r="G13" i="31" s="1"/>
  <c r="G6" i="31" l="1"/>
  <c r="B21" i="30" s="1"/>
</calcChain>
</file>

<file path=xl/sharedStrings.xml><?xml version="1.0" encoding="utf-8"?>
<sst xmlns="http://schemas.openxmlformats.org/spreadsheetml/2006/main" count="293" uniqueCount="142">
  <si>
    <t>Value</t>
    <phoneticPr fontId="2"/>
  </si>
  <si>
    <t>Units</t>
    <phoneticPr fontId="2"/>
  </si>
  <si>
    <t>1. Calculations for emission reductions</t>
    <phoneticPr fontId="2"/>
  </si>
  <si>
    <t>2. Selected default values, etc.</t>
    <phoneticPr fontId="2"/>
  </si>
  <si>
    <t>4. Calculations of the project emissions</t>
    <phoneticPr fontId="2"/>
  </si>
  <si>
    <t>Fuel type</t>
    <phoneticPr fontId="2"/>
  </si>
  <si>
    <t>Parameter</t>
  </si>
  <si>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</si>
  <si>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</si>
  <si>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</si>
  <si>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</si>
  <si>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</si>
  <si>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</si>
  <si>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</si>
  <si>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</si>
  <si>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</si>
  <si>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</si>
  <si>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</si>
  <si>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</si>
  <si>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</si>
  <si>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</si>
  <si>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</si>
  <si>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</si>
  <si>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</si>
  <si>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</si>
  <si>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</si>
  <si>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</si>
  <si>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</si>
  <si>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</si>
  <si>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</si>
  <si>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</si>
  <si>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</si>
  <si>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</si>
  <si>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</si>
  <si>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</si>
  <si>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</si>
  <si>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</si>
  <si>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</si>
  <si>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RE</t>
    </r>
    <r>
      <rPr>
        <vertAlign val="subscript"/>
        <sz val="11"/>
        <color indexed="8"/>
        <rFont val="Arial"/>
        <family val="2"/>
      </rPr>
      <t>p</t>
    </r>
    <phoneticPr fontId="2"/>
  </si>
  <si>
    <t>-</t>
  </si>
  <si>
    <r>
      <t>CO</t>
    </r>
    <r>
      <rPr>
        <vertAlign val="subscript"/>
        <sz val="11"/>
        <color indexed="8"/>
        <rFont val="Arial"/>
        <family val="2"/>
      </rPr>
      <t>2</t>
    </r>
    <r>
      <rPr>
        <sz val="11"/>
        <color indexed="8"/>
        <rFont val="Arial"/>
        <family val="2"/>
      </rPr>
      <t xml:space="preserve"> emission factor of natural gas</t>
    </r>
    <phoneticPr fontId="2"/>
  </si>
  <si>
    <r>
      <t>RH</t>
    </r>
    <r>
      <rPr>
        <vertAlign val="subscript"/>
        <sz val="11"/>
        <rFont val="Arial"/>
        <family val="2"/>
      </rPr>
      <t>p</t>
    </r>
    <phoneticPr fontId="16"/>
  </si>
  <si>
    <t>SF</t>
    <phoneticPr fontId="2"/>
  </si>
  <si>
    <r>
      <t>TM</t>
    </r>
    <r>
      <rPr>
        <vertAlign val="subscript"/>
        <sz val="11"/>
        <rFont val="Arial"/>
        <family val="2"/>
      </rPr>
      <t>am</t>
    </r>
    <phoneticPr fontId="16"/>
  </si>
  <si>
    <r>
      <t>EF</t>
    </r>
    <r>
      <rPr>
        <vertAlign val="subscript"/>
        <sz val="11"/>
        <color indexed="8"/>
        <rFont val="Arial"/>
        <family val="2"/>
      </rPr>
      <t>NG</t>
    </r>
    <phoneticPr fontId="2"/>
  </si>
  <si>
    <r>
      <t>CO</t>
    </r>
    <r>
      <rPr>
        <vertAlign val="subscript"/>
        <sz val="11"/>
        <rFont val="Arial"/>
        <family val="2"/>
      </rPr>
      <t>2</t>
    </r>
    <r>
      <rPr>
        <sz val="11"/>
        <rFont val="Arial"/>
        <family val="2"/>
      </rPr>
      <t xml:space="preserve"> emission factor of natural gas</t>
    </r>
    <phoneticPr fontId="2"/>
  </si>
  <si>
    <t>DG</t>
    <phoneticPr fontId="2"/>
  </si>
  <si>
    <t>3. Calculations of reference emissions</t>
    <phoneticPr fontId="2"/>
  </si>
  <si>
    <r>
      <t xml:space="preserve">Project emissions during the period </t>
    </r>
    <r>
      <rPr>
        <i/>
        <sz val="11"/>
        <rFont val="Arial"/>
        <family val="2"/>
      </rPr>
      <t>p</t>
    </r>
    <phoneticPr fontId="2"/>
  </si>
  <si>
    <r>
      <t>tCO</t>
    </r>
    <r>
      <rPr>
        <vertAlign val="subscript"/>
        <sz val="11"/>
        <rFont val="Arial"/>
        <family val="2"/>
      </rPr>
      <t>2</t>
    </r>
    <r>
      <rPr>
        <sz val="11"/>
        <rFont val="Arial"/>
        <family val="2"/>
      </rPr>
      <t>/p</t>
    </r>
    <phoneticPr fontId="2"/>
  </si>
  <si>
    <r>
      <t>PE</t>
    </r>
    <r>
      <rPr>
        <vertAlign val="subscript"/>
        <sz val="11"/>
        <rFont val="Arial"/>
        <family val="2"/>
      </rPr>
      <t>p</t>
    </r>
    <phoneticPr fontId="2"/>
  </si>
  <si>
    <t>i</t>
    <phoneticPr fontId="2"/>
  </si>
  <si>
    <r>
      <t>RH</t>
    </r>
    <r>
      <rPr>
        <vertAlign val="subscript"/>
        <sz val="11"/>
        <color theme="0"/>
        <rFont val="Arial"/>
        <family val="2"/>
      </rPr>
      <t>p</t>
    </r>
    <phoneticPr fontId="16"/>
  </si>
  <si>
    <t>(e)</t>
    <phoneticPr fontId="2"/>
  </si>
  <si>
    <t>Number (tunnel and/or shuttle kiln)</t>
    <phoneticPr fontId="16"/>
  </si>
  <si>
    <t>Monitored data</t>
    <phoneticPr fontId="2"/>
  </si>
  <si>
    <t>-</t>
    <phoneticPr fontId="2"/>
  </si>
  <si>
    <r>
      <t>Nm</t>
    </r>
    <r>
      <rPr>
        <b/>
        <vertAlign val="superscript"/>
        <sz val="11"/>
        <color theme="0"/>
        <rFont val="Arial"/>
        <family val="2"/>
      </rPr>
      <t>3</t>
    </r>
    <r>
      <rPr>
        <b/>
        <sz val="11"/>
        <color theme="0"/>
        <rFont val="Arial"/>
        <family val="2"/>
      </rPr>
      <t>/p</t>
    </r>
    <phoneticPr fontId="16"/>
  </si>
  <si>
    <r>
      <t>RGVi,</t>
    </r>
    <r>
      <rPr>
        <b/>
        <vertAlign val="subscript"/>
        <sz val="11"/>
        <color theme="0"/>
        <rFont val="Arial"/>
        <family val="2"/>
      </rPr>
      <t>p</t>
    </r>
    <phoneticPr fontId="2"/>
  </si>
  <si>
    <r>
      <t>TD</t>
    </r>
    <r>
      <rPr>
        <b/>
        <vertAlign val="subscript"/>
        <sz val="11"/>
        <color theme="0"/>
        <rFont val="Arial"/>
        <family val="2"/>
      </rPr>
      <t>PJ,i,p</t>
    </r>
    <phoneticPr fontId="16"/>
  </si>
  <si>
    <r>
      <t>RG</t>
    </r>
    <r>
      <rPr>
        <b/>
        <vertAlign val="subscript"/>
        <sz val="11"/>
        <color theme="0"/>
        <rFont val="Arial"/>
        <family val="2"/>
      </rPr>
      <t>i,p</t>
    </r>
    <phoneticPr fontId="2"/>
  </si>
  <si>
    <r>
      <t xml:space="preserve">Parameters to be monitored </t>
    </r>
    <r>
      <rPr>
        <b/>
        <i/>
        <sz val="12"/>
        <color theme="0"/>
        <rFont val="Arial"/>
        <family val="2"/>
      </rPr>
      <t>ex post</t>
    </r>
  </si>
  <si>
    <t>Specific heat of supplied combustion air</t>
  </si>
  <si>
    <t>Density of supplied combustion air</t>
  </si>
  <si>
    <t>SF</t>
    <phoneticPr fontId="2"/>
  </si>
  <si>
    <t>DG</t>
    <phoneticPr fontId="2"/>
  </si>
  <si>
    <t>Temperature of ambient of project tunnel and/or shuttle kiln</t>
  </si>
  <si>
    <r>
      <t>EF</t>
    </r>
    <r>
      <rPr>
        <vertAlign val="subscript"/>
        <sz val="11"/>
        <rFont val="Arial"/>
        <family val="2"/>
      </rPr>
      <t>NG</t>
    </r>
    <phoneticPr fontId="2"/>
  </si>
  <si>
    <t>Temperature of ambient of project tunnel and/or shuttle kiln</t>
    <phoneticPr fontId="2"/>
  </si>
  <si>
    <t>t/p</t>
    <phoneticPr fontId="16"/>
  </si>
  <si>
    <r>
      <t>tCO</t>
    </r>
    <r>
      <rPr>
        <vertAlign val="subscript"/>
        <sz val="11"/>
        <color theme="1"/>
        <rFont val="Arial"/>
        <family val="2"/>
      </rPr>
      <t>2</t>
    </r>
    <r>
      <rPr>
        <sz val="11"/>
        <color theme="1"/>
        <rFont val="Arial"/>
        <family val="2"/>
      </rPr>
      <t>/p</t>
    </r>
    <phoneticPr fontId="2"/>
  </si>
  <si>
    <t>GJ/p</t>
    <phoneticPr fontId="2"/>
  </si>
  <si>
    <r>
      <t>tCO</t>
    </r>
    <r>
      <rPr>
        <vertAlign val="subscript"/>
        <sz val="11"/>
        <color theme="1"/>
        <rFont val="Arial"/>
        <family val="2"/>
      </rPr>
      <t>2</t>
    </r>
    <r>
      <rPr>
        <sz val="11"/>
        <color theme="1"/>
        <rFont val="Arial"/>
        <family val="2"/>
      </rPr>
      <t>/GJ</t>
    </r>
    <phoneticPr fontId="2"/>
  </si>
  <si>
    <r>
      <t>tCO</t>
    </r>
    <r>
      <rPr>
        <vertAlign val="subscript"/>
        <sz val="11"/>
        <color theme="1"/>
        <rFont val="Arial"/>
        <family val="2"/>
      </rPr>
      <t>2</t>
    </r>
    <r>
      <rPr>
        <sz val="11"/>
        <color theme="1"/>
        <rFont val="Arial"/>
        <family val="2"/>
      </rPr>
      <t>/GJ</t>
    </r>
    <phoneticPr fontId="2"/>
  </si>
  <si>
    <t>GJ/p</t>
    <phoneticPr fontId="16"/>
  </si>
  <si>
    <t>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2"/>
  </si>
  <si>
    <t>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2"/>
  </si>
  <si>
    <t>Description of data</t>
    <phoneticPr fontId="2"/>
  </si>
  <si>
    <t>Continuously</t>
    <phoneticPr fontId="2"/>
  </si>
  <si>
    <t>°C</t>
    <phoneticPr fontId="2"/>
  </si>
  <si>
    <t>°C/p</t>
    <phoneticPr fontId="2"/>
  </si>
  <si>
    <t>MJ/t·K</t>
    <phoneticPr fontId="2"/>
  </si>
  <si>
    <t>°C/p</t>
    <phoneticPr fontId="16"/>
  </si>
  <si>
    <t>K/p</t>
    <phoneticPr fontId="16"/>
  </si>
  <si>
    <r>
      <t>TM</t>
    </r>
    <r>
      <rPr>
        <b/>
        <vertAlign val="subscript"/>
        <sz val="11"/>
        <color theme="0"/>
        <rFont val="Arial"/>
        <family val="2"/>
      </rPr>
      <t>rg,i,p</t>
    </r>
    <phoneticPr fontId="2"/>
  </si>
  <si>
    <t>°C</t>
    <phoneticPr fontId="2"/>
  </si>
  <si>
    <t xml:space="preserve">MJ/t·K </t>
    <phoneticPr fontId="2"/>
  </si>
  <si>
    <r>
      <t>kg/Nm</t>
    </r>
    <r>
      <rPr>
        <vertAlign val="superscript"/>
        <sz val="11"/>
        <rFont val="Arial"/>
        <family val="2"/>
      </rPr>
      <t>3</t>
    </r>
    <phoneticPr fontId="2"/>
  </si>
  <si>
    <t>Reference Number:</t>
  </si>
  <si>
    <t>Monitoring Spreadsheet: JCM_VN_AM010_ver01.0</t>
    <phoneticPr fontId="2"/>
  </si>
  <si>
    <t>Monitored values are input on "MPS(input_separate)" sheet</t>
    <phoneticPr fontId="2"/>
  </si>
  <si>
    <t>Monitoring Plan Sheet (Calculation Process Sheet) [Attachment to Project Design Document]</t>
    <phoneticPr fontId="2"/>
  </si>
  <si>
    <t xml:space="preserve">Monitoring Plan Sheet (Input Sheet) [Attachment to Project Design Document]  </t>
    <phoneticPr fontId="2"/>
  </si>
  <si>
    <r>
      <t xml:space="preserve">Table 1: Parameters to be monitored </t>
    </r>
    <r>
      <rPr>
        <b/>
        <i/>
        <sz val="11"/>
        <color indexed="8"/>
        <rFont val="Arial"/>
        <family val="2"/>
      </rPr>
      <t>ex post</t>
    </r>
    <phoneticPr fontId="2"/>
  </si>
  <si>
    <r>
      <t>Nm</t>
    </r>
    <r>
      <rPr>
        <vertAlign val="superscript"/>
        <sz val="11"/>
        <color theme="1"/>
        <rFont val="Arial"/>
        <family val="2"/>
      </rPr>
      <t>3</t>
    </r>
    <r>
      <rPr>
        <sz val="11"/>
        <color theme="1"/>
        <rFont val="Arial"/>
        <family val="2"/>
      </rPr>
      <t>/p</t>
    </r>
    <phoneticPr fontId="2"/>
  </si>
  <si>
    <r>
      <t xml:space="preserve">Table 2: Project-specific parameters to be fixed </t>
    </r>
    <r>
      <rPr>
        <b/>
        <i/>
        <sz val="11"/>
        <color indexed="8"/>
        <rFont val="Arial"/>
        <family val="2"/>
      </rPr>
      <t>ex ante</t>
    </r>
    <phoneticPr fontId="2"/>
  </si>
  <si>
    <t>Specific heat of supplied combustion air</t>
    <phoneticPr fontId="2"/>
  </si>
  <si>
    <t>Density of supplied combustion air</t>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</si>
  <si>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</si>
  <si>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</si>
  <si>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t>N/A</t>
    <phoneticPr fontId="2"/>
  </si>
  <si>
    <t>Natural gas</t>
    <phoneticPr fontId="2"/>
  </si>
  <si>
    <t>Responsible personnel</t>
  </si>
  <si>
    <t>Monitoring Structure Sheet [Attachment to Project Design Document]</t>
    <phoneticPr fontId="2"/>
  </si>
  <si>
    <t>Role</t>
    <phoneticPr fontId="2"/>
  </si>
  <si>
    <t>Monitored values are input on "MRS(input_separate)" sheet</t>
    <phoneticPr fontId="2"/>
  </si>
  <si>
    <t>Monitoring Report Sheet (Input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</si>
  <si>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</si>
  <si>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</si>
  <si>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</si>
  <si>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t>Monitoring period</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</si>
  <si>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</si>
  <si>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</si>
  <si>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</si>
  <si>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</si>
  <si>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</si>
  <si>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</si>
  <si>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</si>
  <si>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</si>
  <si>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</si>
  <si>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</si>
  <si>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
  </si>
  <si>
    <t>Monitored Values</t>
    <phoneticPr fontId="2"/>
  </si>
  <si>
    <r>
      <t xml:space="preserve">Parameters monitored </t>
    </r>
    <r>
      <rPr>
        <b/>
        <i/>
        <sz val="12"/>
        <color theme="0"/>
        <rFont val="Arial"/>
        <family val="2"/>
      </rPr>
      <t>ex post</t>
    </r>
    <phoneticPr fontId="16"/>
  </si>
  <si>
    <r>
      <t xml:space="preserve">Table3: </t>
    </r>
    <r>
      <rPr>
        <b/>
        <i/>
        <sz val="11"/>
        <color indexed="8"/>
        <rFont val="Arial"/>
        <family val="2"/>
      </rPr>
      <t xml:space="preserve">Ex-post </t>
    </r>
    <r>
      <rPr>
        <b/>
        <sz val="11"/>
        <color indexed="8"/>
        <rFont val="Arial"/>
        <family val="2"/>
      </rPr>
      <t>calculation of CO</t>
    </r>
    <r>
      <rPr>
        <b/>
        <vertAlign val="subscript"/>
        <sz val="11"/>
        <color indexed="8"/>
        <rFont val="Arial"/>
        <family val="2"/>
      </rPr>
      <t>2</t>
    </r>
    <r>
      <rPr>
        <b/>
        <sz val="11"/>
        <color indexed="8"/>
        <rFont val="Arial"/>
        <family val="2"/>
      </rPr>
      <t xml:space="preserve"> emission reductions</t>
    </r>
    <phoneticPr fontId="2"/>
  </si>
  <si>
    <t>Default value set in the methodology</t>
    <phoneticPr fontId="2"/>
  </si>
  <si>
    <r>
      <t xml:space="preserve">Supplied combustion air quantity of project tunnel and/or shuttle kiln </t>
    </r>
    <r>
      <rPr>
        <i/>
        <sz val="11"/>
        <color theme="1"/>
        <rFont val="Arial"/>
        <family val="2"/>
      </rPr>
      <t>i</t>
    </r>
    <r>
      <rPr>
        <sz val="11"/>
        <color theme="1"/>
        <rFont val="Arial"/>
        <family val="2"/>
      </rPr>
      <t xml:space="preserve"> which was pre-heated by waste heat recovery system during the period </t>
    </r>
    <r>
      <rPr>
        <i/>
        <sz val="11"/>
        <color theme="1"/>
        <rFont val="Arial"/>
        <family val="2"/>
      </rPr>
      <t>p</t>
    </r>
    <r>
      <rPr>
        <sz val="11"/>
        <color theme="1"/>
        <rFont val="Arial"/>
        <family val="2"/>
      </rPr>
      <t xml:space="preserve"> </t>
    </r>
    <phoneticPr fontId="2"/>
  </si>
  <si>
    <r>
      <t xml:space="preserve">Temperature of supplied combustion air entering the firing unit of the project tunnel and/or shuttle kiln </t>
    </r>
    <r>
      <rPr>
        <i/>
        <sz val="11"/>
        <rFont val="Arial"/>
        <family val="2"/>
      </rPr>
      <t>i</t>
    </r>
    <r>
      <rPr>
        <sz val="11"/>
        <rFont val="Arial"/>
        <family val="2"/>
      </rPr>
      <t xml:space="preserve"> during the project period </t>
    </r>
    <r>
      <rPr>
        <i/>
        <sz val="11"/>
        <rFont val="Arial"/>
        <family val="2"/>
      </rPr>
      <t>p</t>
    </r>
    <r>
      <rPr>
        <sz val="11"/>
        <rFont val="Arial"/>
        <family val="2"/>
      </rPr>
      <t xml:space="preserve"> </t>
    </r>
    <phoneticPr fontId="2"/>
  </si>
  <si>
    <r>
      <t>RGV</t>
    </r>
    <r>
      <rPr>
        <vertAlign val="subscript"/>
        <sz val="11"/>
        <color theme="1"/>
        <rFont val="Arial"/>
        <family val="2"/>
      </rPr>
      <t>i,p</t>
    </r>
    <phoneticPr fontId="2"/>
  </si>
  <si>
    <r>
      <t>TM</t>
    </r>
    <r>
      <rPr>
        <vertAlign val="subscript"/>
        <sz val="11"/>
        <color theme="1"/>
        <rFont val="Arial"/>
        <family val="2"/>
      </rPr>
      <t>rg,i,p</t>
    </r>
    <phoneticPr fontId="2"/>
  </si>
  <si>
    <r>
      <rPr>
        <b/>
        <i/>
        <sz val="12"/>
        <color theme="0"/>
        <rFont val="Arial"/>
        <family val="2"/>
      </rPr>
      <t>Ex-ante</t>
    </r>
    <r>
      <rPr>
        <b/>
        <sz val="12"/>
        <color theme="0"/>
        <rFont val="Arial"/>
        <family val="2"/>
      </rPr>
      <t xml:space="preserve"> estimation of net supplied heat quantity recovered from exhaust gas</t>
    </r>
    <phoneticPr fontId="16"/>
  </si>
  <si>
    <r>
      <t xml:space="preserve">Supplied combustion air quantity of project tunnel and/or shuttle kiln </t>
    </r>
    <r>
      <rPr>
        <b/>
        <i/>
        <sz val="11"/>
        <color theme="0"/>
        <rFont val="Arial"/>
        <family val="2"/>
      </rPr>
      <t>i</t>
    </r>
    <r>
      <rPr>
        <b/>
        <sz val="11"/>
        <color theme="0"/>
        <rFont val="Arial"/>
        <family val="2"/>
      </rPr>
      <t xml:space="preserve"> which was pre-heated by waste heat recovery system during the period </t>
    </r>
    <r>
      <rPr>
        <b/>
        <i/>
        <sz val="11"/>
        <color theme="0"/>
        <rFont val="Arial"/>
        <family val="2"/>
      </rPr>
      <t>p</t>
    </r>
    <r>
      <rPr>
        <b/>
        <sz val="11"/>
        <color theme="0"/>
        <rFont val="Arial"/>
        <family val="2"/>
      </rPr>
      <t xml:space="preserve"> </t>
    </r>
    <phoneticPr fontId="16"/>
  </si>
  <si>
    <r>
      <t xml:space="preserve">Temperature of supplied combustion air entering the firing unit of the project tunnel and/or shuttle kiln </t>
    </r>
    <r>
      <rPr>
        <b/>
        <i/>
        <sz val="11"/>
        <color theme="0"/>
        <rFont val="Arial"/>
        <family val="2"/>
      </rPr>
      <t>i</t>
    </r>
    <r>
      <rPr>
        <b/>
        <sz val="11"/>
        <color theme="0"/>
        <rFont val="Arial"/>
        <family val="2"/>
      </rPr>
      <t xml:space="preserve"> during the project period </t>
    </r>
    <r>
      <rPr>
        <b/>
        <i/>
        <sz val="11"/>
        <color theme="0"/>
        <rFont val="Arial"/>
        <family val="2"/>
      </rPr>
      <t>p</t>
    </r>
    <r>
      <rPr>
        <b/>
        <sz val="11"/>
        <color theme="0"/>
        <rFont val="Arial"/>
        <family val="2"/>
      </rPr>
      <t xml:space="preserve"> </t>
    </r>
    <phoneticPr fontId="16"/>
  </si>
  <si>
    <r>
      <t xml:space="preserve">Net supplied heat quantity recovered by the project during the period </t>
    </r>
    <r>
      <rPr>
        <i/>
        <sz val="11"/>
        <color indexed="8"/>
        <rFont val="Arial"/>
        <family val="2"/>
      </rPr>
      <t>p</t>
    </r>
    <phoneticPr fontId="2"/>
  </si>
  <si>
    <r>
      <rPr>
        <b/>
        <i/>
        <sz val="12"/>
        <color theme="0"/>
        <rFont val="Arial"/>
        <family val="2"/>
      </rPr>
      <t>Ex-post</t>
    </r>
    <r>
      <rPr>
        <b/>
        <sz val="12"/>
        <color theme="0"/>
        <rFont val="Arial"/>
        <family val="2"/>
      </rPr>
      <t xml:space="preserve"> calculation of net supplied heat quantity recovered from exhaust gas</t>
    </r>
    <phoneticPr fontId="16"/>
  </si>
  <si>
    <r>
      <t xml:space="preserve">Net supplied heat quantity recovered by the project during the period </t>
    </r>
    <r>
      <rPr>
        <b/>
        <i/>
        <sz val="11"/>
        <color theme="0"/>
        <rFont val="Arial"/>
        <family val="2"/>
      </rPr>
      <t>p</t>
    </r>
    <r>
      <rPr>
        <b/>
        <sz val="11"/>
        <color theme="0"/>
        <rFont val="Arial"/>
        <family val="2"/>
      </rPr>
      <t xml:space="preserve"> </t>
    </r>
    <phoneticPr fontId="16"/>
  </si>
  <si>
    <t>Monitoring Period</t>
    <phoneticPr fontId="35"/>
  </si>
  <si>
    <t>Based on the actual measurement using measuring equipments (Data used: measured values)</t>
    <phoneticPr fontId="2"/>
  </si>
  <si>
    <r>
      <t xml:space="preserve">Supplied combustion air quantity of project tunnel and/or shuttle kiln </t>
    </r>
    <r>
      <rPr>
        <b/>
        <i/>
        <sz val="11"/>
        <color theme="0"/>
        <rFont val="Arial"/>
        <family val="2"/>
      </rPr>
      <t>i</t>
    </r>
    <r>
      <rPr>
        <b/>
        <sz val="11"/>
        <color theme="0"/>
        <rFont val="Arial"/>
        <family val="2"/>
      </rPr>
      <t xml:space="preserve"> which was pre-heated by waste heat recovery system during the period </t>
    </r>
    <r>
      <rPr>
        <b/>
        <i/>
        <sz val="11"/>
        <color theme="0"/>
        <rFont val="Arial"/>
        <family val="2"/>
      </rPr>
      <t>p</t>
    </r>
    <phoneticPr fontId="16"/>
  </si>
  <si>
    <r>
      <t xml:space="preserve">Temperature difference of project tunnel and/or shuttle kiln </t>
    </r>
    <r>
      <rPr>
        <b/>
        <i/>
        <sz val="11"/>
        <color theme="0"/>
        <rFont val="Arial"/>
        <family val="2"/>
      </rPr>
      <t>i</t>
    </r>
    <r>
      <rPr>
        <b/>
        <sz val="11"/>
        <color theme="0"/>
        <rFont val="Arial"/>
        <family val="2"/>
      </rPr>
      <t xml:space="preserve"> and ambient during the project period </t>
    </r>
    <r>
      <rPr>
        <b/>
        <i/>
        <sz val="11"/>
        <color theme="0"/>
        <rFont val="Arial"/>
        <family val="2"/>
      </rPr>
      <t>p</t>
    </r>
    <phoneticPr fontId="16"/>
  </si>
  <si>
    <t>JIS K 2249-1: 2011, 6 a)</t>
    <phoneticPr fontId="2"/>
  </si>
  <si>
    <t>IPCC default value from “2006 IPCC Guidelines for National Greenhouse Gas Inventory, Volume2”</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</si>
</sst>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0_);[Red]\(#,##0\)"/>
    <numFmt numFmtId="177" formatCode="0.0_);[Red]\(0.0\)"/>
    <numFmt numFmtId="178" formatCode="#,##0.0;[Red]\-#,##0.0"/>
    <numFmt numFmtId="179" formatCode="0.0000_ "/>
    <numFmt numFmtId="180" formatCode="#,##0.0000;[Red]\-#,##0.0000"/>
    <numFmt numFmtId="181" formatCode="0.000_);[Red]\(0.000\)"/>
    <numFmt numFmtId="182" formatCode="#,##0.000;[Red]\-#,##0.000"/>
    <numFmt numFmtId="183" formatCode="#,##0.0_);[Red]\(#,##0.0\)"/>
    <numFmt numFmtId="184" formatCode="#,##0.0_ ;[Red]\-#,##0.0\ "/>
    <numFmt numFmtId="185" formatCode="#,##0_ ;[Red]\-#,##0\ "/>
  </numFmts>
  <fonts count="36">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2"/>
      <color indexed="9"/>
      <name val="Arial"/>
      <family val="2"/>
    </font>
    <font>
      <sz val="11"/>
      <color theme="1"/>
      <name val="ＭＳ Ｐゴシック"/>
      <family val="3"/>
      <charset val="128"/>
      <scheme val="minor"/>
    </font>
    <font>
      <i/>
      <sz val="11"/>
      <color indexed="8"/>
      <name val="Arial"/>
      <family val="2"/>
    </font>
    <font>
      <vertAlign val="subscript"/>
      <sz val="11"/>
      <name val="Arial"/>
      <family val="2"/>
    </font>
    <font>
      <sz val="11"/>
      <name val="ＭＳ Ｐゴシック"/>
      <family val="3"/>
      <charset val="128"/>
    </font>
    <font>
      <sz val="11"/>
      <color theme="1"/>
      <name val="Arial"/>
      <family val="2"/>
    </font>
    <font>
      <sz val="6"/>
      <name val="ＭＳ Ｐゴシック"/>
      <family val="3"/>
      <charset val="128"/>
      <scheme val="minor"/>
    </font>
    <font>
      <i/>
      <sz val="11"/>
      <name val="Arial"/>
      <family val="2"/>
    </font>
    <font>
      <b/>
      <sz val="11"/>
      <color theme="0"/>
      <name val="Arial"/>
      <family val="2"/>
    </font>
    <font>
      <vertAlign val="subscript"/>
      <sz val="11"/>
      <color theme="0"/>
      <name val="Arial"/>
      <family val="2"/>
    </font>
    <font>
      <b/>
      <sz val="12"/>
      <color theme="0"/>
      <name val="Arial"/>
      <family val="2"/>
    </font>
    <font>
      <b/>
      <vertAlign val="subscript"/>
      <sz val="11"/>
      <color theme="0"/>
      <name val="Arial"/>
      <family val="2"/>
    </font>
    <font>
      <b/>
      <vertAlign val="superscript"/>
      <sz val="11"/>
      <color theme="0"/>
      <name val="Arial"/>
      <family val="2"/>
    </font>
    <font>
      <b/>
      <i/>
      <sz val="12"/>
      <color theme="0"/>
      <name val="Arial"/>
      <family val="2"/>
    </font>
    <font>
      <vertAlign val="superscript"/>
      <sz val="11"/>
      <color theme="1"/>
      <name val="Arial"/>
      <family val="2"/>
    </font>
    <font>
      <b/>
      <sz val="11"/>
      <color theme="1"/>
      <name val="Arial"/>
      <family val="2"/>
    </font>
    <font>
      <vertAlign val="subscript"/>
      <sz val="11"/>
      <color theme="1"/>
      <name val="Arial"/>
      <family val="2"/>
    </font>
    <font>
      <vertAlign val="superscript"/>
      <sz val="11"/>
      <name val="Arial"/>
      <family val="2"/>
    </font>
    <font>
      <b/>
      <i/>
      <sz val="11"/>
      <color indexed="8"/>
      <name val="Arial"/>
      <family val="2"/>
    </font>
    <font>
      <b/>
      <vertAlign val="subscript"/>
      <sz val="11"/>
      <color indexed="8"/>
      <name val="Arial"/>
      <family val="2"/>
    </font>
    <font>
      <b/>
      <vertAlign val="subscript"/>
      <sz val="11"/>
      <color indexed="9"/>
      <name val="Arial"/>
      <family val="2"/>
    </font>
    <font>
      <sz val="11"/>
      <color indexed="10"/>
      <name val="Arial"/>
      <family val="2"/>
    </font>
    <font>
      <sz val="12"/>
      <name val="Times New Roman"/>
      <family val="1"/>
    </font>
    <font>
      <i/>
      <sz val="11"/>
      <color theme="1"/>
      <name val="Arial"/>
      <family val="2"/>
    </font>
    <font>
      <b/>
      <i/>
      <sz val="11"/>
      <color theme="0"/>
      <name val="Arial"/>
      <family val="2"/>
    </font>
    <font>
      <sz val="6"/>
      <name val="ＭＳ Ｐゴシック"/>
      <family val="2"/>
      <charset val="128"/>
      <scheme val="minor"/>
    </font>
  </fonts>
  <fills count="12">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3" tint="0.59999389629810485"/>
        <bgColor indexed="64"/>
      </patternFill>
    </fill>
    <fill>
      <patternFill patternType="solid">
        <fgColor theme="3" tint="-0.249977111117893"/>
        <bgColor indexed="64"/>
      </patternFill>
    </fill>
    <fill>
      <patternFill patternType="solid">
        <fgColor theme="0"/>
        <bgColor indexed="64"/>
      </patternFill>
    </fill>
    <fill>
      <patternFill patternType="solid">
        <fgColor theme="5" tint="0.79998168889431442"/>
        <bgColor indexed="64"/>
      </patternFill>
    </fill>
  </fills>
  <borders count="20">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thin">
        <color indexed="23"/>
      </left>
      <right style="thin">
        <color indexed="23"/>
      </right>
      <top/>
      <bottom style="thin">
        <color indexed="23"/>
      </bottom>
      <diagonal/>
    </border>
    <border>
      <left style="thin">
        <color indexed="64"/>
      </left>
      <right style="thin">
        <color indexed="64"/>
      </right>
      <top style="thin">
        <color indexed="64"/>
      </top>
      <bottom style="thin">
        <color indexed="64"/>
      </bottom>
      <diagonal/>
    </border>
    <border>
      <left style="thin">
        <color rgb="FF808080"/>
      </left>
      <right/>
      <top style="thin">
        <color rgb="FF808080"/>
      </top>
      <bottom style="thin">
        <color rgb="FF808080"/>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bottom style="thin">
        <color rgb="FF808080"/>
      </bottom>
      <diagonal/>
    </border>
    <border>
      <left style="thin">
        <color rgb="FF808080"/>
      </left>
      <right style="thin">
        <color rgb="FF808080"/>
      </right>
      <top style="thin">
        <color rgb="FF808080"/>
      </top>
      <bottom/>
      <diagonal/>
    </border>
    <border>
      <left style="thin">
        <color rgb="FF808080"/>
      </left>
      <right style="thin">
        <color rgb="FF808080"/>
      </right>
      <top/>
      <bottom/>
      <diagonal/>
    </border>
    <border>
      <left/>
      <right style="thin">
        <color indexed="23"/>
      </right>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7">
    <xf numFmtId="0" fontId="0" fillId="0" borderId="0">
      <alignment vertical="center"/>
    </xf>
    <xf numFmtId="0" fontId="11" fillId="3"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1" fillId="0" borderId="0">
      <alignment vertical="center"/>
    </xf>
    <xf numFmtId="38" fontId="32" fillId="0" borderId="0" applyFont="0" applyFill="0" applyBorder="0" applyAlignment="0" applyProtection="0">
      <alignment vertical="center"/>
    </xf>
    <xf numFmtId="0" fontId="1" fillId="0" borderId="0">
      <alignment vertical="center"/>
    </xf>
  </cellStyleXfs>
  <cellXfs count="139">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7" fillId="0" borderId="0" xfId="0" applyFont="1">
      <alignment vertical="center"/>
    </xf>
    <xf numFmtId="0" fontId="3" fillId="0" borderId="0" xfId="0" applyFont="1" applyBorder="1">
      <alignment vertical="center"/>
    </xf>
    <xf numFmtId="0" fontId="7" fillId="0" borderId="0" xfId="0" applyFont="1" applyFill="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8" fillId="0" borderId="0" xfId="0" applyFont="1" applyFill="1" applyBorder="1">
      <alignment vertical="center"/>
    </xf>
    <xf numFmtId="0" fontId="3" fillId="0" borderId="0" xfId="0" applyFont="1" applyAlignment="1">
      <alignment vertical="center" wrapText="1"/>
    </xf>
    <xf numFmtId="38" fontId="3" fillId="0" borderId="0" xfId="2" applyFont="1">
      <alignment vertical="center"/>
    </xf>
    <xf numFmtId="0" fontId="3" fillId="0" borderId="0" xfId="0" applyFont="1" applyFill="1" applyBorder="1" applyAlignment="1">
      <alignment horizontal="left" vertical="center" wrapText="1"/>
    </xf>
    <xf numFmtId="0" fontId="9" fillId="0" borderId="0" xfId="0" applyFont="1">
      <alignment vertical="center"/>
    </xf>
    <xf numFmtId="0" fontId="3" fillId="0" borderId="0" xfId="0" applyFont="1" applyAlignment="1">
      <alignment horizontal="right" vertical="center"/>
    </xf>
    <xf numFmtId="0" fontId="6" fillId="4" borderId="0" xfId="0" applyFont="1" applyFill="1" applyAlignment="1">
      <alignment vertical="center"/>
    </xf>
    <xf numFmtId="0" fontId="6" fillId="4" borderId="0" xfId="0" applyFont="1" applyFill="1" applyAlignment="1">
      <alignment horizontal="right" vertical="center"/>
    </xf>
    <xf numFmtId="0" fontId="15" fillId="0" borderId="0" xfId="0" applyFont="1">
      <alignment vertical="center"/>
    </xf>
    <xf numFmtId="38" fontId="8" fillId="0" borderId="0" xfId="2" applyFont="1" applyFill="1" applyBorder="1">
      <alignment vertical="center"/>
    </xf>
    <xf numFmtId="0" fontId="14" fillId="0" borderId="0" xfId="0" applyFont="1" applyFill="1" applyBorder="1" applyAlignment="1">
      <alignment horizontal="left" vertical="center"/>
    </xf>
    <xf numFmtId="0" fontId="15" fillId="0" borderId="0" xfId="0" applyFont="1" applyAlignment="1">
      <alignment horizontal="center" vertical="center"/>
    </xf>
    <xf numFmtId="0" fontId="18" fillId="9" borderId="3" xfId="0" applyFont="1" applyFill="1" applyBorder="1" applyAlignment="1">
      <alignment horizontal="center" vertical="center" wrapText="1"/>
    </xf>
    <xf numFmtId="0" fontId="18" fillId="9" borderId="1" xfId="0" applyFont="1" applyFill="1" applyBorder="1" applyAlignment="1">
      <alignment horizontal="center" vertical="center" wrapText="1"/>
    </xf>
    <xf numFmtId="0" fontId="18" fillId="9" borderId="8" xfId="0" applyFont="1" applyFill="1" applyBorder="1" applyAlignment="1">
      <alignment horizontal="center" vertical="center" wrapText="1"/>
    </xf>
    <xf numFmtId="38" fontId="8" fillId="2" borderId="1" xfId="2" applyFont="1" applyFill="1" applyBorder="1" applyAlignment="1" applyProtection="1">
      <alignment horizontal="center" vertical="center" wrapText="1"/>
      <protection locked="0"/>
    </xf>
    <xf numFmtId="176" fontId="8" fillId="2" borderId="8" xfId="2" applyNumberFormat="1" applyFont="1" applyFill="1" applyBorder="1" applyAlignment="1" applyProtection="1">
      <alignment horizontal="right" vertical="center"/>
      <protection locked="0"/>
    </xf>
    <xf numFmtId="0" fontId="15" fillId="0" borderId="0" xfId="0" applyFont="1" applyAlignment="1">
      <alignment horizontal="center" vertical="center" wrapText="1"/>
    </xf>
    <xf numFmtId="0" fontId="18" fillId="9" borderId="1" xfId="0" applyFont="1" applyFill="1" applyBorder="1" applyAlignment="1">
      <alignment horizontal="center" vertical="center"/>
    </xf>
    <xf numFmtId="0" fontId="15" fillId="0" borderId="0" xfId="0" applyFont="1" applyFill="1" applyAlignment="1">
      <alignment horizontal="center" vertical="center"/>
    </xf>
    <xf numFmtId="0" fontId="18" fillId="0" borderId="9" xfId="0" applyFont="1" applyFill="1" applyBorder="1" applyAlignment="1">
      <alignment horizontal="center" vertical="center" wrapText="1"/>
    </xf>
    <xf numFmtId="0" fontId="18"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8" xfId="0" applyFont="1" applyFill="1" applyBorder="1" applyAlignment="1">
      <alignment horizontal="center" vertical="center" wrapText="1"/>
    </xf>
    <xf numFmtId="176" fontId="8" fillId="0" borderId="8" xfId="2" applyNumberFormat="1" applyFont="1" applyFill="1" applyBorder="1" applyAlignment="1" applyProtection="1">
      <alignment horizontal="right" vertical="center"/>
      <protection locked="0"/>
    </xf>
    <xf numFmtId="0" fontId="15" fillId="0" borderId="0" xfId="0" applyFont="1" applyFill="1" applyAlignment="1">
      <alignment horizontal="center" vertical="center" wrapText="1"/>
    </xf>
    <xf numFmtId="0" fontId="18" fillId="9" borderId="3" xfId="0" applyFont="1" applyFill="1" applyBorder="1" applyAlignment="1">
      <alignment horizontal="center" vertical="center" wrapText="1"/>
    </xf>
    <xf numFmtId="0" fontId="15" fillId="0" borderId="0" xfId="0" applyFont="1" applyAlignment="1">
      <alignment horizontal="right" vertical="center"/>
    </xf>
    <xf numFmtId="0" fontId="3" fillId="0" borderId="0" xfId="0" applyFont="1">
      <alignment vertical="center"/>
    </xf>
    <xf numFmtId="0" fontId="3" fillId="0" borderId="0" xfId="0" applyFont="1" applyAlignment="1">
      <alignment horizontal="right" vertical="center"/>
    </xf>
    <xf numFmtId="0" fontId="15" fillId="6" borderId="1" xfId="0" quotePrefix="1" applyFont="1" applyFill="1" applyBorder="1" applyAlignment="1">
      <alignment horizontal="center" vertical="center"/>
    </xf>
    <xf numFmtId="0" fontId="15" fillId="6" borderId="1" xfId="0" applyFont="1" applyFill="1" applyBorder="1">
      <alignment vertical="center"/>
    </xf>
    <xf numFmtId="0" fontId="15" fillId="6" borderId="1" xfId="0" applyFont="1" applyFill="1" applyBorder="1" applyAlignment="1">
      <alignment vertical="center" wrapText="1"/>
    </xf>
    <xf numFmtId="38" fontId="15" fillId="6" borderId="1" xfId="2" applyFont="1" applyFill="1" applyBorder="1">
      <alignment vertical="center"/>
    </xf>
    <xf numFmtId="0" fontId="8" fillId="6" borderId="1" xfId="0" applyFont="1" applyFill="1" applyBorder="1" applyAlignment="1">
      <alignment vertical="center" wrapText="1"/>
    </xf>
    <xf numFmtId="38" fontId="8" fillId="6" borderId="1" xfId="2" applyFont="1" applyFill="1" applyBorder="1">
      <alignment vertical="center"/>
    </xf>
    <xf numFmtId="0" fontId="8" fillId="6" borderId="1" xfId="0" applyFont="1" applyFill="1" applyBorder="1" applyAlignment="1">
      <alignment horizontal="center" vertical="center"/>
    </xf>
    <xf numFmtId="0" fontId="15" fillId="6" borderId="1" xfId="0" applyFont="1" applyFill="1" applyBorder="1" applyAlignment="1">
      <alignment horizontal="center" vertical="center"/>
    </xf>
    <xf numFmtId="0" fontId="3" fillId="0" borderId="6" xfId="0" applyFont="1" applyFill="1" applyBorder="1">
      <alignment vertical="center"/>
    </xf>
    <xf numFmtId="0" fontId="6" fillId="5" borderId="1" xfId="0" applyFont="1" applyFill="1" applyBorder="1" applyAlignment="1">
      <alignment horizontal="center" vertical="center"/>
    </xf>
    <xf numFmtId="0" fontId="3" fillId="6" borderId="2" xfId="0" applyFont="1" applyFill="1" applyBorder="1">
      <alignment vertical="center"/>
    </xf>
    <xf numFmtId="0" fontId="15" fillId="0" borderId="1" xfId="0" applyFont="1" applyFill="1" applyBorder="1" applyAlignment="1" applyProtection="1">
      <alignment vertical="center" wrapText="1"/>
      <protection locked="0"/>
    </xf>
    <xf numFmtId="38" fontId="15" fillId="2" borderId="1" xfId="2" quotePrefix="1" applyFont="1" applyFill="1" applyBorder="1" applyAlignment="1" applyProtection="1">
      <alignment vertical="center" wrapText="1"/>
      <protection locked="0"/>
    </xf>
    <xf numFmtId="38" fontId="15" fillId="2" borderId="1" xfId="2" applyFont="1" applyFill="1" applyBorder="1" applyAlignment="1" applyProtection="1">
      <alignment vertical="center" wrapText="1"/>
      <protection locked="0"/>
    </xf>
    <xf numFmtId="180" fontId="8" fillId="6" borderId="1" xfId="2" applyNumberFormat="1" applyFont="1" applyFill="1" applyBorder="1" applyAlignment="1" applyProtection="1">
      <alignment vertical="center"/>
    </xf>
    <xf numFmtId="181" fontId="8" fillId="6" borderId="1" xfId="0" applyNumberFormat="1" applyFont="1" applyFill="1" applyBorder="1" applyAlignment="1" applyProtection="1">
      <alignment vertical="center"/>
    </xf>
    <xf numFmtId="181" fontId="8" fillId="6" borderId="1" xfId="2" applyNumberFormat="1" applyFont="1" applyFill="1" applyBorder="1" applyAlignment="1" applyProtection="1">
      <alignment vertical="center"/>
    </xf>
    <xf numFmtId="177" fontId="15" fillId="6" borderId="1" xfId="2" applyNumberFormat="1" applyFont="1" applyFill="1" applyBorder="1" applyAlignment="1" applyProtection="1">
      <alignment vertical="center"/>
    </xf>
    <xf numFmtId="176" fontId="8" fillId="6" borderId="8" xfId="2" applyNumberFormat="1" applyFont="1" applyFill="1" applyBorder="1" applyAlignment="1" applyProtection="1">
      <alignment horizontal="right" vertical="center"/>
    </xf>
    <xf numFmtId="183" fontId="15" fillId="6" borderId="8" xfId="2" applyNumberFormat="1" applyFont="1" applyFill="1" applyBorder="1" applyAlignment="1" applyProtection="1">
      <alignment horizontal="right" vertical="center"/>
    </xf>
    <xf numFmtId="0" fontId="3" fillId="0" borderId="0" xfId="0" applyFont="1" applyAlignment="1">
      <alignment horizontal="right" vertical="center"/>
    </xf>
    <xf numFmtId="0" fontId="11" fillId="0" borderId="0" xfId="4" applyFont="1">
      <alignment vertical="center"/>
    </xf>
    <xf numFmtId="0" fontId="6" fillId="5" borderId="6" xfId="4" applyFont="1" applyFill="1" applyBorder="1" applyAlignment="1">
      <alignment horizontal="center" vertical="center" wrapText="1"/>
    </xf>
    <xf numFmtId="0" fontId="8" fillId="0" borderId="6" xfId="4" applyFont="1" applyFill="1" applyBorder="1" applyAlignment="1" applyProtection="1">
      <alignment vertical="center" wrapText="1"/>
      <protection locked="0"/>
    </xf>
    <xf numFmtId="0" fontId="3" fillId="0" borderId="7" xfId="0" applyFont="1" applyFill="1" applyBorder="1">
      <alignment vertical="center"/>
    </xf>
    <xf numFmtId="0" fontId="15" fillId="10" borderId="1" xfId="0" quotePrefix="1" applyFont="1" applyFill="1" applyBorder="1" applyAlignment="1" applyProtection="1">
      <alignment horizontal="center" vertical="center" wrapText="1"/>
      <protection locked="0"/>
    </xf>
    <xf numFmtId="0" fontId="6" fillId="5" borderId="1" xfId="0" applyFont="1" applyFill="1" applyBorder="1" applyAlignment="1">
      <alignment horizontal="center" vertical="center" wrapText="1"/>
    </xf>
    <xf numFmtId="0" fontId="10" fillId="4" borderId="0" xfId="0" applyFont="1" applyFill="1" applyAlignment="1">
      <alignment vertical="center"/>
    </xf>
    <xf numFmtId="0" fontId="8" fillId="6" borderId="1" xfId="0" applyFont="1" applyFill="1" applyBorder="1">
      <alignment vertical="center"/>
    </xf>
    <xf numFmtId="0" fontId="6" fillId="5" borderId="13" xfId="0" applyFont="1" applyFill="1" applyBorder="1">
      <alignment vertical="center"/>
    </xf>
    <xf numFmtId="0" fontId="3" fillId="5" borderId="13" xfId="0" applyFont="1" applyFill="1" applyBorder="1">
      <alignment vertical="center"/>
    </xf>
    <xf numFmtId="0" fontId="6" fillId="5" borderId="13" xfId="0" applyFont="1" applyFill="1" applyBorder="1" applyAlignment="1">
      <alignment horizontal="center" vertical="center"/>
    </xf>
    <xf numFmtId="0" fontId="6" fillId="5" borderId="13" xfId="0" applyFont="1" applyFill="1" applyBorder="1" applyAlignment="1">
      <alignment horizontal="center" vertical="center" shrinkToFit="1"/>
    </xf>
    <xf numFmtId="0" fontId="3" fillId="7" borderId="13" xfId="0" applyFont="1" applyFill="1" applyBorder="1">
      <alignment vertical="center"/>
    </xf>
    <xf numFmtId="0" fontId="3" fillId="0" borderId="13" xfId="0" applyFont="1" applyBorder="1" applyAlignment="1">
      <alignment horizontal="center" vertical="center"/>
    </xf>
    <xf numFmtId="177" fontId="3" fillId="0" borderId="13" xfId="2" applyNumberFormat="1" applyFont="1" applyBorder="1">
      <alignment vertical="center"/>
    </xf>
    <xf numFmtId="0" fontId="3" fillId="0" borderId="13" xfId="0" applyFont="1" applyBorder="1">
      <alignment vertical="center"/>
    </xf>
    <xf numFmtId="0" fontId="3" fillId="0" borderId="13" xfId="0" applyFont="1" applyFill="1" applyBorder="1" applyAlignment="1">
      <alignment horizontal="center" vertical="center"/>
    </xf>
    <xf numFmtId="38" fontId="6" fillId="5" borderId="13" xfId="2" applyFont="1" applyFill="1" applyBorder="1">
      <alignment vertical="center"/>
    </xf>
    <xf numFmtId="0" fontId="3" fillId="8" borderId="13" xfId="0" applyFont="1" applyFill="1" applyBorder="1">
      <alignment vertical="center"/>
    </xf>
    <xf numFmtId="0" fontId="3" fillId="8" borderId="13" xfId="0" applyFont="1" applyFill="1" applyBorder="1" applyAlignment="1">
      <alignment horizontal="left" vertical="center"/>
    </xf>
    <xf numFmtId="38" fontId="3" fillId="0" borderId="13" xfId="2" applyNumberFormat="1" applyFont="1" applyFill="1" applyBorder="1" applyAlignment="1">
      <alignment horizontal="center" vertical="center"/>
    </xf>
    <xf numFmtId="179" fontId="3" fillId="0" borderId="13" xfId="2" applyNumberFormat="1" applyFont="1" applyFill="1" applyBorder="1">
      <alignment vertical="center"/>
    </xf>
    <xf numFmtId="0" fontId="15" fillId="0" borderId="13" xfId="1" applyFont="1" applyFill="1" applyBorder="1">
      <alignment vertical="center"/>
    </xf>
    <xf numFmtId="182" fontId="3" fillId="0" borderId="13" xfId="2" applyNumberFormat="1" applyFont="1" applyFill="1" applyBorder="1">
      <alignment vertical="center"/>
    </xf>
    <xf numFmtId="0" fontId="8" fillId="0" borderId="13" xfId="1" applyFont="1" applyFill="1" applyBorder="1">
      <alignment vertical="center"/>
    </xf>
    <xf numFmtId="0" fontId="8" fillId="0" borderId="13" xfId="0" applyFont="1" applyFill="1" applyBorder="1" applyAlignment="1">
      <alignment horizontal="center" vertical="center"/>
    </xf>
    <xf numFmtId="178" fontId="3" fillId="0" borderId="13" xfId="2" applyNumberFormat="1" applyFont="1" applyFill="1" applyBorder="1">
      <alignment vertical="center"/>
    </xf>
    <xf numFmtId="0" fontId="8" fillId="0" borderId="13" xfId="0" applyFont="1" applyFill="1" applyBorder="1">
      <alignment vertical="center"/>
    </xf>
    <xf numFmtId="0" fontId="25" fillId="5" borderId="13" xfId="0" applyFont="1" applyFill="1" applyBorder="1">
      <alignment vertical="center"/>
    </xf>
    <xf numFmtId="0" fontId="15" fillId="0" borderId="13" xfId="0" applyFont="1" applyBorder="1">
      <alignment vertical="center"/>
    </xf>
    <xf numFmtId="0" fontId="3" fillId="6" borderId="13" xfId="0" applyFont="1" applyFill="1" applyBorder="1">
      <alignment vertical="center"/>
    </xf>
    <xf numFmtId="0" fontId="8" fillId="6" borderId="13" xfId="0" applyFont="1" applyFill="1" applyBorder="1" applyAlignment="1">
      <alignment vertical="top"/>
    </xf>
    <xf numFmtId="0" fontId="8" fillId="7" borderId="13" xfId="0" applyFont="1" applyFill="1" applyBorder="1" applyAlignment="1">
      <alignment vertical="center"/>
    </xf>
    <xf numFmtId="0" fontId="8" fillId="0" borderId="13" xfId="0" applyFont="1" applyBorder="1" applyAlignment="1">
      <alignment horizontal="center" vertical="center"/>
    </xf>
    <xf numFmtId="0" fontId="8" fillId="0" borderId="13" xfId="0" applyFont="1" applyBorder="1">
      <alignment vertical="center"/>
    </xf>
    <xf numFmtId="0" fontId="6" fillId="5" borderId="15" xfId="0" applyFont="1" applyFill="1" applyBorder="1">
      <alignment vertical="center"/>
    </xf>
    <xf numFmtId="0" fontId="3" fillId="7" borderId="15" xfId="0" applyFont="1" applyFill="1" applyBorder="1">
      <alignment vertical="center"/>
    </xf>
    <xf numFmtId="0" fontId="3" fillId="5" borderId="14" xfId="0" applyFont="1" applyFill="1" applyBorder="1">
      <alignment vertical="center"/>
    </xf>
    <xf numFmtId="0" fontId="3" fillId="5" borderId="16" xfId="0" applyFont="1" applyFill="1" applyBorder="1">
      <alignment vertical="center"/>
    </xf>
    <xf numFmtId="0" fontId="3" fillId="7" borderId="16" xfId="0" applyFont="1" applyFill="1" applyBorder="1">
      <alignment vertical="center"/>
    </xf>
    <xf numFmtId="0" fontId="3" fillId="7" borderId="14" xfId="0" applyFont="1" applyFill="1" applyBorder="1">
      <alignment vertical="center"/>
    </xf>
    <xf numFmtId="180" fontId="3" fillId="11" borderId="13" xfId="2" applyNumberFormat="1" applyFont="1" applyFill="1" applyBorder="1">
      <alignment vertical="center"/>
    </xf>
    <xf numFmtId="0" fontId="15" fillId="11" borderId="13" xfId="0" applyFont="1" applyFill="1" applyBorder="1" applyAlignment="1">
      <alignment horizontal="left" vertical="center"/>
    </xf>
    <xf numFmtId="184" fontId="3" fillId="0" borderId="13" xfId="2" applyNumberFormat="1" applyFont="1" applyBorder="1">
      <alignment vertical="center"/>
    </xf>
    <xf numFmtId="184" fontId="8" fillId="0" borderId="13" xfId="2" applyNumberFormat="1" applyFont="1" applyBorder="1">
      <alignment vertical="center"/>
    </xf>
    <xf numFmtId="183" fontId="3" fillId="0" borderId="13" xfId="2" applyNumberFormat="1" applyFont="1" applyBorder="1">
      <alignment vertical="center"/>
    </xf>
    <xf numFmtId="0" fontId="0" fillId="0" borderId="0" xfId="0" applyFont="1">
      <alignment vertical="center"/>
    </xf>
    <xf numFmtId="0" fontId="3" fillId="0" borderId="6" xfId="0" applyFont="1" applyFill="1" applyBorder="1" applyAlignment="1">
      <alignment vertical="center" wrapText="1"/>
    </xf>
    <xf numFmtId="0" fontId="6" fillId="5" borderId="1" xfId="0" applyFont="1" applyFill="1" applyBorder="1" applyAlignment="1">
      <alignment horizontal="center" vertical="center" wrapText="1"/>
    </xf>
    <xf numFmtId="0" fontId="6" fillId="5" borderId="3" xfId="0" applyFont="1" applyFill="1" applyBorder="1" applyAlignment="1">
      <alignment horizontal="center" vertical="center"/>
    </xf>
    <xf numFmtId="185" fontId="31" fillId="2" borderId="4" xfId="2" applyNumberFormat="1" applyFont="1" applyFill="1" applyBorder="1" applyAlignment="1">
      <alignment horizontal="right" vertical="center"/>
    </xf>
    <xf numFmtId="185" fontId="31" fillId="2" borderId="5" xfId="2" applyNumberFormat="1" applyFont="1" applyFill="1" applyBorder="1" applyAlignment="1">
      <alignment horizontal="right" vertical="center"/>
    </xf>
    <xf numFmtId="0" fontId="15" fillId="0" borderId="1" xfId="0" applyFont="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protection locked="0"/>
    </xf>
    <xf numFmtId="0" fontId="8" fillId="6" borderId="1" xfId="0" applyFont="1" applyFill="1" applyBorder="1" applyAlignment="1">
      <alignment horizontal="left" vertical="center"/>
    </xf>
    <xf numFmtId="0" fontId="8" fillId="0" borderId="1" xfId="0" quotePrefix="1"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8" fillId="6" borderId="1" xfId="0" applyFont="1" applyFill="1" applyBorder="1" applyAlignment="1">
      <alignment horizontal="left" vertical="center" wrapText="1"/>
    </xf>
    <xf numFmtId="0" fontId="15" fillId="0" borderId="1" xfId="0" quotePrefix="1" applyFont="1" applyFill="1" applyBorder="1" applyAlignment="1" applyProtection="1">
      <alignment horizontal="left" vertical="center" wrapText="1"/>
      <protection locked="0"/>
    </xf>
    <xf numFmtId="0" fontId="18" fillId="9" borderId="3" xfId="0" applyFont="1" applyFill="1" applyBorder="1" applyAlignment="1">
      <alignment horizontal="center" vertical="center" wrapText="1"/>
    </xf>
    <xf numFmtId="0" fontId="18" fillId="9" borderId="10" xfId="0" applyFont="1" applyFill="1" applyBorder="1" applyAlignment="1">
      <alignment horizontal="center" vertical="center" wrapText="1"/>
    </xf>
    <xf numFmtId="0" fontId="20" fillId="9" borderId="8" xfId="0" applyFont="1" applyFill="1" applyBorder="1" applyAlignment="1">
      <alignment horizontal="center" vertical="center" wrapText="1"/>
    </xf>
    <xf numFmtId="0" fontId="20" fillId="9" borderId="9" xfId="0" applyFont="1" applyFill="1" applyBorder="1" applyAlignment="1">
      <alignment horizontal="center" vertical="center" wrapText="1"/>
    </xf>
    <xf numFmtId="0" fontId="20" fillId="9" borderId="2" xfId="0" applyFont="1" applyFill="1" applyBorder="1" applyAlignment="1">
      <alignment horizontal="center" vertical="center" wrapText="1"/>
    </xf>
    <xf numFmtId="0" fontId="10" fillId="4" borderId="0" xfId="0" applyFont="1" applyFill="1" applyAlignment="1">
      <alignment vertical="center"/>
    </xf>
    <xf numFmtId="0" fontId="10" fillId="4" borderId="0" xfId="4" applyFont="1" applyFill="1" applyAlignment="1">
      <alignment horizontal="left" vertical="center"/>
    </xf>
    <xf numFmtId="0" fontId="3" fillId="0" borderId="11" xfId="0" applyFont="1" applyFill="1" applyBorder="1" applyAlignment="1">
      <alignment horizontal="left" vertical="center" wrapText="1"/>
    </xf>
    <xf numFmtId="0" fontId="6" fillId="5" borderId="0" xfId="0" applyFont="1" applyFill="1" applyBorder="1" applyAlignment="1">
      <alignment horizontal="center" vertical="center"/>
    </xf>
    <xf numFmtId="0" fontId="6" fillId="5" borderId="17" xfId="0" applyFont="1" applyFill="1" applyBorder="1" applyAlignment="1">
      <alignment horizontal="center" vertical="center"/>
    </xf>
    <xf numFmtId="185" fontId="31" fillId="2" borderId="18" xfId="2" applyNumberFormat="1" applyFont="1" applyFill="1" applyBorder="1" applyAlignment="1">
      <alignment vertical="center"/>
    </xf>
    <xf numFmtId="185" fontId="31" fillId="2" borderId="19" xfId="2" applyNumberFormat="1" applyFont="1" applyFill="1" applyBorder="1" applyAlignment="1">
      <alignment vertical="center"/>
    </xf>
    <xf numFmtId="0" fontId="18" fillId="5" borderId="13" xfId="0" applyFont="1" applyFill="1" applyBorder="1" applyAlignment="1">
      <alignment horizontal="center" vertical="center"/>
    </xf>
    <xf numFmtId="49" fontId="8" fillId="0" borderId="13" xfId="0" applyNumberFormat="1" applyFont="1" applyBorder="1" applyAlignment="1" applyProtection="1">
      <alignment horizontal="center" vertical="center" shrinkToFit="1"/>
      <protection locked="0"/>
    </xf>
    <xf numFmtId="49" fontId="8" fillId="0" borderId="12" xfId="0" applyNumberFormat="1" applyFont="1" applyBorder="1" applyAlignment="1" applyProtection="1">
      <alignment horizontal="center" vertical="center" shrinkToFit="1"/>
      <protection locked="0"/>
    </xf>
    <xf numFmtId="0" fontId="8" fillId="6" borderId="1" xfId="0" applyFont="1" applyFill="1" applyBorder="1" applyAlignment="1" applyProtection="1">
      <alignment vertical="center" wrapText="1"/>
    </xf>
    <xf numFmtId="0" fontId="15" fillId="6" borderId="1" xfId="0" applyFont="1" applyFill="1" applyBorder="1" applyAlignment="1" applyProtection="1">
      <alignment vertical="center" wrapText="1"/>
    </xf>
    <xf numFmtId="0" fontId="8" fillId="6" borderId="1" xfId="0" applyFont="1" applyFill="1" applyBorder="1" applyAlignment="1">
      <alignment vertical="center"/>
    </xf>
    <xf numFmtId="0" fontId="8" fillId="6" borderId="1" xfId="0" applyFont="1" applyFill="1" applyBorder="1" applyAlignment="1">
      <alignment vertical="center" wrapText="1"/>
    </xf>
    <xf numFmtId="0" fontId="8" fillId="6" borderId="1" xfId="0" applyFont="1" applyFill="1" applyBorder="1" applyAlignment="1">
      <alignment horizontal="center" vertical="center"/>
    </xf>
  </cellXfs>
  <cellStyles count="7">
    <cellStyle name="40% - アクセント 6" xfId="1" builtinId="51"/>
    <cellStyle name="Comma [0]" xfId="5"/>
    <cellStyle name="Normal_MRV spreadsheet" xfId="3"/>
    <cellStyle name="桁区切り" xfId="2" builtinId="6"/>
    <cellStyle name="標準" xfId="0" builtinId="0"/>
    <cellStyle name="標準 2" xfId="6"/>
    <cellStyle name="標準 3" xfId="4"/>
  </cellStyles>
  <dxfs count="0"/>
  <tableStyles count="0" defaultTableStyle="TableStyleMedium9" defaultPivotStyle="PivotStyleLight16"/>
  <colors>
    <mruColors>
      <color rgb="FF80808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T26"/>
  <sheetViews>
    <sheetView showGridLines="0" tabSelected="1" view="pageBreakPreview" zoomScale="80" zoomScaleNormal="70" zoomScaleSheetLayoutView="80" workbookViewId="0"/>
  </sheetViews>
  <sheetFormatPr defaultColWidth="9" defaultRowHeight="14.25"/>
  <cols>
    <col min="1" max="1" width="2.75" style="37" customWidth="1"/>
    <col min="2" max="3" width="11.625" style="37" customWidth="1"/>
    <col min="4" max="4" width="31.5" style="37" customWidth="1"/>
    <col min="5" max="5" width="12.125" style="37" customWidth="1"/>
    <col min="6" max="6" width="10.625" style="37" customWidth="1"/>
    <col min="7" max="7" width="11.625" style="37" customWidth="1"/>
    <col min="8" max="8" width="11.5" style="37" customWidth="1"/>
    <col min="9" max="9" width="66.5" style="37" customWidth="1"/>
    <col min="10" max="10" width="12.625" style="37" customWidth="1"/>
    <col min="11" max="11" width="21" style="37" customWidth="1"/>
    <col min="12" max="16384" width="9" style="37"/>
  </cols>
  <sheetData>
    <row r="1" spans="1:20" ht="18" customHeight="1">
      <c r="K1" s="59" t="s">
        <v>89</v>
      </c>
    </row>
    <row r="2" spans="1:20" ht="18" customHeight="1">
      <c r="K2" s="59" t="s">
        <v>88</v>
      </c>
    </row>
    <row r="3" spans="1:20" ht="27.95" customHeight="1">
      <c r="A3" s="66" t="s">
        <v>92</v>
      </c>
      <c r="B3" s="15"/>
      <c r="C3" s="15"/>
      <c r="D3" s="15"/>
      <c r="E3" s="15"/>
      <c r="F3" s="15"/>
      <c r="G3" s="15"/>
      <c r="H3" s="15"/>
      <c r="I3" s="15"/>
      <c r="J3" s="15"/>
      <c r="K3" s="16"/>
    </row>
    <row r="5" spans="1:20" ht="18.95" customHeight="1">
      <c r="A5" s="5" t="s">
        <v>93</v>
      </c>
      <c r="B5" s="5"/>
    </row>
    <row r="6" spans="1:20" ht="18.95" customHeight="1">
      <c r="A6" s="5"/>
      <c r="B6" s="65" t="s">
        <v>8</v>
      </c>
      <c r="C6" s="65" t="s">
        <v>9</v>
      </c>
      <c r="D6" s="65" t="s">
        <v>10</v>
      </c>
      <c r="E6" s="65" t="s">
        <v>11</v>
      </c>
      <c r="F6" s="65" t="s">
        <v>12</v>
      </c>
      <c r="G6" s="65" t="s">
        <v>13</v>
      </c>
      <c r="H6" s="65" t="s">
        <v>14</v>
      </c>
      <c r="I6" s="65" t="s">
        <v>15</v>
      </c>
      <c r="J6" s="65" t="s">
        <v>16</v>
      </c>
      <c r="K6" s="65" t="s">
        <v>17</v>
      </c>
    </row>
    <row r="7" spans="1:20" s="10" customFormat="1" ht="39" customHeight="1">
      <c r="B7" s="65" t="s">
        <v>18</v>
      </c>
      <c r="C7" s="65" t="s">
        <v>19</v>
      </c>
      <c r="D7" s="65" t="s">
        <v>77</v>
      </c>
      <c r="E7" s="65" t="s">
        <v>21</v>
      </c>
      <c r="F7" s="65" t="s">
        <v>22</v>
      </c>
      <c r="G7" s="65" t="s">
        <v>23</v>
      </c>
      <c r="H7" s="65" t="s">
        <v>24</v>
      </c>
      <c r="I7" s="65" t="s">
        <v>25</v>
      </c>
      <c r="J7" s="65" t="s">
        <v>26</v>
      </c>
      <c r="K7" s="65" t="s">
        <v>27</v>
      </c>
    </row>
    <row r="8" spans="1:20" ht="120" customHeight="1">
      <c r="B8" s="39">
        <v>1</v>
      </c>
      <c r="C8" s="40" t="s">
        <v>128</v>
      </c>
      <c r="D8" s="41" t="s">
        <v>126</v>
      </c>
      <c r="E8" s="42" t="s">
        <v>39</v>
      </c>
      <c r="F8" s="40" t="s">
        <v>94</v>
      </c>
      <c r="G8" s="50" t="s">
        <v>32</v>
      </c>
      <c r="H8" s="50" t="s">
        <v>55</v>
      </c>
      <c r="I8" s="51" t="s">
        <v>75</v>
      </c>
      <c r="J8" s="52" t="s">
        <v>78</v>
      </c>
      <c r="K8" s="52" t="s">
        <v>90</v>
      </c>
      <c r="T8" s="106"/>
    </row>
    <row r="9" spans="1:20" ht="120" customHeight="1">
      <c r="B9" s="39">
        <v>2</v>
      </c>
      <c r="C9" s="40" t="s">
        <v>129</v>
      </c>
      <c r="D9" s="43" t="s">
        <v>127</v>
      </c>
      <c r="E9" s="44" t="s">
        <v>56</v>
      </c>
      <c r="F9" s="67" t="s">
        <v>80</v>
      </c>
      <c r="G9" s="50" t="s">
        <v>32</v>
      </c>
      <c r="H9" s="50" t="s">
        <v>55</v>
      </c>
      <c r="I9" s="51" t="s">
        <v>76</v>
      </c>
      <c r="J9" s="52" t="s">
        <v>78</v>
      </c>
      <c r="K9" s="52" t="s">
        <v>90</v>
      </c>
      <c r="T9" s="106"/>
    </row>
    <row r="10" spans="1:20" ht="11.25" customHeight="1"/>
    <row r="11" spans="1:20" ht="20.100000000000001" customHeight="1">
      <c r="A11" s="5" t="s">
        <v>95</v>
      </c>
      <c r="I11" s="106"/>
      <c r="K11" s="106"/>
    </row>
    <row r="12" spans="1:20" ht="20.100000000000001" customHeight="1">
      <c r="B12" s="65" t="s">
        <v>8</v>
      </c>
      <c r="C12" s="108" t="s">
        <v>9</v>
      </c>
      <c r="D12" s="108"/>
      <c r="E12" s="65" t="s">
        <v>10</v>
      </c>
      <c r="F12" s="65" t="s">
        <v>11</v>
      </c>
      <c r="G12" s="108" t="s">
        <v>53</v>
      </c>
      <c r="H12" s="108"/>
      <c r="I12" s="108"/>
      <c r="J12" s="108" t="s">
        <v>13</v>
      </c>
      <c r="K12" s="108"/>
    </row>
    <row r="13" spans="1:20" ht="39" customHeight="1">
      <c r="B13" s="65" t="s">
        <v>19</v>
      </c>
      <c r="C13" s="108" t="s">
        <v>20</v>
      </c>
      <c r="D13" s="108"/>
      <c r="E13" s="65" t="s">
        <v>21</v>
      </c>
      <c r="F13" s="65" t="s">
        <v>22</v>
      </c>
      <c r="G13" s="108" t="s">
        <v>24</v>
      </c>
      <c r="H13" s="108"/>
      <c r="I13" s="108"/>
      <c r="J13" s="108" t="s">
        <v>27</v>
      </c>
      <c r="K13" s="108"/>
    </row>
    <row r="14" spans="1:20" ht="47.25" customHeight="1">
      <c r="B14" s="45" t="s">
        <v>67</v>
      </c>
      <c r="C14" s="114" t="s">
        <v>45</v>
      </c>
      <c r="D14" s="114"/>
      <c r="E14" s="53">
        <v>5.4300000000000001E-2</v>
      </c>
      <c r="F14" s="46" t="s">
        <v>72</v>
      </c>
      <c r="G14" s="113" t="s">
        <v>141</v>
      </c>
      <c r="H14" s="113"/>
      <c r="I14" s="113"/>
      <c r="J14" s="115" t="s">
        <v>121</v>
      </c>
      <c r="K14" s="116"/>
    </row>
    <row r="15" spans="1:20" ht="47.25" customHeight="1">
      <c r="B15" s="45" t="s">
        <v>42</v>
      </c>
      <c r="C15" s="117" t="s">
        <v>96</v>
      </c>
      <c r="D15" s="117"/>
      <c r="E15" s="54">
        <v>1.006</v>
      </c>
      <c r="F15" s="45" t="s">
        <v>81</v>
      </c>
      <c r="G15" s="118" t="s">
        <v>121</v>
      </c>
      <c r="H15" s="113"/>
      <c r="I15" s="113"/>
      <c r="J15" s="115" t="s">
        <v>121</v>
      </c>
      <c r="K15" s="116"/>
    </row>
    <row r="16" spans="1:20" ht="47.25" customHeight="1">
      <c r="B16" s="45" t="s">
        <v>46</v>
      </c>
      <c r="C16" s="114" t="s">
        <v>97</v>
      </c>
      <c r="D16" s="114"/>
      <c r="E16" s="55">
        <v>1.2929999999999999</v>
      </c>
      <c r="F16" s="45" t="s">
        <v>87</v>
      </c>
      <c r="G16" s="112" t="s">
        <v>140</v>
      </c>
      <c r="H16" s="112"/>
      <c r="I16" s="112"/>
      <c r="J16" s="115" t="s">
        <v>121</v>
      </c>
      <c r="K16" s="115"/>
    </row>
    <row r="17" spans="1:11" ht="47.25" customHeight="1">
      <c r="B17" s="45" t="s">
        <v>43</v>
      </c>
      <c r="C17" s="117" t="s">
        <v>68</v>
      </c>
      <c r="D17" s="117"/>
      <c r="E17" s="56">
        <v>35.799999999999997</v>
      </c>
      <c r="F17" s="45" t="s">
        <v>79</v>
      </c>
      <c r="G17" s="112" t="s">
        <v>125</v>
      </c>
      <c r="H17" s="112"/>
      <c r="I17" s="112"/>
      <c r="J17" s="115" t="s">
        <v>121</v>
      </c>
      <c r="K17" s="116"/>
    </row>
    <row r="18" spans="1:11" ht="6.75" customHeight="1"/>
    <row r="19" spans="1:11" ht="18.95" customHeight="1">
      <c r="A19" s="3" t="s">
        <v>98</v>
      </c>
      <c r="B19" s="3"/>
    </row>
    <row r="20" spans="1:11" ht="17.25" thickBot="1">
      <c r="B20" s="109" t="s">
        <v>99</v>
      </c>
      <c r="C20" s="109"/>
      <c r="D20" s="48" t="s">
        <v>22</v>
      </c>
    </row>
    <row r="21" spans="1:11" ht="19.5" thickBot="1">
      <c r="B21" s="110">
        <f>ROUNDDOWN('MPS(calc_process)'!G6, 0)</f>
        <v>0</v>
      </c>
      <c r="C21" s="111"/>
      <c r="D21" s="49" t="s">
        <v>36</v>
      </c>
    </row>
    <row r="22" spans="1:11" ht="20.100000000000001" customHeight="1">
      <c r="B22" s="4"/>
      <c r="C22" s="4"/>
      <c r="F22" s="11"/>
      <c r="G22" s="11"/>
    </row>
    <row r="23" spans="1:11" ht="18.95" customHeight="1">
      <c r="A23" s="5" t="s">
        <v>7</v>
      </c>
    </row>
    <row r="24" spans="1:11" ht="18" customHeight="1">
      <c r="B24" s="47" t="s">
        <v>29</v>
      </c>
      <c r="C24" s="107" t="s">
        <v>30</v>
      </c>
      <c r="D24" s="107"/>
      <c r="E24" s="107"/>
      <c r="F24" s="107"/>
      <c r="G24" s="107"/>
      <c r="H24" s="107"/>
      <c r="I24" s="107"/>
      <c r="J24" s="12"/>
    </row>
    <row r="25" spans="1:11" ht="18" customHeight="1">
      <c r="B25" s="47" t="s">
        <v>28</v>
      </c>
      <c r="C25" s="107" t="s">
        <v>31</v>
      </c>
      <c r="D25" s="107"/>
      <c r="E25" s="107"/>
      <c r="F25" s="107"/>
      <c r="G25" s="107"/>
      <c r="H25" s="107"/>
      <c r="I25" s="107"/>
      <c r="J25" s="12"/>
    </row>
    <row r="26" spans="1:11" ht="18" customHeight="1">
      <c r="B26" s="47" t="s">
        <v>32</v>
      </c>
      <c r="C26" s="107" t="s">
        <v>137</v>
      </c>
      <c r="D26" s="107"/>
      <c r="E26" s="107"/>
      <c r="F26" s="107"/>
      <c r="G26" s="107"/>
      <c r="H26" s="107"/>
      <c r="I26" s="107"/>
      <c r="J26" s="12"/>
    </row>
  </sheetData>
  <sheetProtection password="C6A3" sheet="1" objects="1" scenarios="1" formatCells="0" formatRows="0"/>
  <mergeCells count="23">
    <mergeCell ref="J12:K12"/>
    <mergeCell ref="J13:K13"/>
    <mergeCell ref="G12:I12"/>
    <mergeCell ref="G13:I13"/>
    <mergeCell ref="C25:I25"/>
    <mergeCell ref="J17:K17"/>
    <mergeCell ref="J14:K14"/>
    <mergeCell ref="C15:D15"/>
    <mergeCell ref="G15:I15"/>
    <mergeCell ref="J15:K15"/>
    <mergeCell ref="C17:D17"/>
    <mergeCell ref="J16:K16"/>
    <mergeCell ref="C26:I26"/>
    <mergeCell ref="C12:D12"/>
    <mergeCell ref="C13:D13"/>
    <mergeCell ref="B20:C20"/>
    <mergeCell ref="B21:C21"/>
    <mergeCell ref="C24:I24"/>
    <mergeCell ref="G17:I17"/>
    <mergeCell ref="G14:I14"/>
    <mergeCell ref="C16:D16"/>
    <mergeCell ref="G16:I16"/>
    <mergeCell ref="C14:D14"/>
  </mergeCells>
  <phoneticPr fontId="2"/>
  <pageMargins left="0.70866141732283472" right="0.70866141732283472" top="0.74803149606299213" bottom="0.74803149606299213" header="0.31496062992125984" footer="0.31496062992125984"/>
  <pageSetup paperSize="9" scale="6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G36"/>
  <sheetViews>
    <sheetView view="pageBreakPreview" zoomScale="80" zoomScaleNormal="100" zoomScaleSheetLayoutView="80" workbookViewId="0"/>
  </sheetViews>
  <sheetFormatPr defaultColWidth="9" defaultRowHeight="14.25"/>
  <cols>
    <col min="1" max="1" width="14.125" style="26" customWidth="1"/>
    <col min="2" max="3" width="38.75" style="26" customWidth="1"/>
    <col min="4" max="4" width="4.875" style="34" customWidth="1"/>
    <col min="5" max="7" width="38.75" style="26" customWidth="1"/>
    <col min="8" max="16384" width="9" style="17"/>
  </cols>
  <sheetData>
    <row r="1" spans="1:7">
      <c r="A1" s="20"/>
      <c r="B1" s="20"/>
      <c r="C1" s="20"/>
      <c r="D1" s="28"/>
      <c r="E1" s="20"/>
      <c r="F1" s="20"/>
      <c r="G1" s="36" t="str">
        <f>'MPS(input)'!K1</f>
        <v>Monitoring Spreadsheet: JCM_VN_AM010_ver01.0</v>
      </c>
    </row>
    <row r="2" spans="1:7">
      <c r="A2" s="20"/>
      <c r="B2" s="20"/>
      <c r="C2" s="20"/>
      <c r="D2" s="28"/>
      <c r="E2" s="20"/>
      <c r="F2" s="20"/>
      <c r="G2" s="36" t="str">
        <f>'MPS(input)'!K2</f>
        <v>Reference Number:</v>
      </c>
    </row>
    <row r="3" spans="1:7" ht="29.25" customHeight="1">
      <c r="A3" s="21"/>
      <c r="B3" s="121" t="s">
        <v>61</v>
      </c>
      <c r="C3" s="122"/>
      <c r="D3" s="29"/>
      <c r="E3" s="122" t="s">
        <v>130</v>
      </c>
      <c r="F3" s="122"/>
      <c r="G3" s="123"/>
    </row>
    <row r="4" spans="1:7" ht="42.75" customHeight="1">
      <c r="A4" s="21" t="s">
        <v>51</v>
      </c>
      <c r="B4" s="27" t="s">
        <v>58</v>
      </c>
      <c r="C4" s="27" t="s">
        <v>84</v>
      </c>
      <c r="D4" s="30"/>
      <c r="E4" s="27" t="s">
        <v>60</v>
      </c>
      <c r="F4" s="27" t="s">
        <v>59</v>
      </c>
      <c r="G4" s="22" t="s">
        <v>52</v>
      </c>
    </row>
    <row r="5" spans="1:7" ht="94.7" customHeight="1">
      <c r="A5" s="119" t="s">
        <v>54</v>
      </c>
      <c r="B5" s="22" t="s">
        <v>131</v>
      </c>
      <c r="C5" s="22" t="s">
        <v>132</v>
      </c>
      <c r="D5" s="31"/>
      <c r="E5" s="22" t="s">
        <v>138</v>
      </c>
      <c r="F5" s="22" t="s">
        <v>139</v>
      </c>
      <c r="G5" s="22" t="s">
        <v>135</v>
      </c>
    </row>
    <row r="6" spans="1:7" ht="17.25">
      <c r="A6" s="120"/>
      <c r="B6" s="23" t="s">
        <v>57</v>
      </c>
      <c r="C6" s="23" t="s">
        <v>82</v>
      </c>
      <c r="D6" s="32"/>
      <c r="E6" s="23" t="s">
        <v>69</v>
      </c>
      <c r="F6" s="23" t="s">
        <v>83</v>
      </c>
      <c r="G6" s="23" t="s">
        <v>74</v>
      </c>
    </row>
    <row r="7" spans="1:7">
      <c r="A7" s="24">
        <v>1</v>
      </c>
      <c r="B7" s="25"/>
      <c r="C7" s="25"/>
      <c r="D7" s="33"/>
      <c r="E7" s="57">
        <f>B7*'MPS(input)'!$E$16/10^3</f>
        <v>0</v>
      </c>
      <c r="F7" s="58">
        <f>'MPS(input_separate)'!C7-'MPS(input)'!$E$17</f>
        <v>-35.799999999999997</v>
      </c>
      <c r="G7" s="57">
        <f>E7*'MPS(input)'!$E$15*F7/10^3</f>
        <v>0</v>
      </c>
    </row>
    <row r="8" spans="1:7">
      <c r="A8" s="24">
        <v>2</v>
      </c>
      <c r="B8" s="25"/>
      <c r="C8" s="25"/>
      <c r="D8" s="33"/>
      <c r="E8" s="57">
        <f>B8*'MPS(input)'!$E$16/10^3</f>
        <v>0</v>
      </c>
      <c r="F8" s="58">
        <f>'MPS(input_separate)'!C8-'MPS(input)'!$E$17</f>
        <v>-35.799999999999997</v>
      </c>
      <c r="G8" s="57">
        <f>E8*'MPS(input)'!$E$15*F8/10^3</f>
        <v>0</v>
      </c>
    </row>
    <row r="9" spans="1:7">
      <c r="A9" s="24">
        <v>3</v>
      </c>
      <c r="B9" s="25"/>
      <c r="C9" s="25"/>
      <c r="D9" s="33"/>
      <c r="E9" s="57">
        <f>B9*'MPS(input)'!$E$16/10^3</f>
        <v>0</v>
      </c>
      <c r="F9" s="58">
        <f>'MPS(input_separate)'!C9-'MPS(input)'!$E$17</f>
        <v>-35.799999999999997</v>
      </c>
      <c r="G9" s="57">
        <f>E9*'MPS(input)'!$E$15*F9/10^3</f>
        <v>0</v>
      </c>
    </row>
    <row r="10" spans="1:7">
      <c r="A10" s="24">
        <v>4</v>
      </c>
      <c r="B10" s="25"/>
      <c r="C10" s="25"/>
      <c r="D10" s="33"/>
      <c r="E10" s="57">
        <f>B10*'MPS(input)'!$E$16/10^3</f>
        <v>0</v>
      </c>
      <c r="F10" s="58">
        <f>'MPS(input_separate)'!C10-'MPS(input)'!$E$17</f>
        <v>-35.799999999999997</v>
      </c>
      <c r="G10" s="57">
        <f>E10*'MPS(input)'!$E$15*F10/10^3</f>
        <v>0</v>
      </c>
    </row>
    <row r="11" spans="1:7">
      <c r="A11" s="24">
        <v>5</v>
      </c>
      <c r="B11" s="25"/>
      <c r="C11" s="25"/>
      <c r="D11" s="33"/>
      <c r="E11" s="57">
        <f>B11*'MPS(input)'!$E$16/10^3</f>
        <v>0</v>
      </c>
      <c r="F11" s="58">
        <f>'MPS(input_separate)'!C11-'MPS(input)'!$E$17</f>
        <v>-35.799999999999997</v>
      </c>
      <c r="G11" s="57">
        <f>E11*'MPS(input)'!$E$15*F11/10^3</f>
        <v>0</v>
      </c>
    </row>
    <row r="12" spans="1:7">
      <c r="A12" s="24">
        <v>6</v>
      </c>
      <c r="B12" s="25"/>
      <c r="C12" s="25"/>
      <c r="D12" s="33"/>
      <c r="E12" s="57">
        <f>B12*'MPS(input)'!$E$16/10^3</f>
        <v>0</v>
      </c>
      <c r="F12" s="58">
        <f>'MPS(input_separate)'!C12-'MPS(input)'!$E$17</f>
        <v>-35.799999999999997</v>
      </c>
      <c r="G12" s="57">
        <f>E12*'MPS(input)'!$E$15*F12/10^3</f>
        <v>0</v>
      </c>
    </row>
    <row r="13" spans="1:7">
      <c r="A13" s="24">
        <v>7</v>
      </c>
      <c r="B13" s="25"/>
      <c r="C13" s="25"/>
      <c r="D13" s="33"/>
      <c r="E13" s="57">
        <f>B13*'MPS(input)'!$E$16/10^3</f>
        <v>0</v>
      </c>
      <c r="F13" s="58">
        <f>'MPS(input_separate)'!C13-'MPS(input)'!$E$17</f>
        <v>-35.799999999999997</v>
      </c>
      <c r="G13" s="57">
        <f>E13*'MPS(input)'!$E$15*F13/10^3</f>
        <v>0</v>
      </c>
    </row>
    <row r="14" spans="1:7">
      <c r="A14" s="24">
        <v>8</v>
      </c>
      <c r="B14" s="25"/>
      <c r="C14" s="25"/>
      <c r="D14" s="33"/>
      <c r="E14" s="57">
        <f>B14*'MPS(input)'!$E$16/10^3</f>
        <v>0</v>
      </c>
      <c r="F14" s="58">
        <f>'MPS(input_separate)'!C14-'MPS(input)'!$E$17</f>
        <v>-35.799999999999997</v>
      </c>
      <c r="G14" s="57">
        <f>E14*'MPS(input)'!$E$15*F14/10^3</f>
        <v>0</v>
      </c>
    </row>
    <row r="15" spans="1:7">
      <c r="A15" s="24">
        <v>9</v>
      </c>
      <c r="B15" s="25"/>
      <c r="C15" s="25"/>
      <c r="D15" s="33"/>
      <c r="E15" s="57">
        <f>B15*'MPS(input)'!$E$16/10^3</f>
        <v>0</v>
      </c>
      <c r="F15" s="58">
        <f>'MPS(input_separate)'!C15-'MPS(input)'!$E$17</f>
        <v>-35.799999999999997</v>
      </c>
      <c r="G15" s="57">
        <f>E15*'MPS(input)'!$E$15*F15/10^3</f>
        <v>0</v>
      </c>
    </row>
    <row r="16" spans="1:7">
      <c r="A16" s="24">
        <v>10</v>
      </c>
      <c r="B16" s="25"/>
      <c r="C16" s="25"/>
      <c r="D16" s="33"/>
      <c r="E16" s="57">
        <f>B16*'MPS(input)'!$E$16/10^3</f>
        <v>0</v>
      </c>
      <c r="F16" s="58">
        <f>'MPS(input_separate)'!C16-'MPS(input)'!$E$17</f>
        <v>-35.799999999999997</v>
      </c>
      <c r="G16" s="57">
        <f>E16*'MPS(input)'!$E$15*F16/10^3</f>
        <v>0</v>
      </c>
    </row>
    <row r="17" spans="1:7">
      <c r="A17" s="24">
        <v>11</v>
      </c>
      <c r="B17" s="25"/>
      <c r="C17" s="25"/>
      <c r="D17" s="33"/>
      <c r="E17" s="57">
        <f>B17*'MPS(input)'!$E$16/10^3</f>
        <v>0</v>
      </c>
      <c r="F17" s="58">
        <f>'MPS(input_separate)'!C17-'MPS(input)'!$E$17</f>
        <v>-35.799999999999997</v>
      </c>
      <c r="G17" s="57">
        <f>E17*'MPS(input)'!$E$15*F17/10^3</f>
        <v>0</v>
      </c>
    </row>
    <row r="18" spans="1:7">
      <c r="A18" s="24">
        <v>12</v>
      </c>
      <c r="B18" s="25"/>
      <c r="C18" s="25"/>
      <c r="D18" s="33"/>
      <c r="E18" s="57">
        <f>B18*'MPS(input)'!$E$16/10^3</f>
        <v>0</v>
      </c>
      <c r="F18" s="58">
        <f>'MPS(input_separate)'!C18-'MPS(input)'!$E$17</f>
        <v>-35.799999999999997</v>
      </c>
      <c r="G18" s="57">
        <f>E18*'MPS(input)'!$E$15*F18/10^3</f>
        <v>0</v>
      </c>
    </row>
    <row r="19" spans="1:7">
      <c r="A19" s="24">
        <v>13</v>
      </c>
      <c r="B19" s="25"/>
      <c r="C19" s="25"/>
      <c r="D19" s="33"/>
      <c r="E19" s="57">
        <f>B19*'MPS(input)'!$E$16/10^3</f>
        <v>0</v>
      </c>
      <c r="F19" s="58">
        <f>'MPS(input_separate)'!C19-'MPS(input)'!$E$17</f>
        <v>-35.799999999999997</v>
      </c>
      <c r="G19" s="57">
        <f>E19*'MPS(input)'!$E$15*F19/10^3</f>
        <v>0</v>
      </c>
    </row>
    <row r="20" spans="1:7">
      <c r="A20" s="24">
        <v>14</v>
      </c>
      <c r="B20" s="25"/>
      <c r="C20" s="25"/>
      <c r="D20" s="33"/>
      <c r="E20" s="57">
        <f>B20*'MPS(input)'!$E$16/10^3</f>
        <v>0</v>
      </c>
      <c r="F20" s="58">
        <f>'MPS(input_separate)'!C20-'MPS(input)'!$E$17</f>
        <v>-35.799999999999997</v>
      </c>
      <c r="G20" s="57">
        <f>E20*'MPS(input)'!$E$15*F20/10^3</f>
        <v>0</v>
      </c>
    </row>
    <row r="21" spans="1:7">
      <c r="A21" s="24">
        <v>15</v>
      </c>
      <c r="B21" s="25"/>
      <c r="C21" s="25"/>
      <c r="D21" s="33"/>
      <c r="E21" s="57">
        <f>B21*'MPS(input)'!$E$16/10^3</f>
        <v>0</v>
      </c>
      <c r="F21" s="58">
        <f>'MPS(input_separate)'!C21-'MPS(input)'!$E$17</f>
        <v>-35.799999999999997</v>
      </c>
      <c r="G21" s="57">
        <f>E21*'MPS(input)'!$E$15*F21/10^3</f>
        <v>0</v>
      </c>
    </row>
    <row r="22" spans="1:7">
      <c r="A22" s="24">
        <v>16</v>
      </c>
      <c r="B22" s="25"/>
      <c r="C22" s="25"/>
      <c r="D22" s="33"/>
      <c r="E22" s="57">
        <f>B22*'MPS(input)'!$E$16/10^3</f>
        <v>0</v>
      </c>
      <c r="F22" s="58">
        <f>'MPS(input_separate)'!C22-'MPS(input)'!$E$17</f>
        <v>-35.799999999999997</v>
      </c>
      <c r="G22" s="57">
        <f>E22*'MPS(input)'!$E$15*F22/10^3</f>
        <v>0</v>
      </c>
    </row>
    <row r="23" spans="1:7">
      <c r="A23" s="24">
        <v>17</v>
      </c>
      <c r="B23" s="25"/>
      <c r="C23" s="25"/>
      <c r="D23" s="33"/>
      <c r="E23" s="57">
        <f>B23*'MPS(input)'!$E$16/10^3</f>
        <v>0</v>
      </c>
      <c r="F23" s="58">
        <f>'MPS(input_separate)'!C23-'MPS(input)'!$E$17</f>
        <v>-35.799999999999997</v>
      </c>
      <c r="G23" s="57">
        <f>E23*'MPS(input)'!$E$15*F23/10^3</f>
        <v>0</v>
      </c>
    </row>
    <row r="24" spans="1:7">
      <c r="A24" s="24">
        <v>18</v>
      </c>
      <c r="B24" s="25"/>
      <c r="C24" s="25"/>
      <c r="D24" s="33"/>
      <c r="E24" s="57">
        <f>B24*'MPS(input)'!$E$16/10^3</f>
        <v>0</v>
      </c>
      <c r="F24" s="58">
        <f>'MPS(input_separate)'!C24-'MPS(input)'!$E$17</f>
        <v>-35.799999999999997</v>
      </c>
      <c r="G24" s="57">
        <f>E24*'MPS(input)'!$E$15*F24/10^3</f>
        <v>0</v>
      </c>
    </row>
    <row r="25" spans="1:7">
      <c r="A25" s="24">
        <v>19</v>
      </c>
      <c r="B25" s="25"/>
      <c r="C25" s="25"/>
      <c r="D25" s="33"/>
      <c r="E25" s="57">
        <f>B25*'MPS(input)'!$E$16/10^3</f>
        <v>0</v>
      </c>
      <c r="F25" s="58">
        <f>'MPS(input_separate)'!C25-'MPS(input)'!$E$17</f>
        <v>-35.799999999999997</v>
      </c>
      <c r="G25" s="57">
        <f>E25*'MPS(input)'!$E$15*F25/10^3</f>
        <v>0</v>
      </c>
    </row>
    <row r="26" spans="1:7">
      <c r="A26" s="24">
        <v>20</v>
      </c>
      <c r="B26" s="25"/>
      <c r="C26" s="25"/>
      <c r="D26" s="33"/>
      <c r="E26" s="57">
        <f>B26*'MPS(input)'!$E$16/10^3</f>
        <v>0</v>
      </c>
      <c r="F26" s="58">
        <f>'MPS(input_separate)'!C26-'MPS(input)'!$E$17</f>
        <v>-35.799999999999997</v>
      </c>
      <c r="G26" s="57">
        <f>E26*'MPS(input)'!$E$15*F26/10^3</f>
        <v>0</v>
      </c>
    </row>
    <row r="27" spans="1:7">
      <c r="A27" s="24">
        <v>21</v>
      </c>
      <c r="B27" s="25"/>
      <c r="C27" s="25"/>
      <c r="D27" s="33"/>
      <c r="E27" s="57">
        <f>B27*'MPS(input)'!$E$16/10^3</f>
        <v>0</v>
      </c>
      <c r="F27" s="58">
        <f>'MPS(input_separate)'!C27-'MPS(input)'!$E$17</f>
        <v>-35.799999999999997</v>
      </c>
      <c r="G27" s="57">
        <f>E27*'MPS(input)'!$E$15*F27/10^3</f>
        <v>0</v>
      </c>
    </row>
    <row r="28" spans="1:7">
      <c r="A28" s="24">
        <v>22</v>
      </c>
      <c r="B28" s="25"/>
      <c r="C28" s="25"/>
      <c r="D28" s="33"/>
      <c r="E28" s="57">
        <f>B28*'MPS(input)'!$E$16/10^3</f>
        <v>0</v>
      </c>
      <c r="F28" s="58">
        <f>'MPS(input_separate)'!C28-'MPS(input)'!$E$17</f>
        <v>-35.799999999999997</v>
      </c>
      <c r="G28" s="57">
        <f>E28*'MPS(input)'!$E$15*F28/10^3</f>
        <v>0</v>
      </c>
    </row>
    <row r="29" spans="1:7">
      <c r="A29" s="24">
        <v>23</v>
      </c>
      <c r="B29" s="25"/>
      <c r="C29" s="25"/>
      <c r="D29" s="33"/>
      <c r="E29" s="57">
        <f>B29*'MPS(input)'!$E$16/10^3</f>
        <v>0</v>
      </c>
      <c r="F29" s="58">
        <f>'MPS(input_separate)'!C29-'MPS(input)'!$E$17</f>
        <v>-35.799999999999997</v>
      </c>
      <c r="G29" s="57">
        <f>E29*'MPS(input)'!$E$15*F29/10^3</f>
        <v>0</v>
      </c>
    </row>
    <row r="30" spans="1:7">
      <c r="A30" s="24">
        <v>24</v>
      </c>
      <c r="B30" s="25"/>
      <c r="C30" s="25"/>
      <c r="D30" s="33"/>
      <c r="E30" s="57">
        <f>B30*'MPS(input)'!$E$16/10^3</f>
        <v>0</v>
      </c>
      <c r="F30" s="58">
        <f>'MPS(input_separate)'!C30-'MPS(input)'!$E$17</f>
        <v>-35.799999999999997</v>
      </c>
      <c r="G30" s="57">
        <f>E30*'MPS(input)'!$E$15*F30/10^3</f>
        <v>0</v>
      </c>
    </row>
    <row r="31" spans="1:7">
      <c r="A31" s="24">
        <v>25</v>
      </c>
      <c r="B31" s="25"/>
      <c r="C31" s="25"/>
      <c r="D31" s="33"/>
      <c r="E31" s="57">
        <f>B31*'MPS(input)'!$E$16/10^3</f>
        <v>0</v>
      </c>
      <c r="F31" s="58">
        <f>'MPS(input_separate)'!C31-'MPS(input)'!$E$17</f>
        <v>-35.799999999999997</v>
      </c>
      <c r="G31" s="57">
        <f>E31*'MPS(input)'!$E$15*F31/10^3</f>
        <v>0</v>
      </c>
    </row>
    <row r="32" spans="1:7">
      <c r="A32" s="24">
        <v>26</v>
      </c>
      <c r="B32" s="25"/>
      <c r="C32" s="25"/>
      <c r="D32" s="33"/>
      <c r="E32" s="57">
        <f>B32*'MPS(input)'!$E$16/10^3</f>
        <v>0</v>
      </c>
      <c r="F32" s="58">
        <f>'MPS(input_separate)'!C32-'MPS(input)'!$E$17</f>
        <v>-35.799999999999997</v>
      </c>
      <c r="G32" s="57">
        <f>E32*'MPS(input)'!$E$15*F32/10^3</f>
        <v>0</v>
      </c>
    </row>
    <row r="33" spans="1:7">
      <c r="A33" s="24">
        <v>27</v>
      </c>
      <c r="B33" s="25"/>
      <c r="C33" s="25"/>
      <c r="D33" s="33"/>
      <c r="E33" s="57">
        <f>B33*'MPS(input)'!$E$16/10^3</f>
        <v>0</v>
      </c>
      <c r="F33" s="58">
        <f>'MPS(input_separate)'!C33-'MPS(input)'!$E$17</f>
        <v>-35.799999999999997</v>
      </c>
      <c r="G33" s="57">
        <f>E33*'MPS(input)'!$E$15*F33/10^3</f>
        <v>0</v>
      </c>
    </row>
    <row r="34" spans="1:7">
      <c r="A34" s="24">
        <v>28</v>
      </c>
      <c r="B34" s="25"/>
      <c r="C34" s="25"/>
      <c r="D34" s="33"/>
      <c r="E34" s="57">
        <f>B34*'MPS(input)'!$E$16/10^3</f>
        <v>0</v>
      </c>
      <c r="F34" s="58">
        <f>'MPS(input_separate)'!C34-'MPS(input)'!$E$17</f>
        <v>-35.799999999999997</v>
      </c>
      <c r="G34" s="57">
        <f>E34*'MPS(input)'!$E$15*F34/10^3</f>
        <v>0</v>
      </c>
    </row>
    <row r="35" spans="1:7">
      <c r="A35" s="24">
        <v>29</v>
      </c>
      <c r="B35" s="25"/>
      <c r="C35" s="25"/>
      <c r="D35" s="33"/>
      <c r="E35" s="57">
        <f>B35*'MPS(input)'!$E$16/10^3</f>
        <v>0</v>
      </c>
      <c r="F35" s="58">
        <f>'MPS(input_separate)'!C35-'MPS(input)'!$E$17</f>
        <v>-35.799999999999997</v>
      </c>
      <c r="G35" s="57">
        <f>E35*'MPS(input)'!$E$15*F35/10^3</f>
        <v>0</v>
      </c>
    </row>
    <row r="36" spans="1:7">
      <c r="A36" s="24">
        <v>30</v>
      </c>
      <c r="B36" s="25"/>
      <c r="C36" s="25"/>
      <c r="D36" s="33"/>
      <c r="E36" s="57">
        <f>B36*'MPS(input)'!$E$16/10^3</f>
        <v>0</v>
      </c>
      <c r="F36" s="58">
        <f>'MPS(input_separate)'!C36-'MPS(input)'!$E$17</f>
        <v>-35.799999999999997</v>
      </c>
      <c r="G36" s="57">
        <f>E36*'MPS(input)'!$E$15*F36/10^3</f>
        <v>0</v>
      </c>
    </row>
  </sheetData>
  <sheetProtection password="C6A3" sheet="1" objects="1" scenarios="1" formatCells="0" formatRows="0"/>
  <dataConsolidate/>
  <mergeCells count="3">
    <mergeCell ref="A5:A6"/>
    <mergeCell ref="B3:C3"/>
    <mergeCell ref="E3:G3"/>
  </mergeCells>
  <phoneticPr fontId="16"/>
  <pageMargins left="0.7" right="0.7" top="0.75" bottom="0.75" header="0.3" footer="0.3"/>
  <pageSetup paperSize="9" scale="63" orientation="landscape" r:id="rId1"/>
  <colBreaks count="1" manualBreakCount="1">
    <brk id="4" max="34" man="1"/>
  </colBreaks>
  <ignoredErrors>
    <ignoredError sqref="F7:F35 E8:E35 G8:G35"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18"/>
  <sheetViews>
    <sheetView showGridLines="0" view="pageBreakPreview" zoomScale="80" zoomScaleNormal="100" zoomScaleSheetLayoutView="80" workbookViewId="0"/>
  </sheetViews>
  <sheetFormatPr defaultColWidth="9" defaultRowHeight="14.25"/>
  <cols>
    <col min="1" max="4" width="3.625" style="1" customWidth="1"/>
    <col min="5" max="5" width="57.625" style="1" customWidth="1"/>
    <col min="6" max="7" width="12.625" style="1" customWidth="1"/>
    <col min="8" max="8" width="14.625" style="1" customWidth="1"/>
    <col min="9" max="9" width="14.25" style="6" customWidth="1"/>
    <col min="10" max="16384" width="9" style="1"/>
  </cols>
  <sheetData>
    <row r="1" spans="1:11" ht="18" customHeight="1">
      <c r="I1" s="14" t="str">
        <f>'MPS(input)'!K1</f>
        <v>Monitoring Spreadsheet: JCM_VN_AM010_ver01.0</v>
      </c>
    </row>
    <row r="2" spans="1:11" s="37" customFormat="1" ht="18" customHeight="1">
      <c r="I2" s="38" t="str">
        <f>'MPS(input)'!K2</f>
        <v>Reference Number:</v>
      </c>
    </row>
    <row r="3" spans="1:11" ht="27.75" customHeight="1">
      <c r="A3" s="124" t="s">
        <v>91</v>
      </c>
      <c r="B3" s="124"/>
      <c r="C3" s="124"/>
      <c r="D3" s="124"/>
      <c r="E3" s="124"/>
      <c r="F3" s="124"/>
      <c r="G3" s="124"/>
      <c r="H3" s="124"/>
      <c r="I3" s="124"/>
    </row>
    <row r="4" spans="1:11" ht="11.25" customHeight="1"/>
    <row r="5" spans="1:11" ht="18.95" customHeight="1">
      <c r="A5" s="95" t="s">
        <v>2</v>
      </c>
      <c r="B5" s="69"/>
      <c r="C5" s="69"/>
      <c r="D5" s="69"/>
      <c r="E5" s="68"/>
      <c r="F5" s="70" t="s">
        <v>5</v>
      </c>
      <c r="G5" s="70" t="s">
        <v>0</v>
      </c>
      <c r="H5" s="70" t="s">
        <v>1</v>
      </c>
      <c r="I5" s="71" t="s">
        <v>6</v>
      </c>
    </row>
    <row r="6" spans="1:11" ht="18.95" customHeight="1">
      <c r="A6" s="97"/>
      <c r="B6" s="72" t="s">
        <v>34</v>
      </c>
      <c r="C6" s="72"/>
      <c r="D6" s="72"/>
      <c r="E6" s="72"/>
      <c r="F6" s="73" t="s">
        <v>100</v>
      </c>
      <c r="G6" s="74">
        <f>G13-G17</f>
        <v>0</v>
      </c>
      <c r="H6" s="75" t="s">
        <v>36</v>
      </c>
      <c r="I6" s="76" t="s">
        <v>37</v>
      </c>
    </row>
    <row r="7" spans="1:11" ht="18.95" customHeight="1">
      <c r="A7" s="95" t="s">
        <v>3</v>
      </c>
      <c r="B7" s="69"/>
      <c r="C7" s="69"/>
      <c r="D7" s="69"/>
      <c r="E7" s="68"/>
      <c r="F7" s="68"/>
      <c r="G7" s="77"/>
      <c r="H7" s="68"/>
      <c r="I7" s="70"/>
      <c r="J7" s="13"/>
      <c r="K7" s="13"/>
    </row>
    <row r="8" spans="1:11" ht="18.95" customHeight="1">
      <c r="A8" s="98"/>
      <c r="B8" s="78" t="s">
        <v>40</v>
      </c>
      <c r="C8" s="78"/>
      <c r="D8" s="78"/>
      <c r="E8" s="79"/>
      <c r="F8" s="80" t="s">
        <v>101</v>
      </c>
      <c r="G8" s="81">
        <f>'MPS(input)'!E14</f>
        <v>5.4300000000000001E-2</v>
      </c>
      <c r="H8" s="82" t="s">
        <v>73</v>
      </c>
      <c r="I8" s="76" t="s">
        <v>44</v>
      </c>
    </row>
    <row r="9" spans="1:11" ht="18.95" customHeight="1">
      <c r="A9" s="98"/>
      <c r="B9" s="78" t="s">
        <v>62</v>
      </c>
      <c r="C9" s="78"/>
      <c r="D9" s="78"/>
      <c r="E9" s="79"/>
      <c r="F9" s="80" t="s">
        <v>100</v>
      </c>
      <c r="G9" s="83">
        <f>'MPS(input)'!E15</f>
        <v>1.006</v>
      </c>
      <c r="H9" s="84" t="s">
        <v>86</v>
      </c>
      <c r="I9" s="85" t="s">
        <v>64</v>
      </c>
    </row>
    <row r="10" spans="1:11" ht="18.95" customHeight="1">
      <c r="A10" s="98"/>
      <c r="B10" s="78" t="s">
        <v>63</v>
      </c>
      <c r="C10" s="78"/>
      <c r="D10" s="78"/>
      <c r="E10" s="79"/>
      <c r="F10" s="80" t="s">
        <v>100</v>
      </c>
      <c r="G10" s="83">
        <f>'MPS(input)'!E16</f>
        <v>1.2929999999999999</v>
      </c>
      <c r="H10" s="84" t="s">
        <v>87</v>
      </c>
      <c r="I10" s="76" t="s">
        <v>65</v>
      </c>
    </row>
    <row r="11" spans="1:11" ht="18.95" customHeight="1">
      <c r="A11" s="97"/>
      <c r="B11" s="78" t="s">
        <v>66</v>
      </c>
      <c r="C11" s="78"/>
      <c r="D11" s="78"/>
      <c r="E11" s="79"/>
      <c r="F11" s="80" t="s">
        <v>100</v>
      </c>
      <c r="G11" s="86">
        <f>'MPS(input)'!E17</f>
        <v>35.799999999999997</v>
      </c>
      <c r="H11" s="87" t="s">
        <v>85</v>
      </c>
      <c r="I11" s="85" t="s">
        <v>43</v>
      </c>
    </row>
    <row r="12" spans="1:11" ht="18.95" customHeight="1">
      <c r="A12" s="95" t="s">
        <v>47</v>
      </c>
      <c r="B12" s="68"/>
      <c r="C12" s="69"/>
      <c r="D12" s="70"/>
      <c r="E12" s="70"/>
      <c r="F12" s="70"/>
      <c r="G12" s="77"/>
      <c r="H12" s="88"/>
      <c r="I12" s="70"/>
    </row>
    <row r="13" spans="1:11" ht="18.95" customHeight="1">
      <c r="A13" s="98"/>
      <c r="B13" s="96" t="s">
        <v>35</v>
      </c>
      <c r="C13" s="72"/>
      <c r="D13" s="72"/>
      <c r="E13" s="72"/>
      <c r="F13" s="73" t="s">
        <v>100</v>
      </c>
      <c r="G13" s="103">
        <f>G14*G15</f>
        <v>0</v>
      </c>
      <c r="H13" s="89" t="s">
        <v>70</v>
      </c>
      <c r="I13" s="73" t="s">
        <v>38</v>
      </c>
    </row>
    <row r="14" spans="1:11" ht="18.95" customHeight="1">
      <c r="A14" s="98"/>
      <c r="B14" s="99"/>
      <c r="C14" s="90" t="s">
        <v>133</v>
      </c>
      <c r="D14" s="90"/>
      <c r="E14" s="90"/>
      <c r="F14" s="73" t="s">
        <v>100</v>
      </c>
      <c r="G14" s="103">
        <f>SUM('MPS(input_separate)'!G7:G36)</f>
        <v>0</v>
      </c>
      <c r="H14" s="89" t="s">
        <v>71</v>
      </c>
      <c r="I14" s="85" t="s">
        <v>41</v>
      </c>
    </row>
    <row r="15" spans="1:11" ht="18.95" customHeight="1">
      <c r="A15" s="97"/>
      <c r="B15" s="100"/>
      <c r="C15" s="91" t="s">
        <v>45</v>
      </c>
      <c r="D15" s="91"/>
      <c r="E15" s="90"/>
      <c r="F15" s="73" t="s">
        <v>101</v>
      </c>
      <c r="G15" s="101">
        <f>'MPS(input)'!E14</f>
        <v>5.4300000000000001E-2</v>
      </c>
      <c r="H15" s="102" t="s">
        <v>72</v>
      </c>
      <c r="I15" s="85" t="s">
        <v>67</v>
      </c>
    </row>
    <row r="16" spans="1:11" ht="18.95" customHeight="1">
      <c r="A16" s="95" t="s">
        <v>4</v>
      </c>
      <c r="B16" s="69"/>
      <c r="C16" s="69"/>
      <c r="D16" s="69"/>
      <c r="E16" s="68"/>
      <c r="F16" s="70"/>
      <c r="G16" s="77"/>
      <c r="H16" s="68"/>
      <c r="I16" s="70"/>
    </row>
    <row r="17" spans="1:9" ht="18.95" customHeight="1">
      <c r="A17" s="97"/>
      <c r="B17" s="92" t="s">
        <v>48</v>
      </c>
      <c r="C17" s="92"/>
      <c r="D17" s="92"/>
      <c r="E17" s="92"/>
      <c r="F17" s="93" t="s">
        <v>100</v>
      </c>
      <c r="G17" s="104">
        <f>0</f>
        <v>0</v>
      </c>
      <c r="H17" s="94" t="s">
        <v>49</v>
      </c>
      <c r="I17" s="93" t="s">
        <v>50</v>
      </c>
    </row>
    <row r="18" spans="1:9">
      <c r="A18" s="2"/>
      <c r="B18" s="2"/>
      <c r="C18" s="8"/>
      <c r="D18" s="2"/>
      <c r="E18" s="8"/>
      <c r="F18" s="19"/>
      <c r="G18" s="18"/>
      <c r="H18" s="9"/>
      <c r="I18" s="7"/>
    </row>
  </sheetData>
  <sheetProtection password="C6A3" sheet="1" objects="1" scenarios="1"/>
  <mergeCells count="1">
    <mergeCell ref="A3:I3"/>
  </mergeCells>
  <phoneticPr fontId="2"/>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80" zoomScaleSheetLayoutView="80" workbookViewId="0"/>
  </sheetViews>
  <sheetFormatPr defaultRowHeight="13.5"/>
  <cols>
    <col min="1" max="1" width="3.625" style="60" customWidth="1"/>
    <col min="2" max="2" width="36.375" style="60" customWidth="1"/>
    <col min="3" max="3" width="49.125" style="60" customWidth="1"/>
    <col min="4" max="256" width="9" style="60"/>
    <col min="257" max="257" width="3.625" style="60" customWidth="1"/>
    <col min="258" max="258" width="36.375" style="60" customWidth="1"/>
    <col min="259" max="259" width="49.125" style="60" customWidth="1"/>
    <col min="260" max="512" width="9" style="60"/>
    <col min="513" max="513" width="3.625" style="60" customWidth="1"/>
    <col min="514" max="514" width="36.375" style="60" customWidth="1"/>
    <col min="515" max="515" width="49.125" style="60" customWidth="1"/>
    <col min="516" max="768" width="9" style="60"/>
    <col min="769" max="769" width="3.625" style="60" customWidth="1"/>
    <col min="770" max="770" width="36.375" style="60" customWidth="1"/>
    <col min="771" max="771" width="49.125" style="60" customWidth="1"/>
    <col min="772" max="1024" width="9" style="60"/>
    <col min="1025" max="1025" width="3.625" style="60" customWidth="1"/>
    <col min="1026" max="1026" width="36.375" style="60" customWidth="1"/>
    <col min="1027" max="1027" width="49.125" style="60" customWidth="1"/>
    <col min="1028" max="1280" width="9" style="60"/>
    <col min="1281" max="1281" width="3.625" style="60" customWidth="1"/>
    <col min="1282" max="1282" width="36.375" style="60" customWidth="1"/>
    <col min="1283" max="1283" width="49.125" style="60" customWidth="1"/>
    <col min="1284" max="1536" width="9" style="60"/>
    <col min="1537" max="1537" width="3.625" style="60" customWidth="1"/>
    <col min="1538" max="1538" width="36.375" style="60" customWidth="1"/>
    <col min="1539" max="1539" width="49.125" style="60" customWidth="1"/>
    <col min="1540" max="1792" width="9" style="60"/>
    <col min="1793" max="1793" width="3.625" style="60" customWidth="1"/>
    <col min="1794" max="1794" width="36.375" style="60" customWidth="1"/>
    <col min="1795" max="1795" width="49.125" style="60" customWidth="1"/>
    <col min="1796" max="2048" width="9" style="60"/>
    <col min="2049" max="2049" width="3.625" style="60" customWidth="1"/>
    <col min="2050" max="2050" width="36.375" style="60" customWidth="1"/>
    <col min="2051" max="2051" width="49.125" style="60" customWidth="1"/>
    <col min="2052" max="2304" width="9" style="60"/>
    <col min="2305" max="2305" width="3.625" style="60" customWidth="1"/>
    <col min="2306" max="2306" width="36.375" style="60" customWidth="1"/>
    <col min="2307" max="2307" width="49.125" style="60" customWidth="1"/>
    <col min="2308" max="2560" width="9" style="60"/>
    <col min="2561" max="2561" width="3.625" style="60" customWidth="1"/>
    <col min="2562" max="2562" width="36.375" style="60" customWidth="1"/>
    <col min="2563" max="2563" width="49.125" style="60" customWidth="1"/>
    <col min="2564" max="2816" width="9" style="60"/>
    <col min="2817" max="2817" width="3.625" style="60" customWidth="1"/>
    <col min="2818" max="2818" width="36.375" style="60" customWidth="1"/>
    <col min="2819" max="2819" width="49.125" style="60" customWidth="1"/>
    <col min="2820" max="3072" width="9" style="60"/>
    <col min="3073" max="3073" width="3.625" style="60" customWidth="1"/>
    <col min="3074" max="3074" width="36.375" style="60" customWidth="1"/>
    <col min="3075" max="3075" width="49.125" style="60" customWidth="1"/>
    <col min="3076" max="3328" width="9" style="60"/>
    <col min="3329" max="3329" width="3.625" style="60" customWidth="1"/>
    <col min="3330" max="3330" width="36.375" style="60" customWidth="1"/>
    <col min="3331" max="3331" width="49.125" style="60" customWidth="1"/>
    <col min="3332" max="3584" width="9" style="60"/>
    <col min="3585" max="3585" width="3.625" style="60" customWidth="1"/>
    <col min="3586" max="3586" width="36.375" style="60" customWidth="1"/>
    <col min="3587" max="3587" width="49.125" style="60" customWidth="1"/>
    <col min="3588" max="3840" width="9" style="60"/>
    <col min="3841" max="3841" width="3.625" style="60" customWidth="1"/>
    <col min="3842" max="3842" width="36.375" style="60" customWidth="1"/>
    <col min="3843" max="3843" width="49.125" style="60" customWidth="1"/>
    <col min="3844" max="4096" width="9" style="60"/>
    <col min="4097" max="4097" width="3.625" style="60" customWidth="1"/>
    <col min="4098" max="4098" width="36.375" style="60" customWidth="1"/>
    <col min="4099" max="4099" width="49.125" style="60" customWidth="1"/>
    <col min="4100" max="4352" width="9" style="60"/>
    <col min="4353" max="4353" width="3.625" style="60" customWidth="1"/>
    <col min="4354" max="4354" width="36.375" style="60" customWidth="1"/>
    <col min="4355" max="4355" width="49.125" style="60" customWidth="1"/>
    <col min="4356" max="4608" width="9" style="60"/>
    <col min="4609" max="4609" width="3.625" style="60" customWidth="1"/>
    <col min="4610" max="4610" width="36.375" style="60" customWidth="1"/>
    <col min="4611" max="4611" width="49.125" style="60" customWidth="1"/>
    <col min="4612" max="4864" width="9" style="60"/>
    <col min="4865" max="4865" width="3.625" style="60" customWidth="1"/>
    <col min="4866" max="4866" width="36.375" style="60" customWidth="1"/>
    <col min="4867" max="4867" width="49.125" style="60" customWidth="1"/>
    <col min="4868" max="5120" width="9" style="60"/>
    <col min="5121" max="5121" width="3.625" style="60" customWidth="1"/>
    <col min="5122" max="5122" width="36.375" style="60" customWidth="1"/>
    <col min="5123" max="5123" width="49.125" style="60" customWidth="1"/>
    <col min="5124" max="5376" width="9" style="60"/>
    <col min="5377" max="5377" width="3.625" style="60" customWidth="1"/>
    <col min="5378" max="5378" width="36.375" style="60" customWidth="1"/>
    <col min="5379" max="5379" width="49.125" style="60" customWidth="1"/>
    <col min="5380" max="5632" width="9" style="60"/>
    <col min="5633" max="5633" width="3.625" style="60" customWidth="1"/>
    <col min="5634" max="5634" width="36.375" style="60" customWidth="1"/>
    <col min="5635" max="5635" width="49.125" style="60" customWidth="1"/>
    <col min="5636" max="5888" width="9" style="60"/>
    <col min="5889" max="5889" width="3.625" style="60" customWidth="1"/>
    <col min="5890" max="5890" width="36.375" style="60" customWidth="1"/>
    <col min="5891" max="5891" width="49.125" style="60" customWidth="1"/>
    <col min="5892" max="6144" width="9" style="60"/>
    <col min="6145" max="6145" width="3.625" style="60" customWidth="1"/>
    <col min="6146" max="6146" width="36.375" style="60" customWidth="1"/>
    <col min="6147" max="6147" width="49.125" style="60" customWidth="1"/>
    <col min="6148" max="6400" width="9" style="60"/>
    <col min="6401" max="6401" width="3.625" style="60" customWidth="1"/>
    <col min="6402" max="6402" width="36.375" style="60" customWidth="1"/>
    <col min="6403" max="6403" width="49.125" style="60" customWidth="1"/>
    <col min="6404" max="6656" width="9" style="60"/>
    <col min="6657" max="6657" width="3.625" style="60" customWidth="1"/>
    <col min="6658" max="6658" width="36.375" style="60" customWidth="1"/>
    <col min="6659" max="6659" width="49.125" style="60" customWidth="1"/>
    <col min="6660" max="6912" width="9" style="60"/>
    <col min="6913" max="6913" width="3.625" style="60" customWidth="1"/>
    <col min="6914" max="6914" width="36.375" style="60" customWidth="1"/>
    <col min="6915" max="6915" width="49.125" style="60" customWidth="1"/>
    <col min="6916" max="7168" width="9" style="60"/>
    <col min="7169" max="7169" width="3.625" style="60" customWidth="1"/>
    <col min="7170" max="7170" width="36.375" style="60" customWidth="1"/>
    <col min="7171" max="7171" width="49.125" style="60" customWidth="1"/>
    <col min="7172" max="7424" width="9" style="60"/>
    <col min="7425" max="7425" width="3.625" style="60" customWidth="1"/>
    <col min="7426" max="7426" width="36.375" style="60" customWidth="1"/>
    <col min="7427" max="7427" width="49.125" style="60" customWidth="1"/>
    <col min="7428" max="7680" width="9" style="60"/>
    <col min="7681" max="7681" width="3.625" style="60" customWidth="1"/>
    <col min="7682" max="7682" width="36.375" style="60" customWidth="1"/>
    <col min="7683" max="7683" width="49.125" style="60" customWidth="1"/>
    <col min="7684" max="7936" width="9" style="60"/>
    <col min="7937" max="7937" width="3.625" style="60" customWidth="1"/>
    <col min="7938" max="7938" width="36.375" style="60" customWidth="1"/>
    <col min="7939" max="7939" width="49.125" style="60" customWidth="1"/>
    <col min="7940" max="8192" width="9" style="60"/>
    <col min="8193" max="8193" width="3.625" style="60" customWidth="1"/>
    <col min="8194" max="8194" width="36.375" style="60" customWidth="1"/>
    <col min="8195" max="8195" width="49.125" style="60" customWidth="1"/>
    <col min="8196" max="8448" width="9" style="60"/>
    <col min="8449" max="8449" width="3.625" style="60" customWidth="1"/>
    <col min="8450" max="8450" width="36.375" style="60" customWidth="1"/>
    <col min="8451" max="8451" width="49.125" style="60" customWidth="1"/>
    <col min="8452" max="8704" width="9" style="60"/>
    <col min="8705" max="8705" width="3.625" style="60" customWidth="1"/>
    <col min="8706" max="8706" width="36.375" style="60" customWidth="1"/>
    <col min="8707" max="8707" width="49.125" style="60" customWidth="1"/>
    <col min="8708" max="8960" width="9" style="60"/>
    <col min="8961" max="8961" width="3.625" style="60" customWidth="1"/>
    <col min="8962" max="8962" width="36.375" style="60" customWidth="1"/>
    <col min="8963" max="8963" width="49.125" style="60" customWidth="1"/>
    <col min="8964" max="9216" width="9" style="60"/>
    <col min="9217" max="9217" width="3.625" style="60" customWidth="1"/>
    <col min="9218" max="9218" width="36.375" style="60" customWidth="1"/>
    <col min="9219" max="9219" width="49.125" style="60" customWidth="1"/>
    <col min="9220" max="9472" width="9" style="60"/>
    <col min="9473" max="9473" width="3.625" style="60" customWidth="1"/>
    <col min="9474" max="9474" width="36.375" style="60" customWidth="1"/>
    <col min="9475" max="9475" width="49.125" style="60" customWidth="1"/>
    <col min="9476" max="9728" width="9" style="60"/>
    <col min="9729" max="9729" width="3.625" style="60" customWidth="1"/>
    <col min="9730" max="9730" width="36.375" style="60" customWidth="1"/>
    <col min="9731" max="9731" width="49.125" style="60" customWidth="1"/>
    <col min="9732" max="9984" width="9" style="60"/>
    <col min="9985" max="9985" width="3.625" style="60" customWidth="1"/>
    <col min="9986" max="9986" width="36.375" style="60" customWidth="1"/>
    <col min="9987" max="9987" width="49.125" style="60" customWidth="1"/>
    <col min="9988" max="10240" width="9" style="60"/>
    <col min="10241" max="10241" width="3.625" style="60" customWidth="1"/>
    <col min="10242" max="10242" width="36.375" style="60" customWidth="1"/>
    <col min="10243" max="10243" width="49.125" style="60" customWidth="1"/>
    <col min="10244" max="10496" width="9" style="60"/>
    <col min="10497" max="10497" width="3.625" style="60" customWidth="1"/>
    <col min="10498" max="10498" width="36.375" style="60" customWidth="1"/>
    <col min="10499" max="10499" width="49.125" style="60" customWidth="1"/>
    <col min="10500" max="10752" width="9" style="60"/>
    <col min="10753" max="10753" width="3.625" style="60" customWidth="1"/>
    <col min="10754" max="10754" width="36.375" style="60" customWidth="1"/>
    <col min="10755" max="10755" width="49.125" style="60" customWidth="1"/>
    <col min="10756" max="11008" width="9" style="60"/>
    <col min="11009" max="11009" width="3.625" style="60" customWidth="1"/>
    <col min="11010" max="11010" width="36.375" style="60" customWidth="1"/>
    <col min="11011" max="11011" width="49.125" style="60" customWidth="1"/>
    <col min="11012" max="11264" width="9" style="60"/>
    <col min="11265" max="11265" width="3.625" style="60" customWidth="1"/>
    <col min="11266" max="11266" width="36.375" style="60" customWidth="1"/>
    <col min="11267" max="11267" width="49.125" style="60" customWidth="1"/>
    <col min="11268" max="11520" width="9" style="60"/>
    <col min="11521" max="11521" width="3.625" style="60" customWidth="1"/>
    <col min="11522" max="11522" width="36.375" style="60" customWidth="1"/>
    <col min="11523" max="11523" width="49.125" style="60" customWidth="1"/>
    <col min="11524" max="11776" width="9" style="60"/>
    <col min="11777" max="11777" width="3.625" style="60" customWidth="1"/>
    <col min="11778" max="11778" width="36.375" style="60" customWidth="1"/>
    <col min="11779" max="11779" width="49.125" style="60" customWidth="1"/>
    <col min="11780" max="12032" width="9" style="60"/>
    <col min="12033" max="12033" width="3.625" style="60" customWidth="1"/>
    <col min="12034" max="12034" width="36.375" style="60" customWidth="1"/>
    <col min="12035" max="12035" width="49.125" style="60" customWidth="1"/>
    <col min="12036" max="12288" width="9" style="60"/>
    <col min="12289" max="12289" width="3.625" style="60" customWidth="1"/>
    <col min="12290" max="12290" width="36.375" style="60" customWidth="1"/>
    <col min="12291" max="12291" width="49.125" style="60" customWidth="1"/>
    <col min="12292" max="12544" width="9" style="60"/>
    <col min="12545" max="12545" width="3.625" style="60" customWidth="1"/>
    <col min="12546" max="12546" width="36.375" style="60" customWidth="1"/>
    <col min="12547" max="12547" width="49.125" style="60" customWidth="1"/>
    <col min="12548" max="12800" width="9" style="60"/>
    <col min="12801" max="12801" width="3.625" style="60" customWidth="1"/>
    <col min="12802" max="12802" width="36.375" style="60" customWidth="1"/>
    <col min="12803" max="12803" width="49.125" style="60" customWidth="1"/>
    <col min="12804" max="13056" width="9" style="60"/>
    <col min="13057" max="13057" width="3.625" style="60" customWidth="1"/>
    <col min="13058" max="13058" width="36.375" style="60" customWidth="1"/>
    <col min="13059" max="13059" width="49.125" style="60" customWidth="1"/>
    <col min="13060" max="13312" width="9" style="60"/>
    <col min="13313" max="13313" width="3.625" style="60" customWidth="1"/>
    <col min="13314" max="13314" width="36.375" style="60" customWidth="1"/>
    <col min="13315" max="13315" width="49.125" style="60" customWidth="1"/>
    <col min="13316" max="13568" width="9" style="60"/>
    <col min="13569" max="13569" width="3.625" style="60" customWidth="1"/>
    <col min="13570" max="13570" width="36.375" style="60" customWidth="1"/>
    <col min="13571" max="13571" width="49.125" style="60" customWidth="1"/>
    <col min="13572" max="13824" width="9" style="60"/>
    <col min="13825" max="13825" width="3.625" style="60" customWidth="1"/>
    <col min="13826" max="13826" width="36.375" style="60" customWidth="1"/>
    <col min="13827" max="13827" width="49.125" style="60" customWidth="1"/>
    <col min="13828" max="14080" width="9" style="60"/>
    <col min="14081" max="14081" width="3.625" style="60" customWidth="1"/>
    <col min="14082" max="14082" width="36.375" style="60" customWidth="1"/>
    <col min="14083" max="14083" width="49.125" style="60" customWidth="1"/>
    <col min="14084" max="14336" width="9" style="60"/>
    <col min="14337" max="14337" width="3.625" style="60" customWidth="1"/>
    <col min="14338" max="14338" width="36.375" style="60" customWidth="1"/>
    <col min="14339" max="14339" width="49.125" style="60" customWidth="1"/>
    <col min="14340" max="14592" width="9" style="60"/>
    <col min="14593" max="14593" width="3.625" style="60" customWidth="1"/>
    <col min="14594" max="14594" width="36.375" style="60" customWidth="1"/>
    <col min="14595" max="14595" width="49.125" style="60" customWidth="1"/>
    <col min="14596" max="14848" width="9" style="60"/>
    <col min="14849" max="14849" width="3.625" style="60" customWidth="1"/>
    <col min="14850" max="14850" width="36.375" style="60" customWidth="1"/>
    <col min="14851" max="14851" width="49.125" style="60" customWidth="1"/>
    <col min="14852" max="15104" width="9" style="60"/>
    <col min="15105" max="15105" width="3.625" style="60" customWidth="1"/>
    <col min="15106" max="15106" width="36.375" style="60" customWidth="1"/>
    <col min="15107" max="15107" width="49.125" style="60" customWidth="1"/>
    <col min="15108" max="15360" width="9" style="60"/>
    <col min="15361" max="15361" width="3.625" style="60" customWidth="1"/>
    <col min="15362" max="15362" width="36.375" style="60" customWidth="1"/>
    <col min="15363" max="15363" width="49.125" style="60" customWidth="1"/>
    <col min="15364" max="15616" width="9" style="60"/>
    <col min="15617" max="15617" width="3.625" style="60" customWidth="1"/>
    <col min="15618" max="15618" width="36.375" style="60" customWidth="1"/>
    <col min="15619" max="15619" width="49.125" style="60" customWidth="1"/>
    <col min="15620" max="15872" width="9" style="60"/>
    <col min="15873" max="15873" width="3.625" style="60" customWidth="1"/>
    <col min="15874" max="15874" width="36.375" style="60" customWidth="1"/>
    <col min="15875" max="15875" width="49.125" style="60" customWidth="1"/>
    <col min="15876" max="16128" width="9" style="60"/>
    <col min="16129" max="16129" width="3.625" style="60" customWidth="1"/>
    <col min="16130" max="16130" width="36.375" style="60" customWidth="1"/>
    <col min="16131" max="16131" width="49.125" style="60" customWidth="1"/>
    <col min="16132" max="16384" width="9" style="60"/>
  </cols>
  <sheetData>
    <row r="1" spans="1:3" ht="18" customHeight="1">
      <c r="C1" s="59" t="str">
        <f>'MPS(input)'!K1</f>
        <v>Monitoring Spreadsheet: JCM_VN_AM010_ver01.0</v>
      </c>
    </row>
    <row r="2" spans="1:3" ht="18" customHeight="1">
      <c r="C2" s="59" t="str">
        <f>'MPS(input)'!K2</f>
        <v>Reference Number:</v>
      </c>
    </row>
    <row r="3" spans="1:3" ht="24" customHeight="1">
      <c r="A3" s="125" t="s">
        <v>103</v>
      </c>
      <c r="B3" s="125"/>
      <c r="C3" s="125"/>
    </row>
    <row r="5" spans="1:3" ht="21" customHeight="1">
      <c r="B5" s="61" t="s">
        <v>102</v>
      </c>
      <c r="C5" s="61" t="s">
        <v>104</v>
      </c>
    </row>
    <row r="6" spans="1:3" ht="54" customHeight="1">
      <c r="B6" s="62"/>
      <c r="C6" s="62"/>
    </row>
    <row r="7" spans="1:3" ht="54" customHeight="1">
      <c r="B7" s="62"/>
      <c r="C7" s="62"/>
    </row>
    <row r="8" spans="1:3" ht="54" customHeight="1">
      <c r="B8" s="62"/>
      <c r="C8" s="62"/>
    </row>
    <row r="9" spans="1:3" ht="54" customHeight="1">
      <c r="B9" s="62"/>
      <c r="C9" s="62"/>
    </row>
    <row r="10" spans="1:3" ht="54" customHeight="1">
      <c r="B10" s="62"/>
      <c r="C10" s="62"/>
    </row>
    <row r="11" spans="1:3" ht="54" customHeight="1">
      <c r="B11" s="62"/>
      <c r="C11" s="62"/>
    </row>
    <row r="12" spans="1:3" ht="54" customHeight="1">
      <c r="B12" s="62"/>
      <c r="C12" s="62"/>
    </row>
  </sheetData>
  <sheetProtection password="C6A3" sheet="1" objects="1" scenarios="1" formatCells="0" formatRows="0" insertRows="0"/>
  <mergeCells count="1">
    <mergeCell ref="A3:C3"/>
  </mergeCells>
  <phoneticPr fontId="16"/>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U26"/>
  <sheetViews>
    <sheetView showGridLines="0" view="pageBreakPreview" zoomScale="80" zoomScaleNormal="70" zoomScaleSheetLayoutView="80" workbookViewId="0"/>
  </sheetViews>
  <sheetFormatPr defaultColWidth="9" defaultRowHeight="14.25"/>
  <cols>
    <col min="1" max="1" width="2.625" style="37" customWidth="1"/>
    <col min="2" max="2" width="12.625" style="37" customWidth="1"/>
    <col min="3" max="4" width="11.625" style="37" customWidth="1"/>
    <col min="5" max="5" width="26.5" style="37" customWidth="1"/>
    <col min="6" max="6" width="12.125" style="37" customWidth="1"/>
    <col min="7" max="7" width="10.625" style="37" customWidth="1"/>
    <col min="8" max="9" width="11.625" style="37" customWidth="1"/>
    <col min="10" max="10" width="66.5" style="37" customWidth="1"/>
    <col min="11" max="11" width="12.625" style="37" customWidth="1"/>
    <col min="12" max="12" width="21.125" style="37" customWidth="1"/>
    <col min="13" max="16384" width="9" style="37"/>
  </cols>
  <sheetData>
    <row r="1" spans="1:21" ht="18" customHeight="1">
      <c r="L1" s="59" t="str">
        <f>'MPS(input)'!K1</f>
        <v>Monitoring Spreadsheet: JCM_VN_AM010_ver01.0</v>
      </c>
    </row>
    <row r="2" spans="1:21" ht="18" customHeight="1">
      <c r="L2" s="59" t="str">
        <f>'MPS(input)'!K2</f>
        <v>Reference Number:</v>
      </c>
    </row>
    <row r="3" spans="1:21" ht="27.95" customHeight="1">
      <c r="A3" s="66" t="s">
        <v>106</v>
      </c>
      <c r="B3" s="15"/>
      <c r="C3" s="15"/>
      <c r="D3" s="15"/>
      <c r="E3" s="15"/>
      <c r="F3" s="15"/>
      <c r="G3" s="15"/>
      <c r="H3" s="15"/>
      <c r="I3" s="15"/>
      <c r="J3" s="15"/>
      <c r="K3" s="15"/>
      <c r="L3" s="16"/>
    </row>
    <row r="5" spans="1:21" ht="18.95" customHeight="1">
      <c r="A5" s="5" t="s">
        <v>108</v>
      </c>
      <c r="B5" s="5"/>
      <c r="C5" s="5"/>
    </row>
    <row r="6" spans="1:21" ht="18.95" customHeight="1">
      <c r="A6" s="5"/>
      <c r="B6" s="65" t="s">
        <v>8</v>
      </c>
      <c r="C6" s="65" t="s">
        <v>111</v>
      </c>
      <c r="D6" s="65" t="s">
        <v>112</v>
      </c>
      <c r="E6" s="65" t="s">
        <v>113</v>
      </c>
      <c r="F6" s="65" t="s">
        <v>114</v>
      </c>
      <c r="G6" s="65" t="s">
        <v>115</v>
      </c>
      <c r="H6" s="65" t="s">
        <v>116</v>
      </c>
      <c r="I6" s="65" t="s">
        <v>117</v>
      </c>
      <c r="J6" s="65" t="s">
        <v>118</v>
      </c>
      <c r="K6" s="65" t="s">
        <v>119</v>
      </c>
      <c r="L6" s="65" t="s">
        <v>120</v>
      </c>
    </row>
    <row r="7" spans="1:21" s="10" customFormat="1" ht="39" customHeight="1">
      <c r="B7" s="65" t="s">
        <v>110</v>
      </c>
      <c r="C7" s="65" t="s">
        <v>18</v>
      </c>
      <c r="D7" s="65" t="s">
        <v>19</v>
      </c>
      <c r="E7" s="65" t="s">
        <v>20</v>
      </c>
      <c r="F7" s="65" t="s">
        <v>122</v>
      </c>
      <c r="G7" s="65" t="s">
        <v>1</v>
      </c>
      <c r="H7" s="65" t="s">
        <v>23</v>
      </c>
      <c r="I7" s="65" t="s">
        <v>24</v>
      </c>
      <c r="J7" s="65" t="s">
        <v>25</v>
      </c>
      <c r="K7" s="65" t="s">
        <v>26</v>
      </c>
      <c r="L7" s="65" t="s">
        <v>27</v>
      </c>
    </row>
    <row r="8" spans="1:21" ht="120" customHeight="1">
      <c r="B8" s="64"/>
      <c r="C8" s="39">
        <v>1</v>
      </c>
      <c r="D8" s="40" t="s">
        <v>128</v>
      </c>
      <c r="E8" s="41" t="s">
        <v>126</v>
      </c>
      <c r="F8" s="42" t="s">
        <v>39</v>
      </c>
      <c r="G8" s="40" t="s">
        <v>94</v>
      </c>
      <c r="H8" s="50" t="s">
        <v>32</v>
      </c>
      <c r="I8" s="50" t="s">
        <v>55</v>
      </c>
      <c r="J8" s="51" t="s">
        <v>75</v>
      </c>
      <c r="K8" s="52" t="s">
        <v>78</v>
      </c>
      <c r="L8" s="52" t="s">
        <v>105</v>
      </c>
      <c r="U8" s="106"/>
    </row>
    <row r="9" spans="1:21" ht="120" customHeight="1">
      <c r="B9" s="64"/>
      <c r="C9" s="39">
        <v>2</v>
      </c>
      <c r="D9" s="40" t="s">
        <v>129</v>
      </c>
      <c r="E9" s="43" t="s">
        <v>127</v>
      </c>
      <c r="F9" s="44" t="s">
        <v>56</v>
      </c>
      <c r="G9" s="67" t="s">
        <v>80</v>
      </c>
      <c r="H9" s="50" t="s">
        <v>32</v>
      </c>
      <c r="I9" s="50" t="s">
        <v>55</v>
      </c>
      <c r="J9" s="51" t="s">
        <v>75</v>
      </c>
      <c r="K9" s="52" t="s">
        <v>78</v>
      </c>
      <c r="L9" s="52" t="s">
        <v>105</v>
      </c>
      <c r="U9" s="106"/>
    </row>
    <row r="10" spans="1:21" ht="11.25" customHeight="1"/>
    <row r="11" spans="1:21" ht="20.100000000000001" customHeight="1">
      <c r="A11" s="5" t="s">
        <v>109</v>
      </c>
      <c r="B11" s="5"/>
      <c r="J11" s="106"/>
      <c r="L11" s="106"/>
    </row>
    <row r="12" spans="1:21" ht="20.100000000000001" customHeight="1">
      <c r="B12" s="108" t="s">
        <v>8</v>
      </c>
      <c r="C12" s="108"/>
      <c r="D12" s="108" t="s">
        <v>9</v>
      </c>
      <c r="E12" s="108"/>
      <c r="F12" s="65" t="s">
        <v>10</v>
      </c>
      <c r="G12" s="65" t="s">
        <v>11</v>
      </c>
      <c r="H12" s="108" t="s">
        <v>12</v>
      </c>
      <c r="I12" s="108"/>
      <c r="J12" s="108"/>
      <c r="K12" s="108" t="s">
        <v>13</v>
      </c>
      <c r="L12" s="108"/>
    </row>
    <row r="13" spans="1:21" ht="39" customHeight="1">
      <c r="B13" s="108" t="s">
        <v>19</v>
      </c>
      <c r="C13" s="108"/>
      <c r="D13" s="108" t="s">
        <v>20</v>
      </c>
      <c r="E13" s="108"/>
      <c r="F13" s="65" t="s">
        <v>21</v>
      </c>
      <c r="G13" s="65" t="s">
        <v>1</v>
      </c>
      <c r="H13" s="108" t="s">
        <v>24</v>
      </c>
      <c r="I13" s="108"/>
      <c r="J13" s="108"/>
      <c r="K13" s="108" t="s">
        <v>27</v>
      </c>
      <c r="L13" s="108"/>
    </row>
    <row r="14" spans="1:21" ht="47.25" customHeight="1">
      <c r="B14" s="138" t="s">
        <v>67</v>
      </c>
      <c r="C14" s="138"/>
      <c r="D14" s="136" t="s">
        <v>45</v>
      </c>
      <c r="E14" s="136"/>
      <c r="F14" s="53">
        <f>'MPS(input)'!E14</f>
        <v>5.4300000000000001E-2</v>
      </c>
      <c r="G14" s="46" t="s">
        <v>72</v>
      </c>
      <c r="H14" s="135" t="str">
        <f>'MPS(input)'!G14</f>
        <v>IPCC default value from “2006 IPCC Guidelines for National Greenhouse Gas Inventory, Volume2”</v>
      </c>
      <c r="I14" s="135"/>
      <c r="J14" s="135"/>
      <c r="K14" s="134" t="str">
        <f>'MPS(input)'!J14</f>
        <v/>
      </c>
      <c r="L14" s="134"/>
    </row>
    <row r="15" spans="1:21" ht="47.25" customHeight="1">
      <c r="B15" s="138" t="s">
        <v>42</v>
      </c>
      <c r="C15" s="138"/>
      <c r="D15" s="137" t="s">
        <v>96</v>
      </c>
      <c r="E15" s="137"/>
      <c r="F15" s="54">
        <f>'MPS(input)'!E15</f>
        <v>1.006</v>
      </c>
      <c r="G15" s="45" t="s">
        <v>81</v>
      </c>
      <c r="H15" s="135" t="str">
        <f>'MPS(input)'!G15</f>
        <v/>
      </c>
      <c r="I15" s="135"/>
      <c r="J15" s="135"/>
      <c r="K15" s="134" t="str">
        <f>'MPS(input)'!J15</f>
        <v/>
      </c>
      <c r="L15" s="134"/>
    </row>
    <row r="16" spans="1:21" ht="47.25" customHeight="1">
      <c r="B16" s="138" t="s">
        <v>46</v>
      </c>
      <c r="C16" s="138"/>
      <c r="D16" s="136" t="s">
        <v>97</v>
      </c>
      <c r="E16" s="136"/>
      <c r="F16" s="55">
        <f>'MPS(input)'!E16</f>
        <v>1.2929999999999999</v>
      </c>
      <c r="G16" s="45" t="s">
        <v>87</v>
      </c>
      <c r="H16" s="135" t="str">
        <f>'MPS(input)'!G16</f>
        <v>JIS K 2249-1: 2011, 6 a)</v>
      </c>
      <c r="I16" s="135"/>
      <c r="J16" s="135"/>
      <c r="K16" s="134" t="str">
        <f>'MPS(input)'!J16</f>
        <v/>
      </c>
      <c r="L16" s="134"/>
    </row>
    <row r="17" spans="1:12" ht="47.25" customHeight="1">
      <c r="B17" s="138" t="s">
        <v>43</v>
      </c>
      <c r="C17" s="138"/>
      <c r="D17" s="137" t="s">
        <v>68</v>
      </c>
      <c r="E17" s="137"/>
      <c r="F17" s="56">
        <f>'MPS(input)'!E17</f>
        <v>35.799999999999997</v>
      </c>
      <c r="G17" s="45" t="s">
        <v>79</v>
      </c>
      <c r="H17" s="135" t="str">
        <f>'MPS(input)'!G17</f>
        <v>Default value set in the methodology</v>
      </c>
      <c r="I17" s="135"/>
      <c r="J17" s="135"/>
      <c r="K17" s="134" t="str">
        <f>'MPS(input)'!J17</f>
        <v/>
      </c>
      <c r="L17" s="134"/>
    </row>
    <row r="18" spans="1:12" ht="6.75" customHeight="1"/>
    <row r="19" spans="1:12" ht="18.95" customHeight="1">
      <c r="A19" s="3" t="s">
        <v>124</v>
      </c>
      <c r="B19" s="3"/>
      <c r="C19" s="3"/>
    </row>
    <row r="20" spans="1:12" ht="17.25" thickBot="1">
      <c r="B20" s="131" t="s">
        <v>136</v>
      </c>
      <c r="C20" s="131"/>
      <c r="D20" s="127" t="s">
        <v>99</v>
      </c>
      <c r="E20" s="128"/>
      <c r="F20" s="48" t="s">
        <v>1</v>
      </c>
    </row>
    <row r="21" spans="1:12" ht="19.5" thickBot="1">
      <c r="B21" s="132"/>
      <c r="C21" s="133"/>
      <c r="D21" s="129">
        <f>ROUNDDOWN('MRS(calc_process)'!G6, 0)</f>
        <v>0</v>
      </c>
      <c r="E21" s="130"/>
      <c r="F21" s="49" t="s">
        <v>36</v>
      </c>
    </row>
    <row r="22" spans="1:12" ht="20.100000000000001" customHeight="1">
      <c r="C22" s="4"/>
      <c r="D22" s="4"/>
      <c r="G22" s="11"/>
      <c r="H22" s="11"/>
    </row>
    <row r="23" spans="1:12" ht="18.95" customHeight="1">
      <c r="A23" s="5" t="s">
        <v>7</v>
      </c>
      <c r="B23" s="5"/>
    </row>
    <row r="24" spans="1:12" ht="18" customHeight="1">
      <c r="B24" s="63" t="s">
        <v>29</v>
      </c>
      <c r="C24" s="126" t="s">
        <v>30</v>
      </c>
      <c r="D24" s="126"/>
      <c r="E24" s="126"/>
      <c r="F24" s="126"/>
      <c r="G24" s="126"/>
      <c r="H24" s="126"/>
      <c r="I24" s="126"/>
      <c r="J24" s="126"/>
    </row>
    <row r="25" spans="1:12" ht="18" customHeight="1">
      <c r="B25" s="63" t="s">
        <v>28</v>
      </c>
      <c r="C25" s="126" t="s">
        <v>31</v>
      </c>
      <c r="D25" s="126"/>
      <c r="E25" s="126"/>
      <c r="F25" s="126"/>
      <c r="G25" s="126"/>
      <c r="H25" s="126"/>
      <c r="I25" s="126"/>
      <c r="J25" s="126"/>
    </row>
    <row r="26" spans="1:12" ht="18" customHeight="1">
      <c r="B26" s="63" t="s">
        <v>32</v>
      </c>
      <c r="C26" s="126" t="s">
        <v>33</v>
      </c>
      <c r="D26" s="126"/>
      <c r="E26" s="126"/>
      <c r="F26" s="126"/>
      <c r="G26" s="126"/>
      <c r="H26" s="126"/>
      <c r="I26" s="126"/>
      <c r="J26" s="126"/>
    </row>
  </sheetData>
  <sheetProtection password="C6A3" sheet="1" objects="1" scenarios="1" formatCells="0" formatRows="0"/>
  <mergeCells count="31">
    <mergeCell ref="D16:E16"/>
    <mergeCell ref="D17:E17"/>
    <mergeCell ref="B12:C12"/>
    <mergeCell ref="B13:C13"/>
    <mergeCell ref="B14:C14"/>
    <mergeCell ref="B15:C15"/>
    <mergeCell ref="B16:C16"/>
    <mergeCell ref="B17:C17"/>
    <mergeCell ref="D12:E12"/>
    <mergeCell ref="D13:E13"/>
    <mergeCell ref="D14:E14"/>
    <mergeCell ref="D15:E15"/>
    <mergeCell ref="K16:L16"/>
    <mergeCell ref="K17:L17"/>
    <mergeCell ref="H12:J12"/>
    <mergeCell ref="H13:J13"/>
    <mergeCell ref="H14:J14"/>
    <mergeCell ref="H15:J15"/>
    <mergeCell ref="H16:J16"/>
    <mergeCell ref="H17:J17"/>
    <mergeCell ref="K12:L12"/>
    <mergeCell ref="K13:L13"/>
    <mergeCell ref="K14:L14"/>
    <mergeCell ref="K15:L15"/>
    <mergeCell ref="C24:J24"/>
    <mergeCell ref="C25:J25"/>
    <mergeCell ref="C26:J26"/>
    <mergeCell ref="D20:E20"/>
    <mergeCell ref="D21:E21"/>
    <mergeCell ref="B20:C20"/>
    <mergeCell ref="B21:C21"/>
  </mergeCells>
  <phoneticPr fontId="16"/>
  <pageMargins left="0.70866141732283472" right="0.70866141732283472" top="0.74803149606299213" bottom="0.74803149606299213" header="0.31496062992125984" footer="0.31496062992125984"/>
  <pageSetup paperSize="9" scale="6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G36"/>
  <sheetViews>
    <sheetView view="pageBreakPreview" zoomScale="80" zoomScaleNormal="100" zoomScaleSheetLayoutView="80" workbookViewId="0"/>
  </sheetViews>
  <sheetFormatPr defaultColWidth="9" defaultRowHeight="14.25"/>
  <cols>
    <col min="1" max="1" width="14.125" style="26" customWidth="1"/>
    <col min="2" max="3" width="38.75" style="26" customWidth="1"/>
    <col min="4" max="4" width="4.875" style="34" customWidth="1"/>
    <col min="5" max="7" width="38.75" style="26" customWidth="1"/>
    <col min="8" max="16384" width="9" style="17"/>
  </cols>
  <sheetData>
    <row r="1" spans="1:7">
      <c r="A1" s="20"/>
      <c r="B1" s="20"/>
      <c r="C1" s="20"/>
      <c r="D1" s="28"/>
      <c r="E1" s="20"/>
      <c r="F1" s="20"/>
      <c r="G1" s="36" t="str">
        <f>'MPS(input)'!K1</f>
        <v>Monitoring Spreadsheet: JCM_VN_AM010_ver01.0</v>
      </c>
    </row>
    <row r="2" spans="1:7">
      <c r="A2" s="20"/>
      <c r="B2" s="20"/>
      <c r="C2" s="20"/>
      <c r="D2" s="28"/>
      <c r="E2" s="20"/>
      <c r="F2" s="20"/>
      <c r="G2" s="36" t="str">
        <f>'MPS(input)'!K2</f>
        <v>Reference Number:</v>
      </c>
    </row>
    <row r="3" spans="1:7" ht="29.25" customHeight="1">
      <c r="A3" s="35"/>
      <c r="B3" s="121" t="s">
        <v>123</v>
      </c>
      <c r="C3" s="122"/>
      <c r="D3" s="29"/>
      <c r="E3" s="122" t="s">
        <v>134</v>
      </c>
      <c r="F3" s="122"/>
      <c r="G3" s="123"/>
    </row>
    <row r="4" spans="1:7" ht="42.75" customHeight="1">
      <c r="A4" s="35" t="s">
        <v>51</v>
      </c>
      <c r="B4" s="27" t="s">
        <v>58</v>
      </c>
      <c r="C4" s="27" t="s">
        <v>84</v>
      </c>
      <c r="D4" s="30"/>
      <c r="E4" s="27" t="s">
        <v>60</v>
      </c>
      <c r="F4" s="27" t="s">
        <v>59</v>
      </c>
      <c r="G4" s="22" t="s">
        <v>52</v>
      </c>
    </row>
    <row r="5" spans="1:7" ht="94.7" customHeight="1">
      <c r="A5" s="119" t="s">
        <v>54</v>
      </c>
      <c r="B5" s="22" t="s">
        <v>131</v>
      </c>
      <c r="C5" s="22" t="s">
        <v>132</v>
      </c>
      <c r="D5" s="31"/>
      <c r="E5" s="22" t="s">
        <v>138</v>
      </c>
      <c r="F5" s="22" t="s">
        <v>139</v>
      </c>
      <c r="G5" s="22" t="s">
        <v>135</v>
      </c>
    </row>
    <row r="6" spans="1:7" ht="17.25">
      <c r="A6" s="120"/>
      <c r="B6" s="23" t="s">
        <v>57</v>
      </c>
      <c r="C6" s="23" t="s">
        <v>82</v>
      </c>
      <c r="D6" s="32"/>
      <c r="E6" s="23" t="s">
        <v>69</v>
      </c>
      <c r="F6" s="23" t="s">
        <v>83</v>
      </c>
      <c r="G6" s="23" t="s">
        <v>74</v>
      </c>
    </row>
    <row r="7" spans="1:7">
      <c r="A7" s="24">
        <v>1</v>
      </c>
      <c r="B7" s="25"/>
      <c r="C7" s="25"/>
      <c r="D7" s="33"/>
      <c r="E7" s="57">
        <f>B7*'MRS(input)'!$F$16/10^3</f>
        <v>0</v>
      </c>
      <c r="F7" s="58">
        <f>'MRS(input_separate)'!C7-'MRS(input)'!$F$17</f>
        <v>-35.799999999999997</v>
      </c>
      <c r="G7" s="57">
        <f>E7*'MRS(input)'!$F$15*F7/10^3</f>
        <v>0</v>
      </c>
    </row>
    <row r="8" spans="1:7">
      <c r="A8" s="24">
        <v>2</v>
      </c>
      <c r="B8" s="25"/>
      <c r="C8" s="25"/>
      <c r="D8" s="33"/>
      <c r="E8" s="57">
        <f>B8*'MRS(input)'!$F$16/10^3</f>
        <v>0</v>
      </c>
      <c r="F8" s="58">
        <f>'MRS(input_separate)'!C8-'MRS(input)'!$F$17</f>
        <v>-35.799999999999997</v>
      </c>
      <c r="G8" s="57">
        <f>E8*'MRS(input)'!$F$15*F8/10^3</f>
        <v>0</v>
      </c>
    </row>
    <row r="9" spans="1:7">
      <c r="A9" s="24">
        <v>3</v>
      </c>
      <c r="B9" s="25"/>
      <c r="C9" s="25"/>
      <c r="D9" s="33"/>
      <c r="E9" s="57">
        <f>B9*'MRS(input)'!$F$16/10^3</f>
        <v>0</v>
      </c>
      <c r="F9" s="58">
        <f>'MRS(input_separate)'!C9-'MRS(input)'!$F$17</f>
        <v>-35.799999999999997</v>
      </c>
      <c r="G9" s="57">
        <f>E9*'MRS(input)'!$F$15*F9/10^3</f>
        <v>0</v>
      </c>
    </row>
    <row r="10" spans="1:7">
      <c r="A10" s="24">
        <v>4</v>
      </c>
      <c r="B10" s="25"/>
      <c r="C10" s="25"/>
      <c r="D10" s="33"/>
      <c r="E10" s="57">
        <f>B10*'MRS(input)'!$F$16/10^3</f>
        <v>0</v>
      </c>
      <c r="F10" s="58">
        <f>'MRS(input_separate)'!C10-'MRS(input)'!$F$17</f>
        <v>-35.799999999999997</v>
      </c>
      <c r="G10" s="57">
        <f>E10*'MRS(input)'!$F$15*F10/10^3</f>
        <v>0</v>
      </c>
    </row>
    <row r="11" spans="1:7">
      <c r="A11" s="24">
        <v>5</v>
      </c>
      <c r="B11" s="25"/>
      <c r="C11" s="25"/>
      <c r="D11" s="33"/>
      <c r="E11" s="57">
        <f>B11*'MRS(input)'!$F$16/10^3</f>
        <v>0</v>
      </c>
      <c r="F11" s="58">
        <f>'MRS(input_separate)'!C11-'MRS(input)'!$F$17</f>
        <v>-35.799999999999997</v>
      </c>
      <c r="G11" s="57">
        <f>E11*'MRS(input)'!$F$15*F11/10^3</f>
        <v>0</v>
      </c>
    </row>
    <row r="12" spans="1:7">
      <c r="A12" s="24">
        <v>6</v>
      </c>
      <c r="B12" s="25"/>
      <c r="C12" s="25"/>
      <c r="D12" s="33"/>
      <c r="E12" s="57">
        <f>B12*'MRS(input)'!$F$16/10^3</f>
        <v>0</v>
      </c>
      <c r="F12" s="58">
        <f>'MRS(input_separate)'!C12-'MRS(input)'!$F$17</f>
        <v>-35.799999999999997</v>
      </c>
      <c r="G12" s="57">
        <f>E12*'MRS(input)'!$F$15*F12/10^3</f>
        <v>0</v>
      </c>
    </row>
    <row r="13" spans="1:7">
      <c r="A13" s="24">
        <v>7</v>
      </c>
      <c r="B13" s="25"/>
      <c r="C13" s="25"/>
      <c r="D13" s="33"/>
      <c r="E13" s="57">
        <f>B13*'MRS(input)'!$F$16/10^3</f>
        <v>0</v>
      </c>
      <c r="F13" s="58">
        <f>'MRS(input_separate)'!C13-'MRS(input)'!$F$17</f>
        <v>-35.799999999999997</v>
      </c>
      <c r="G13" s="57">
        <f>E13*'MRS(input)'!$F$15*F13/10^3</f>
        <v>0</v>
      </c>
    </row>
    <row r="14" spans="1:7">
      <c r="A14" s="24">
        <v>8</v>
      </c>
      <c r="B14" s="25"/>
      <c r="C14" s="25"/>
      <c r="D14" s="33"/>
      <c r="E14" s="57">
        <f>B14*'MRS(input)'!$F$16/10^3</f>
        <v>0</v>
      </c>
      <c r="F14" s="58">
        <f>'MRS(input_separate)'!C14-'MRS(input)'!$F$17</f>
        <v>-35.799999999999997</v>
      </c>
      <c r="G14" s="57">
        <f>E14*'MRS(input)'!$F$15*F14/10^3</f>
        <v>0</v>
      </c>
    </row>
    <row r="15" spans="1:7">
      <c r="A15" s="24">
        <v>9</v>
      </c>
      <c r="B15" s="25"/>
      <c r="C15" s="25"/>
      <c r="D15" s="33"/>
      <c r="E15" s="57">
        <f>B15*'MRS(input)'!$F$16/10^3</f>
        <v>0</v>
      </c>
      <c r="F15" s="58">
        <f>'MRS(input_separate)'!C15-'MRS(input)'!$F$17</f>
        <v>-35.799999999999997</v>
      </c>
      <c r="G15" s="57">
        <f>E15*'MRS(input)'!$F$15*F15/10^3</f>
        <v>0</v>
      </c>
    </row>
    <row r="16" spans="1:7">
      <c r="A16" s="24">
        <v>10</v>
      </c>
      <c r="B16" s="25"/>
      <c r="C16" s="25"/>
      <c r="D16" s="33"/>
      <c r="E16" s="57">
        <f>B16*'MRS(input)'!$F$16/10^3</f>
        <v>0</v>
      </c>
      <c r="F16" s="58">
        <f>'MRS(input_separate)'!C16-'MRS(input)'!$F$17</f>
        <v>-35.799999999999997</v>
      </c>
      <c r="G16" s="57">
        <f>E16*'MRS(input)'!$F$15*F16/10^3</f>
        <v>0</v>
      </c>
    </row>
    <row r="17" spans="1:7">
      <c r="A17" s="24">
        <v>11</v>
      </c>
      <c r="B17" s="25"/>
      <c r="C17" s="25"/>
      <c r="D17" s="33"/>
      <c r="E17" s="57">
        <f>B17*'MRS(input)'!$F$16/10^3</f>
        <v>0</v>
      </c>
      <c r="F17" s="58">
        <f>'MRS(input_separate)'!C17-'MRS(input)'!$F$17</f>
        <v>-35.799999999999997</v>
      </c>
      <c r="G17" s="57">
        <f>E17*'MRS(input)'!$F$15*F17/10^3</f>
        <v>0</v>
      </c>
    </row>
    <row r="18" spans="1:7">
      <c r="A18" s="24">
        <v>12</v>
      </c>
      <c r="B18" s="25"/>
      <c r="C18" s="25"/>
      <c r="D18" s="33"/>
      <c r="E18" s="57">
        <f>B18*'MRS(input)'!$F$16/10^3</f>
        <v>0</v>
      </c>
      <c r="F18" s="58">
        <f>'MRS(input_separate)'!C18-'MRS(input)'!$F$17</f>
        <v>-35.799999999999997</v>
      </c>
      <c r="G18" s="57">
        <f>E18*'MRS(input)'!$F$15*F18/10^3</f>
        <v>0</v>
      </c>
    </row>
    <row r="19" spans="1:7">
      <c r="A19" s="24">
        <v>13</v>
      </c>
      <c r="B19" s="25"/>
      <c r="C19" s="25"/>
      <c r="D19" s="33"/>
      <c r="E19" s="57">
        <f>B19*'MRS(input)'!$F$16/10^3</f>
        <v>0</v>
      </c>
      <c r="F19" s="58">
        <f>'MRS(input_separate)'!C19-'MRS(input)'!$F$17</f>
        <v>-35.799999999999997</v>
      </c>
      <c r="G19" s="57">
        <f>E19*'MRS(input)'!$F$15*F19/10^3</f>
        <v>0</v>
      </c>
    </row>
    <row r="20" spans="1:7">
      <c r="A20" s="24">
        <v>14</v>
      </c>
      <c r="B20" s="25"/>
      <c r="C20" s="25"/>
      <c r="D20" s="33"/>
      <c r="E20" s="57">
        <f>B20*'MRS(input)'!$F$16/10^3</f>
        <v>0</v>
      </c>
      <c r="F20" s="58">
        <f>'MRS(input_separate)'!C20-'MRS(input)'!$F$17</f>
        <v>-35.799999999999997</v>
      </c>
      <c r="G20" s="57">
        <f>E20*'MRS(input)'!$F$15*F20/10^3</f>
        <v>0</v>
      </c>
    </row>
    <row r="21" spans="1:7">
      <c r="A21" s="24">
        <v>15</v>
      </c>
      <c r="B21" s="25"/>
      <c r="C21" s="25"/>
      <c r="D21" s="33"/>
      <c r="E21" s="57">
        <f>B21*'MRS(input)'!$F$16/10^3</f>
        <v>0</v>
      </c>
      <c r="F21" s="58">
        <f>'MRS(input_separate)'!C21-'MRS(input)'!$F$17</f>
        <v>-35.799999999999997</v>
      </c>
      <c r="G21" s="57">
        <f>E21*'MRS(input)'!$F$15*F21/10^3</f>
        <v>0</v>
      </c>
    </row>
    <row r="22" spans="1:7">
      <c r="A22" s="24">
        <v>16</v>
      </c>
      <c r="B22" s="25"/>
      <c r="C22" s="25"/>
      <c r="D22" s="33"/>
      <c r="E22" s="57">
        <f>B22*'MRS(input)'!$F$16/10^3</f>
        <v>0</v>
      </c>
      <c r="F22" s="58">
        <f>'MRS(input_separate)'!C22-'MRS(input)'!$F$17</f>
        <v>-35.799999999999997</v>
      </c>
      <c r="G22" s="57">
        <f>E22*'MRS(input)'!$F$15*F22/10^3</f>
        <v>0</v>
      </c>
    </row>
    <row r="23" spans="1:7">
      <c r="A23" s="24">
        <v>17</v>
      </c>
      <c r="B23" s="25"/>
      <c r="C23" s="25"/>
      <c r="D23" s="33"/>
      <c r="E23" s="57">
        <f>B23*'MRS(input)'!$F$16/10^3</f>
        <v>0</v>
      </c>
      <c r="F23" s="58">
        <f>'MRS(input_separate)'!C23-'MRS(input)'!$F$17</f>
        <v>-35.799999999999997</v>
      </c>
      <c r="G23" s="57">
        <f>E23*'MRS(input)'!$F$15*F23/10^3</f>
        <v>0</v>
      </c>
    </row>
    <row r="24" spans="1:7">
      <c r="A24" s="24">
        <v>18</v>
      </c>
      <c r="B24" s="25"/>
      <c r="C24" s="25"/>
      <c r="D24" s="33"/>
      <c r="E24" s="57">
        <f>B24*'MRS(input)'!$F$16/10^3</f>
        <v>0</v>
      </c>
      <c r="F24" s="58">
        <f>'MRS(input_separate)'!C24-'MRS(input)'!$F$17</f>
        <v>-35.799999999999997</v>
      </c>
      <c r="G24" s="57">
        <f>E24*'MRS(input)'!$F$15*F24/10^3</f>
        <v>0</v>
      </c>
    </row>
    <row r="25" spans="1:7">
      <c r="A25" s="24">
        <v>19</v>
      </c>
      <c r="B25" s="25"/>
      <c r="C25" s="25"/>
      <c r="D25" s="33"/>
      <c r="E25" s="57">
        <f>B25*'MRS(input)'!$F$16/10^3</f>
        <v>0</v>
      </c>
      <c r="F25" s="58">
        <f>'MRS(input_separate)'!C25-'MRS(input)'!$F$17</f>
        <v>-35.799999999999997</v>
      </c>
      <c r="G25" s="57">
        <f>E25*'MRS(input)'!$F$15*F25/10^3</f>
        <v>0</v>
      </c>
    </row>
    <row r="26" spans="1:7">
      <c r="A26" s="24">
        <v>20</v>
      </c>
      <c r="B26" s="25"/>
      <c r="C26" s="25"/>
      <c r="D26" s="33"/>
      <c r="E26" s="57">
        <f>B26*'MRS(input)'!$F$16/10^3</f>
        <v>0</v>
      </c>
      <c r="F26" s="58">
        <f>'MRS(input_separate)'!C26-'MRS(input)'!$F$17</f>
        <v>-35.799999999999997</v>
      </c>
      <c r="G26" s="57">
        <f>E26*'MRS(input)'!$F$15*F26/10^3</f>
        <v>0</v>
      </c>
    </row>
    <row r="27" spans="1:7">
      <c r="A27" s="24">
        <v>21</v>
      </c>
      <c r="B27" s="25"/>
      <c r="C27" s="25"/>
      <c r="D27" s="33"/>
      <c r="E27" s="57">
        <f>B27*'MRS(input)'!$F$16/10^3</f>
        <v>0</v>
      </c>
      <c r="F27" s="58">
        <f>'MRS(input_separate)'!C27-'MRS(input)'!$F$17</f>
        <v>-35.799999999999997</v>
      </c>
      <c r="G27" s="57">
        <f>E27*'MRS(input)'!$F$15*F27/10^3</f>
        <v>0</v>
      </c>
    </row>
    <row r="28" spans="1:7">
      <c r="A28" s="24">
        <v>22</v>
      </c>
      <c r="B28" s="25"/>
      <c r="C28" s="25"/>
      <c r="D28" s="33"/>
      <c r="E28" s="57">
        <f>B28*'MRS(input)'!$F$16/10^3</f>
        <v>0</v>
      </c>
      <c r="F28" s="58">
        <f>'MRS(input_separate)'!C28-'MRS(input)'!$F$17</f>
        <v>-35.799999999999997</v>
      </c>
      <c r="G28" s="57">
        <f>E28*'MRS(input)'!$F$15*F28/10^3</f>
        <v>0</v>
      </c>
    </row>
    <row r="29" spans="1:7">
      <c r="A29" s="24">
        <v>23</v>
      </c>
      <c r="B29" s="25"/>
      <c r="C29" s="25"/>
      <c r="D29" s="33"/>
      <c r="E29" s="57">
        <f>B29*'MRS(input)'!$F$16/10^3</f>
        <v>0</v>
      </c>
      <c r="F29" s="58">
        <f>'MRS(input_separate)'!C29-'MRS(input)'!$F$17</f>
        <v>-35.799999999999997</v>
      </c>
      <c r="G29" s="57">
        <f>E29*'MRS(input)'!$F$15*F29/10^3</f>
        <v>0</v>
      </c>
    </row>
    <row r="30" spans="1:7">
      <c r="A30" s="24">
        <v>24</v>
      </c>
      <c r="B30" s="25"/>
      <c r="C30" s="25"/>
      <c r="D30" s="33"/>
      <c r="E30" s="57">
        <f>B30*'MRS(input)'!$F$16/10^3</f>
        <v>0</v>
      </c>
      <c r="F30" s="58">
        <f>'MRS(input_separate)'!C30-'MRS(input)'!$F$17</f>
        <v>-35.799999999999997</v>
      </c>
      <c r="G30" s="57">
        <f>E30*'MRS(input)'!$F$15*F30/10^3</f>
        <v>0</v>
      </c>
    </row>
    <row r="31" spans="1:7">
      <c r="A31" s="24">
        <v>25</v>
      </c>
      <c r="B31" s="25"/>
      <c r="C31" s="25"/>
      <c r="D31" s="33"/>
      <c r="E31" s="57">
        <f>B31*'MRS(input)'!$F$16/10^3</f>
        <v>0</v>
      </c>
      <c r="F31" s="58">
        <f>'MRS(input_separate)'!C31-'MRS(input)'!$F$17</f>
        <v>-35.799999999999997</v>
      </c>
      <c r="G31" s="57">
        <f>E31*'MRS(input)'!$F$15*F31/10^3</f>
        <v>0</v>
      </c>
    </row>
    <row r="32" spans="1:7">
      <c r="A32" s="24">
        <v>26</v>
      </c>
      <c r="B32" s="25"/>
      <c r="C32" s="25"/>
      <c r="D32" s="33"/>
      <c r="E32" s="57">
        <f>B32*'MRS(input)'!$F$16/10^3</f>
        <v>0</v>
      </c>
      <c r="F32" s="58">
        <f>'MRS(input_separate)'!C32-'MRS(input)'!$F$17</f>
        <v>-35.799999999999997</v>
      </c>
      <c r="G32" s="57">
        <f>E32*'MRS(input)'!$F$15*F32/10^3</f>
        <v>0</v>
      </c>
    </row>
    <row r="33" spans="1:7">
      <c r="A33" s="24">
        <v>27</v>
      </c>
      <c r="B33" s="25"/>
      <c r="C33" s="25"/>
      <c r="D33" s="33"/>
      <c r="E33" s="57">
        <f>B33*'MRS(input)'!$F$16/10^3</f>
        <v>0</v>
      </c>
      <c r="F33" s="58">
        <f>'MRS(input_separate)'!C33-'MRS(input)'!$F$17</f>
        <v>-35.799999999999997</v>
      </c>
      <c r="G33" s="57">
        <f>E33*'MRS(input)'!$F$15*F33/10^3</f>
        <v>0</v>
      </c>
    </row>
    <row r="34" spans="1:7">
      <c r="A34" s="24">
        <v>28</v>
      </c>
      <c r="B34" s="25"/>
      <c r="C34" s="25"/>
      <c r="D34" s="33"/>
      <c r="E34" s="57">
        <f>B34*'MRS(input)'!$F$16/10^3</f>
        <v>0</v>
      </c>
      <c r="F34" s="58">
        <f>'MRS(input_separate)'!C34-'MRS(input)'!$F$17</f>
        <v>-35.799999999999997</v>
      </c>
      <c r="G34" s="57">
        <f>E34*'MRS(input)'!$F$15*F34/10^3</f>
        <v>0</v>
      </c>
    </row>
    <row r="35" spans="1:7">
      <c r="A35" s="24">
        <v>29</v>
      </c>
      <c r="B35" s="25"/>
      <c r="C35" s="25"/>
      <c r="D35" s="33"/>
      <c r="E35" s="57">
        <f>B35*'MRS(input)'!$F$16/10^3</f>
        <v>0</v>
      </c>
      <c r="F35" s="58">
        <f>'MRS(input_separate)'!C35-'MRS(input)'!$F$17</f>
        <v>-35.799999999999997</v>
      </c>
      <c r="G35" s="57">
        <f>E35*'MRS(input)'!$F$15*F35/10^3</f>
        <v>0</v>
      </c>
    </row>
    <row r="36" spans="1:7">
      <c r="A36" s="24">
        <v>30</v>
      </c>
      <c r="B36" s="25"/>
      <c r="C36" s="25"/>
      <c r="D36" s="33"/>
      <c r="E36" s="57">
        <f>B36*'MRS(input)'!$F$16/10^3</f>
        <v>0</v>
      </c>
      <c r="F36" s="58">
        <f>'MRS(input_separate)'!C36-'MRS(input)'!$F$17</f>
        <v>-35.799999999999997</v>
      </c>
      <c r="G36" s="57">
        <f>E36*'MRS(input)'!$F$15*F36/10^3</f>
        <v>0</v>
      </c>
    </row>
  </sheetData>
  <sheetProtection password="C6A3" sheet="1" objects="1" scenarios="1" formatCells="0" formatRows="0"/>
  <dataConsolidate/>
  <mergeCells count="3">
    <mergeCell ref="B3:C3"/>
    <mergeCell ref="E3:G3"/>
    <mergeCell ref="A5:A6"/>
  </mergeCells>
  <phoneticPr fontId="16"/>
  <pageMargins left="0.7" right="0.7" top="0.75" bottom="0.75" header="0.3" footer="0.3"/>
  <pageSetup paperSize="9" scale="63" orientation="landscape" r:id="rId1"/>
  <colBreaks count="1" manualBreakCount="1">
    <brk id="4" max="34"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K18"/>
  <sheetViews>
    <sheetView showGridLines="0" view="pageBreakPreview" zoomScale="80" zoomScaleNormal="100" zoomScaleSheetLayoutView="80" workbookViewId="0"/>
  </sheetViews>
  <sheetFormatPr defaultColWidth="9" defaultRowHeight="14.25"/>
  <cols>
    <col min="1" max="4" width="3.625" style="37" customWidth="1"/>
    <col min="5" max="5" width="57.625" style="37" customWidth="1"/>
    <col min="6" max="7" width="12.625" style="37" customWidth="1"/>
    <col min="8" max="8" width="14.625" style="37" customWidth="1"/>
    <col min="9" max="9" width="14.25" style="6" customWidth="1"/>
    <col min="10" max="16384" width="9" style="37"/>
  </cols>
  <sheetData>
    <row r="1" spans="1:11" ht="18" customHeight="1">
      <c r="I1" s="59" t="str">
        <f>'MPS(input)'!K1</f>
        <v>Monitoring Spreadsheet: JCM_VN_AM010_ver01.0</v>
      </c>
    </row>
    <row r="2" spans="1:11" ht="18" customHeight="1">
      <c r="I2" s="59" t="str">
        <f>'MPS(input)'!K2</f>
        <v>Reference Number:</v>
      </c>
    </row>
    <row r="3" spans="1:11" ht="27.75" customHeight="1">
      <c r="A3" s="124" t="s">
        <v>107</v>
      </c>
      <c r="B3" s="124"/>
      <c r="C3" s="124"/>
      <c r="D3" s="124"/>
      <c r="E3" s="124"/>
      <c r="F3" s="124"/>
      <c r="G3" s="124"/>
      <c r="H3" s="124"/>
      <c r="I3" s="124"/>
    </row>
    <row r="4" spans="1:11" ht="11.25" customHeight="1"/>
    <row r="5" spans="1:11" ht="18.95" customHeight="1">
      <c r="A5" s="95" t="s">
        <v>2</v>
      </c>
      <c r="B5" s="69"/>
      <c r="C5" s="69"/>
      <c r="D5" s="69"/>
      <c r="E5" s="68"/>
      <c r="F5" s="70" t="s">
        <v>5</v>
      </c>
      <c r="G5" s="70" t="s">
        <v>0</v>
      </c>
      <c r="H5" s="70" t="s">
        <v>1</v>
      </c>
      <c r="I5" s="71" t="s">
        <v>6</v>
      </c>
    </row>
    <row r="6" spans="1:11" ht="18.95" customHeight="1">
      <c r="A6" s="97"/>
      <c r="B6" s="72" t="s">
        <v>34</v>
      </c>
      <c r="C6" s="72"/>
      <c r="D6" s="72"/>
      <c r="E6" s="72"/>
      <c r="F6" s="73"/>
      <c r="G6" s="105">
        <f>G13-G17</f>
        <v>0</v>
      </c>
      <c r="H6" s="75" t="s">
        <v>36</v>
      </c>
      <c r="I6" s="76" t="s">
        <v>37</v>
      </c>
    </row>
    <row r="7" spans="1:11" ht="18.95" customHeight="1">
      <c r="A7" s="95" t="s">
        <v>3</v>
      </c>
      <c r="B7" s="69"/>
      <c r="C7" s="69"/>
      <c r="D7" s="69"/>
      <c r="E7" s="68"/>
      <c r="F7" s="68"/>
      <c r="G7" s="77"/>
      <c r="H7" s="68"/>
      <c r="I7" s="70"/>
      <c r="J7" s="13"/>
      <c r="K7" s="13"/>
    </row>
    <row r="8" spans="1:11" ht="18.95" customHeight="1">
      <c r="A8" s="98"/>
      <c r="B8" s="78" t="s">
        <v>40</v>
      </c>
      <c r="C8" s="78"/>
      <c r="D8" s="78"/>
      <c r="E8" s="79"/>
      <c r="F8" s="80" t="s">
        <v>101</v>
      </c>
      <c r="G8" s="81">
        <f>'MRS(input)'!F14</f>
        <v>5.4300000000000001E-2</v>
      </c>
      <c r="H8" s="82" t="s">
        <v>72</v>
      </c>
      <c r="I8" s="76" t="s">
        <v>44</v>
      </c>
    </row>
    <row r="9" spans="1:11" ht="18.95" customHeight="1">
      <c r="A9" s="98"/>
      <c r="B9" s="78" t="s">
        <v>62</v>
      </c>
      <c r="C9" s="78"/>
      <c r="D9" s="78"/>
      <c r="E9" s="79"/>
      <c r="F9" s="80" t="s">
        <v>100</v>
      </c>
      <c r="G9" s="83">
        <f>'MRS(input)'!F15</f>
        <v>1.006</v>
      </c>
      <c r="H9" s="84" t="s">
        <v>86</v>
      </c>
      <c r="I9" s="85" t="s">
        <v>42</v>
      </c>
    </row>
    <row r="10" spans="1:11" ht="18.95" customHeight="1">
      <c r="A10" s="98"/>
      <c r="B10" s="78" t="s">
        <v>63</v>
      </c>
      <c r="C10" s="78"/>
      <c r="D10" s="78"/>
      <c r="E10" s="79"/>
      <c r="F10" s="80" t="s">
        <v>100</v>
      </c>
      <c r="G10" s="83">
        <f>'MRS(input)'!F16</f>
        <v>1.2929999999999999</v>
      </c>
      <c r="H10" s="84" t="s">
        <v>87</v>
      </c>
      <c r="I10" s="76" t="s">
        <v>46</v>
      </c>
    </row>
    <row r="11" spans="1:11" ht="18.95" customHeight="1">
      <c r="A11" s="97"/>
      <c r="B11" s="78" t="s">
        <v>66</v>
      </c>
      <c r="C11" s="78"/>
      <c r="D11" s="78"/>
      <c r="E11" s="79"/>
      <c r="F11" s="80" t="s">
        <v>100</v>
      </c>
      <c r="G11" s="86">
        <f>'MRS(input)'!F17</f>
        <v>35.799999999999997</v>
      </c>
      <c r="H11" s="87" t="s">
        <v>79</v>
      </c>
      <c r="I11" s="85" t="s">
        <v>43</v>
      </c>
    </row>
    <row r="12" spans="1:11" ht="18.95" customHeight="1">
      <c r="A12" s="95" t="s">
        <v>47</v>
      </c>
      <c r="B12" s="68"/>
      <c r="C12" s="69"/>
      <c r="D12" s="70"/>
      <c r="E12" s="70"/>
      <c r="F12" s="70"/>
      <c r="G12" s="77"/>
      <c r="H12" s="88"/>
      <c r="I12" s="70"/>
    </row>
    <row r="13" spans="1:11" ht="18.95" customHeight="1">
      <c r="A13" s="98"/>
      <c r="B13" s="96" t="s">
        <v>35</v>
      </c>
      <c r="C13" s="72"/>
      <c r="D13" s="72"/>
      <c r="E13" s="72"/>
      <c r="F13" s="73"/>
      <c r="G13" s="103">
        <f>G14*G15</f>
        <v>0</v>
      </c>
      <c r="H13" s="89" t="s">
        <v>70</v>
      </c>
      <c r="I13" s="73" t="s">
        <v>38</v>
      </c>
    </row>
    <row r="14" spans="1:11" ht="18.95" customHeight="1">
      <c r="A14" s="98"/>
      <c r="B14" s="99"/>
      <c r="C14" s="90" t="s">
        <v>133</v>
      </c>
      <c r="D14" s="90"/>
      <c r="E14" s="90"/>
      <c r="F14" s="73" t="s">
        <v>100</v>
      </c>
      <c r="G14" s="103">
        <f>SUM('MRS(input_separate)'!G7:G36)</f>
        <v>0</v>
      </c>
      <c r="H14" s="89" t="s">
        <v>71</v>
      </c>
      <c r="I14" s="85" t="s">
        <v>41</v>
      </c>
    </row>
    <row r="15" spans="1:11" ht="18.95" customHeight="1">
      <c r="A15" s="97"/>
      <c r="B15" s="100"/>
      <c r="C15" s="91" t="s">
        <v>45</v>
      </c>
      <c r="D15" s="91"/>
      <c r="E15" s="90"/>
      <c r="F15" s="73" t="s">
        <v>101</v>
      </c>
      <c r="G15" s="101">
        <f>'MRS(input)'!F14</f>
        <v>5.4300000000000001E-2</v>
      </c>
      <c r="H15" s="102" t="s">
        <v>72</v>
      </c>
      <c r="I15" s="85" t="s">
        <v>67</v>
      </c>
    </row>
    <row r="16" spans="1:11" ht="18.95" customHeight="1">
      <c r="A16" s="95" t="s">
        <v>4</v>
      </c>
      <c r="B16" s="69"/>
      <c r="C16" s="69"/>
      <c r="D16" s="69"/>
      <c r="E16" s="68"/>
      <c r="F16" s="70"/>
      <c r="G16" s="77"/>
      <c r="H16" s="68"/>
      <c r="I16" s="70"/>
    </row>
    <row r="17" spans="1:9" ht="18.95" customHeight="1">
      <c r="A17" s="97"/>
      <c r="B17" s="92" t="s">
        <v>48</v>
      </c>
      <c r="C17" s="92"/>
      <c r="D17" s="92"/>
      <c r="E17" s="92"/>
      <c r="F17" s="93"/>
      <c r="G17" s="104">
        <f>0</f>
        <v>0</v>
      </c>
      <c r="H17" s="94" t="s">
        <v>49</v>
      </c>
      <c r="I17" s="93" t="s">
        <v>50</v>
      </c>
    </row>
    <row r="18" spans="1:9">
      <c r="A18" s="2"/>
      <c r="B18" s="2"/>
      <c r="C18" s="8"/>
      <c r="D18" s="2"/>
      <c r="E18" s="8"/>
      <c r="F18" s="19"/>
      <c r="G18" s="18"/>
      <c r="H18" s="9"/>
      <c r="I18" s="7"/>
    </row>
  </sheetData>
  <sheetProtection password="C6A3" sheet="1" objects="1" scenarios="1"/>
  <mergeCells count="1">
    <mergeCell ref="A3:I3"/>
  </mergeCells>
  <phoneticPr fontId="1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'MPS(input_separate)'!Print_Area</vt:lpstr>
      <vt:lpstr>'MRS(calc_process)'!Print_Area</vt:lpstr>
      <vt:lpstr>'MRS(input)'!Print_Area</vt:lpstr>
      <vt:lpstr>'MRS(input_separate)'!Print_Area</vt:lpstr>
      <vt:lpstr>MSS!Print_Area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2018-08-30T08:37:37Z</cp:lastPrinted>
  <dcterms:created xsi:type="dcterms:W3CDTF">2012-01-13T02:28:29Z</dcterms:created>
  <dcterms:modified xsi:type="dcterms:W3CDTF">2018-08-30T08:42:33Z</dcterms:modified>
</cp:coreProperties>
</file>