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730"/>
  <workbookPr filterPrivacy="1" defaultThemeVersion="124226"/>
  <xr:revisionPtr revIDLastSave="0" documentId="13_ncr:1_{9F9B7856-F29D-416A-8BD7-1AAC7A6E8485}" xr6:coauthVersionLast="36" xr6:coauthVersionMax="36" xr10:uidLastSave="{00000000-0000-0000-0000-000000000000}"/>
  <bookViews>
    <workbookView xWindow="0" yWindow="0" windowWidth="23040" windowHeight="10553" tabRatio="587" xr2:uid="{00000000-000D-0000-FFFF-FFFF00000000}"/>
  </bookViews>
  <sheets>
    <sheet name="MPS(input)" sheetId="33" r:id="rId1"/>
    <sheet name="MPS(calc_process)" sheetId="31" r:id="rId2"/>
    <sheet name="MSS" sheetId="34" r:id="rId3"/>
    <sheet name="MRS(input)" sheetId="35" r:id="rId4"/>
    <sheet name="MRS(calc_process)" sheetId="36" r:id="rId5"/>
  </sheets>
  <definedNames>
    <definedName name="_xlnm.Print_Area" localSheetId="1">'MPS(calc_process)'!$A$1:$I$18</definedName>
    <definedName name="_xlnm.Print_Area" localSheetId="0">'MPS(input)'!$A$1:$V$65</definedName>
    <definedName name="_xlnm.Print_Area" localSheetId="4">'MRS(calc_process)'!$A$1:$I$18</definedName>
    <definedName name="_xlnm.Print_Area" localSheetId="3">'MRS(input)'!$A$1:$W$66</definedName>
  </definedName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I66" i="35" l="1"/>
  <c r="I65" i="35"/>
  <c r="I64" i="35"/>
  <c r="I63" i="35"/>
  <c r="I62" i="35"/>
  <c r="I61" i="35"/>
  <c r="I60" i="35"/>
  <c r="I59" i="35"/>
  <c r="I58" i="35"/>
  <c r="I57" i="35"/>
  <c r="I56" i="35"/>
  <c r="I55" i="35"/>
  <c r="I54" i="35"/>
  <c r="I53" i="35"/>
  <c r="I52" i="35"/>
  <c r="I51" i="35"/>
  <c r="I50" i="35"/>
  <c r="I49" i="35"/>
  <c r="I48" i="35"/>
  <c r="I47" i="35"/>
  <c r="I46" i="35"/>
  <c r="I45" i="35"/>
  <c r="I44" i="35"/>
  <c r="I43" i="35"/>
  <c r="I42" i="35"/>
  <c r="I41" i="35"/>
  <c r="I40" i="35"/>
  <c r="I39" i="35"/>
  <c r="I38" i="35"/>
  <c r="I37" i="35"/>
  <c r="I36" i="35"/>
  <c r="I35" i="35"/>
  <c r="I34" i="35"/>
  <c r="I33" i="35"/>
  <c r="I32" i="35"/>
  <c r="I31" i="35"/>
  <c r="I30" i="35"/>
  <c r="I29" i="35"/>
  <c r="I28" i="35"/>
  <c r="I27" i="35"/>
  <c r="I26" i="35"/>
  <c r="I25" i="35"/>
  <c r="I24" i="35"/>
  <c r="I23" i="35"/>
  <c r="I22" i="35"/>
  <c r="I21" i="35"/>
  <c r="I20" i="35"/>
  <c r="I19" i="35"/>
  <c r="I18" i="35"/>
  <c r="I17" i="35"/>
  <c r="K66" i="35" l="1"/>
  <c r="K65" i="35"/>
  <c r="P65" i="35" s="1"/>
  <c r="K64" i="35"/>
  <c r="P64" i="35" s="1"/>
  <c r="K63" i="35"/>
  <c r="P63" i="35" s="1"/>
  <c r="K62" i="35"/>
  <c r="K61" i="35"/>
  <c r="P61" i="35" s="1"/>
  <c r="K60" i="35"/>
  <c r="K59" i="35"/>
  <c r="P59" i="35" s="1"/>
  <c r="K58" i="35"/>
  <c r="K57" i="35"/>
  <c r="P57" i="35" s="1"/>
  <c r="K56" i="35"/>
  <c r="P56" i="35" s="1"/>
  <c r="K55" i="35"/>
  <c r="P55" i="35" s="1"/>
  <c r="K54" i="35"/>
  <c r="K53" i="35"/>
  <c r="P53" i="35" s="1"/>
  <c r="K52" i="35"/>
  <c r="P52" i="35" s="1"/>
  <c r="K51" i="35"/>
  <c r="P51" i="35" s="1"/>
  <c r="K50" i="35"/>
  <c r="K49" i="35"/>
  <c r="P49" i="35" s="1"/>
  <c r="K48" i="35"/>
  <c r="K47" i="35"/>
  <c r="P47" i="35" s="1"/>
  <c r="K46" i="35"/>
  <c r="K45" i="35"/>
  <c r="P45" i="35" s="1"/>
  <c r="K44" i="35"/>
  <c r="P44" i="35" s="1"/>
  <c r="K43" i="35"/>
  <c r="P43" i="35" s="1"/>
  <c r="K42" i="35"/>
  <c r="K41" i="35"/>
  <c r="P41" i="35" s="1"/>
  <c r="K40" i="35"/>
  <c r="K39" i="35"/>
  <c r="P39" i="35" s="1"/>
  <c r="K38" i="35"/>
  <c r="K37" i="35"/>
  <c r="P37" i="35" s="1"/>
  <c r="K36" i="35"/>
  <c r="K35" i="35"/>
  <c r="P35" i="35" s="1"/>
  <c r="K34" i="35"/>
  <c r="P34" i="35" s="1"/>
  <c r="K33" i="35"/>
  <c r="P33" i="35" s="1"/>
  <c r="K32" i="35"/>
  <c r="P32" i="35" s="1"/>
  <c r="K31" i="35"/>
  <c r="P31" i="35" s="1"/>
  <c r="K30" i="35"/>
  <c r="K29" i="35"/>
  <c r="P29" i="35" s="1"/>
  <c r="K28" i="35"/>
  <c r="P28" i="35" s="1"/>
  <c r="K27" i="35"/>
  <c r="P27" i="35" s="1"/>
  <c r="K26" i="35"/>
  <c r="K25" i="35"/>
  <c r="P25" i="35" s="1"/>
  <c r="K24" i="35"/>
  <c r="K23" i="35"/>
  <c r="P23" i="35" s="1"/>
  <c r="K22" i="35"/>
  <c r="P22" i="35" s="1"/>
  <c r="K21" i="35"/>
  <c r="P21" i="35" s="1"/>
  <c r="K20" i="35"/>
  <c r="K19" i="35"/>
  <c r="P19" i="35" s="1"/>
  <c r="K18" i="35"/>
  <c r="K17" i="35"/>
  <c r="P17" i="35" s="1"/>
  <c r="K12" i="35"/>
  <c r="I2" i="36"/>
  <c r="I1" i="36"/>
  <c r="W2" i="35"/>
  <c r="W1" i="35"/>
  <c r="G8" i="36"/>
  <c r="P66" i="35"/>
  <c r="P62" i="35"/>
  <c r="P60" i="35"/>
  <c r="P58" i="35"/>
  <c r="P54" i="35"/>
  <c r="P50" i="35"/>
  <c r="P48" i="35"/>
  <c r="P42" i="35"/>
  <c r="P40" i="35"/>
  <c r="P38" i="35"/>
  <c r="P36" i="35"/>
  <c r="P30" i="35"/>
  <c r="P26" i="35"/>
  <c r="P24" i="35"/>
  <c r="P20" i="35"/>
  <c r="P18" i="35"/>
  <c r="C2" i="34"/>
  <c r="C1" i="34"/>
  <c r="I1" i="31"/>
  <c r="P46" i="35" l="1"/>
  <c r="G14" i="36"/>
  <c r="G13" i="36" s="1"/>
  <c r="I2" i="31"/>
  <c r="P40" i="33" l="1"/>
  <c r="J17" i="33"/>
  <c r="J18" i="35" s="1"/>
  <c r="O18" i="35" s="1"/>
  <c r="Q18" i="35" s="1"/>
  <c r="J18" i="33"/>
  <c r="J19" i="33"/>
  <c r="J20" i="33"/>
  <c r="J21" i="33"/>
  <c r="J22" i="35" s="1"/>
  <c r="O22" i="35" s="1"/>
  <c r="Q22" i="35" s="1"/>
  <c r="J22" i="33"/>
  <c r="J23" i="33"/>
  <c r="J24" i="33"/>
  <c r="J25" i="33"/>
  <c r="J26" i="33"/>
  <c r="J27" i="33"/>
  <c r="J28" i="33"/>
  <c r="J29" i="33"/>
  <c r="J30" i="33"/>
  <c r="J31" i="33"/>
  <c r="J32" i="33"/>
  <c r="J33" i="33"/>
  <c r="J34" i="35" s="1"/>
  <c r="O34" i="35" s="1"/>
  <c r="Q34" i="35" s="1"/>
  <c r="J34" i="33"/>
  <c r="J35" i="33"/>
  <c r="J36" i="33"/>
  <c r="J37" i="33"/>
  <c r="J38" i="35" s="1"/>
  <c r="O38" i="35" s="1"/>
  <c r="Q38" i="35" s="1"/>
  <c r="J38" i="33"/>
  <c r="J39" i="33"/>
  <c r="J40" i="33"/>
  <c r="J41" i="33"/>
  <c r="J42" i="33"/>
  <c r="J43" i="33"/>
  <c r="J44" i="33"/>
  <c r="J45" i="33"/>
  <c r="J46" i="33"/>
  <c r="J47" i="33"/>
  <c r="J48" i="33"/>
  <c r="J49" i="33"/>
  <c r="J50" i="35" s="1"/>
  <c r="O50" i="35" s="1"/>
  <c r="Q50" i="35" s="1"/>
  <c r="J50" i="33"/>
  <c r="J51" i="33"/>
  <c r="J52" i="33"/>
  <c r="J53" i="33"/>
  <c r="J54" i="35" s="1"/>
  <c r="O54" i="35" s="1"/>
  <c r="Q54" i="35" s="1"/>
  <c r="J54" i="33"/>
  <c r="J55" i="33"/>
  <c r="J56" i="33"/>
  <c r="J57" i="33"/>
  <c r="J58" i="33"/>
  <c r="J59" i="33"/>
  <c r="J60" i="33"/>
  <c r="J61" i="33"/>
  <c r="J62" i="33"/>
  <c r="J63" i="33"/>
  <c r="J64" i="33"/>
  <c r="J65" i="33"/>
  <c r="J66" i="35" s="1"/>
  <c r="O66" i="35" s="1"/>
  <c r="Q66" i="35" s="1"/>
  <c r="J16" i="33"/>
  <c r="P17" i="33"/>
  <c r="P18" i="33"/>
  <c r="P19" i="33"/>
  <c r="P20" i="33"/>
  <c r="P21" i="33"/>
  <c r="P22" i="33"/>
  <c r="P23" i="33"/>
  <c r="P24" i="33"/>
  <c r="P25" i="33"/>
  <c r="P26" i="33"/>
  <c r="P27" i="33"/>
  <c r="P28" i="33"/>
  <c r="P29" i="33"/>
  <c r="P30" i="33"/>
  <c r="P31" i="33"/>
  <c r="P32" i="33"/>
  <c r="P33" i="33"/>
  <c r="P34" i="33"/>
  <c r="P35" i="33"/>
  <c r="P36" i="33"/>
  <c r="P37" i="33"/>
  <c r="P38" i="33"/>
  <c r="P39" i="33"/>
  <c r="P41" i="33"/>
  <c r="P42" i="33"/>
  <c r="P43" i="33"/>
  <c r="P44" i="33"/>
  <c r="P45" i="33"/>
  <c r="P46" i="33"/>
  <c r="P47" i="33"/>
  <c r="P48" i="33"/>
  <c r="P49" i="33"/>
  <c r="P50" i="33"/>
  <c r="P51" i="33"/>
  <c r="P52" i="33"/>
  <c r="P53" i="33"/>
  <c r="P54" i="33"/>
  <c r="P55" i="33"/>
  <c r="P56" i="33"/>
  <c r="P57" i="33"/>
  <c r="P58" i="33"/>
  <c r="P59" i="33"/>
  <c r="P60" i="33"/>
  <c r="P61" i="33"/>
  <c r="P62" i="33"/>
  <c r="P63" i="33"/>
  <c r="P64" i="33"/>
  <c r="P65" i="33"/>
  <c r="P16" i="33"/>
  <c r="O17" i="33"/>
  <c r="O21" i="33"/>
  <c r="O33" i="33"/>
  <c r="O37" i="33"/>
  <c r="O49" i="33"/>
  <c r="O53" i="33"/>
  <c r="O65" i="33" l="1"/>
  <c r="O64" i="33"/>
  <c r="J65" i="35"/>
  <c r="O65" i="35" s="1"/>
  <c r="Q65" i="35" s="1"/>
  <c r="O60" i="33"/>
  <c r="J61" i="35"/>
  <c r="O61" i="35" s="1"/>
  <c r="Q61" i="35" s="1"/>
  <c r="O56" i="33"/>
  <c r="J57" i="35"/>
  <c r="O57" i="35" s="1"/>
  <c r="Q57" i="35" s="1"/>
  <c r="O52" i="33"/>
  <c r="J53" i="35"/>
  <c r="O53" i="35" s="1"/>
  <c r="Q53" i="35" s="1"/>
  <c r="O48" i="33"/>
  <c r="Q48" i="33" s="1"/>
  <c r="J49" i="35"/>
  <c r="O49" i="35" s="1"/>
  <c r="Q49" i="35" s="1"/>
  <c r="O44" i="33"/>
  <c r="J45" i="35"/>
  <c r="O45" i="35" s="1"/>
  <c r="Q45" i="35" s="1"/>
  <c r="O40" i="33"/>
  <c r="J41" i="35"/>
  <c r="O41" i="35" s="1"/>
  <c r="Q41" i="35" s="1"/>
  <c r="O36" i="33"/>
  <c r="J37" i="35"/>
  <c r="O37" i="35" s="1"/>
  <c r="Q37" i="35" s="1"/>
  <c r="O32" i="33"/>
  <c r="J33" i="35"/>
  <c r="O33" i="35" s="1"/>
  <c r="Q33" i="35" s="1"/>
  <c r="O28" i="33"/>
  <c r="J29" i="35"/>
  <c r="O29" i="35" s="1"/>
  <c r="Q29" i="35" s="1"/>
  <c r="O24" i="33"/>
  <c r="Q24" i="33" s="1"/>
  <c r="J25" i="35"/>
  <c r="O25" i="35" s="1"/>
  <c r="Q25" i="35" s="1"/>
  <c r="O20" i="33"/>
  <c r="J21" i="35"/>
  <c r="O21" i="35" s="1"/>
  <c r="Q21" i="35" s="1"/>
  <c r="O63" i="33"/>
  <c r="J64" i="35"/>
  <c r="O64" i="35" s="1"/>
  <c r="Q64" i="35" s="1"/>
  <c r="O59" i="33"/>
  <c r="J60" i="35"/>
  <c r="O60" i="35" s="1"/>
  <c r="Q60" i="35" s="1"/>
  <c r="O55" i="33"/>
  <c r="J56" i="35"/>
  <c r="O56" i="35" s="1"/>
  <c r="Q56" i="35" s="1"/>
  <c r="O51" i="33"/>
  <c r="J52" i="35"/>
  <c r="O52" i="35" s="1"/>
  <c r="Q52" i="35" s="1"/>
  <c r="O47" i="33"/>
  <c r="J48" i="35"/>
  <c r="O48" i="35" s="1"/>
  <c r="Q48" i="35" s="1"/>
  <c r="O43" i="33"/>
  <c r="J44" i="35"/>
  <c r="O44" i="35" s="1"/>
  <c r="Q44" i="35" s="1"/>
  <c r="O39" i="33"/>
  <c r="J40" i="35"/>
  <c r="O40" i="35" s="1"/>
  <c r="Q40" i="35" s="1"/>
  <c r="O35" i="33"/>
  <c r="Q35" i="33" s="1"/>
  <c r="J36" i="35"/>
  <c r="O36" i="35" s="1"/>
  <c r="Q36" i="35" s="1"/>
  <c r="O31" i="33"/>
  <c r="J32" i="35"/>
  <c r="O32" i="35" s="1"/>
  <c r="Q32" i="35" s="1"/>
  <c r="O27" i="33"/>
  <c r="J28" i="35"/>
  <c r="O28" i="35" s="1"/>
  <c r="Q28" i="35" s="1"/>
  <c r="O23" i="33"/>
  <c r="J24" i="35"/>
  <c r="O24" i="35" s="1"/>
  <c r="Q24" i="35" s="1"/>
  <c r="O19" i="33"/>
  <c r="J20" i="35"/>
  <c r="O20" i="35" s="1"/>
  <c r="Q20" i="35" s="1"/>
  <c r="O16" i="33"/>
  <c r="Q16" i="33" s="1"/>
  <c r="J17" i="35"/>
  <c r="O17" i="35" s="1"/>
  <c r="O62" i="33"/>
  <c r="J63" i="35"/>
  <c r="O63" i="35" s="1"/>
  <c r="Q63" i="35" s="1"/>
  <c r="O58" i="33"/>
  <c r="J59" i="35"/>
  <c r="O59" i="35" s="1"/>
  <c r="Q59" i="35" s="1"/>
  <c r="O54" i="33"/>
  <c r="J55" i="35"/>
  <c r="O55" i="35" s="1"/>
  <c r="Q55" i="35" s="1"/>
  <c r="O50" i="33"/>
  <c r="J51" i="35"/>
  <c r="O51" i="35" s="1"/>
  <c r="Q51" i="35" s="1"/>
  <c r="O46" i="33"/>
  <c r="J47" i="35"/>
  <c r="O47" i="35" s="1"/>
  <c r="Q47" i="35" s="1"/>
  <c r="O42" i="33"/>
  <c r="J43" i="35"/>
  <c r="O43" i="35" s="1"/>
  <c r="Q43" i="35" s="1"/>
  <c r="O38" i="33"/>
  <c r="J39" i="35"/>
  <c r="O39" i="35" s="1"/>
  <c r="Q39" i="35" s="1"/>
  <c r="O34" i="33"/>
  <c r="J35" i="35"/>
  <c r="O35" i="35" s="1"/>
  <c r="Q35" i="35" s="1"/>
  <c r="O30" i="33"/>
  <c r="J31" i="35"/>
  <c r="O31" i="35" s="1"/>
  <c r="Q31" i="35" s="1"/>
  <c r="O26" i="33"/>
  <c r="J27" i="35"/>
  <c r="O27" i="35" s="1"/>
  <c r="Q27" i="35" s="1"/>
  <c r="O22" i="33"/>
  <c r="J23" i="35"/>
  <c r="O23" i="35" s="1"/>
  <c r="Q23" i="35" s="1"/>
  <c r="O18" i="33"/>
  <c r="J19" i="35"/>
  <c r="O19" i="35" s="1"/>
  <c r="Q19" i="35" s="1"/>
  <c r="O61" i="33"/>
  <c r="Q61" i="33" s="1"/>
  <c r="J62" i="35"/>
  <c r="O62" i="35" s="1"/>
  <c r="Q62" i="35" s="1"/>
  <c r="O57" i="33"/>
  <c r="J58" i="35"/>
  <c r="O58" i="35" s="1"/>
  <c r="Q58" i="35" s="1"/>
  <c r="O45" i="33"/>
  <c r="Q45" i="33" s="1"/>
  <c r="J46" i="35"/>
  <c r="O46" i="35" s="1"/>
  <c r="Q46" i="35" s="1"/>
  <c r="O41" i="33"/>
  <c r="J42" i="35"/>
  <c r="O42" i="35" s="1"/>
  <c r="Q42" i="35" s="1"/>
  <c r="O29" i="33"/>
  <c r="J30" i="35"/>
  <c r="O30" i="35" s="1"/>
  <c r="Q30" i="35" s="1"/>
  <c r="O25" i="33"/>
  <c r="J26" i="35"/>
  <c r="O26" i="35" s="1"/>
  <c r="Q26" i="35" s="1"/>
  <c r="G14" i="31"/>
  <c r="G13" i="31" s="1"/>
  <c r="Q41" i="33"/>
  <c r="Q37" i="33"/>
  <c r="Q33" i="33"/>
  <c r="G11" i="31" l="1"/>
  <c r="Q17" i="35"/>
  <c r="T8" i="35" s="1"/>
  <c r="G11" i="36"/>
  <c r="G10" i="36" s="1"/>
  <c r="G6" i="36" s="1"/>
  <c r="Q65" i="33"/>
  <c r="Q29" i="33"/>
  <c r="Q34" i="33"/>
  <c r="Q42" i="33"/>
  <c r="Q50" i="33"/>
  <c r="Q58" i="33"/>
  <c r="Q62" i="33"/>
  <c r="Q17" i="33"/>
  <c r="Q19" i="33"/>
  <c r="Q21" i="33"/>
  <c r="Q23" i="33"/>
  <c r="Q25" i="33"/>
  <c r="Q27" i="33"/>
  <c r="Q32" i="33"/>
  <c r="Q43" i="33"/>
  <c r="Q56" i="33"/>
  <c r="Q18" i="33"/>
  <c r="Q26" i="33"/>
  <c r="Q49" i="33"/>
  <c r="Q51" i="33"/>
  <c r="Q53" i="33"/>
  <c r="Q55" i="33"/>
  <c r="Q57" i="33"/>
  <c r="Q59" i="33"/>
  <c r="Q28" i="33"/>
  <c r="Q30" i="33"/>
  <c r="Q39" i="33"/>
  <c r="Q44" i="33"/>
  <c r="Q46" i="33"/>
  <c r="Q60" i="33"/>
  <c r="Q64" i="33"/>
  <c r="Q20" i="33"/>
  <c r="Q22" i="33"/>
  <c r="Q31" i="33"/>
  <c r="Q36" i="33"/>
  <c r="Q38" i="33"/>
  <c r="Q47" i="33"/>
  <c r="Q52" i="33"/>
  <c r="Q54" i="33"/>
  <c r="Q63" i="33"/>
  <c r="G8" i="31" l="1"/>
  <c r="Q40" i="33" l="1"/>
  <c r="G10" i="31" s="1"/>
  <c r="G6" i="31" s="1"/>
  <c r="S7" i="33" l="1"/>
</calcChain>
</file>

<file path=xl/sharedStrings.xml><?xml version="1.0" encoding="utf-8"?>
<sst xmlns="http://schemas.openxmlformats.org/spreadsheetml/2006/main" count="334" uniqueCount="139">
  <si>
    <t>Value</t>
    <phoneticPr fontId="2"/>
  </si>
  <si>
    <t>Units</t>
    <phoneticPr fontId="2"/>
  </si>
  <si>
    <t>1. Calculations for emission reductions</t>
    <phoneticPr fontId="2"/>
  </si>
  <si>
    <t>2. Selected default values, etc.</t>
    <phoneticPr fontId="2"/>
  </si>
  <si>
    <t>3. Calculations for reference emissions</t>
    <phoneticPr fontId="2"/>
  </si>
  <si>
    <t>4. Calculations of the project emissions</t>
    <phoneticPr fontId="2"/>
  </si>
  <si>
    <t>Fuel type</t>
    <phoneticPr fontId="2"/>
  </si>
  <si>
    <t>Parameter</t>
  </si>
  <si>
    <t>[List of Default Values]</t>
    <phoneticPr fontId="2"/>
  </si>
  <si>
    <r>
      <t>PE</t>
    </r>
    <r>
      <rPr>
        <vertAlign val="subscript"/>
        <sz val="11"/>
        <color indexed="8"/>
        <rFont val="Arial"/>
        <family val="2"/>
      </rPr>
      <t>p</t>
    </r>
    <phoneticPr fontId="2"/>
  </si>
  <si>
    <t>-</t>
    <phoneticPr fontId="2"/>
  </si>
  <si>
    <t>Reference emissions</t>
    <phoneticPr fontId="2"/>
  </si>
  <si>
    <t>Projecte emissions</t>
    <phoneticPr fontId="2"/>
  </si>
  <si>
    <t>-</t>
    <phoneticPr fontId="2"/>
  </si>
  <si>
    <t>(a)</t>
    <phoneticPr fontId="2"/>
  </si>
  <si>
    <t>Monitoring point No.</t>
    <phoneticPr fontId="2"/>
  </si>
  <si>
    <t>Units</t>
    <phoneticPr fontId="2"/>
  </si>
  <si>
    <t>(b)</t>
    <phoneticPr fontId="2"/>
  </si>
  <si>
    <t>Parameters</t>
    <phoneticPr fontId="2"/>
  </si>
  <si>
    <t>i</t>
    <phoneticPr fontId="2"/>
  </si>
  <si>
    <t>(c)</t>
    <phoneticPr fontId="2"/>
  </si>
  <si>
    <t>Description of data</t>
    <phoneticPr fontId="2"/>
  </si>
  <si>
    <t>Description of data</t>
  </si>
  <si>
    <t>[Monitoring option]</t>
    <phoneticPr fontId="2"/>
  </si>
  <si>
    <t>(d)</t>
    <phoneticPr fontId="2"/>
  </si>
  <si>
    <t>Option A</t>
    <phoneticPr fontId="2"/>
  </si>
  <si>
    <t>Based on public data which is measured by entities other than the project participants (Data used: publicly recognized data such as statistical data and specifications)</t>
    <phoneticPr fontId="2"/>
  </si>
  <si>
    <t>(e)</t>
    <phoneticPr fontId="2"/>
  </si>
  <si>
    <t>Monitoring option</t>
    <phoneticPr fontId="2"/>
  </si>
  <si>
    <t>Option C</t>
    <phoneticPr fontId="2"/>
  </si>
  <si>
    <t>-</t>
    <phoneticPr fontId="2"/>
  </si>
  <si>
    <t>Option B</t>
    <phoneticPr fontId="2"/>
  </si>
  <si>
    <t>Based on the amount of transaction which is measured directly using measuring equipments (Data used: commercial evidence such as invoices)</t>
    <phoneticPr fontId="2"/>
  </si>
  <si>
    <t>(f)</t>
    <phoneticPr fontId="2"/>
  </si>
  <si>
    <t>Source of data</t>
    <phoneticPr fontId="2"/>
  </si>
  <si>
    <t>Monitored and calculated data</t>
    <phoneticPr fontId="2"/>
  </si>
  <si>
    <t>Based on the actual measurement using measuring equipments (Data used: measured values)</t>
    <phoneticPr fontId="2"/>
  </si>
  <si>
    <t>(g)</t>
    <phoneticPr fontId="2"/>
  </si>
  <si>
    <t>(h)</t>
    <phoneticPr fontId="2"/>
  </si>
  <si>
    <t>Monitoring frequency</t>
    <phoneticPr fontId="2"/>
  </si>
  <si>
    <t>Other comments</t>
    <phoneticPr fontId="2"/>
  </si>
  <si>
    <t>(i)</t>
    <phoneticPr fontId="2"/>
  </si>
  <si>
    <t>(j)</t>
    <phoneticPr fontId="2"/>
  </si>
  <si>
    <t>No.</t>
    <phoneticPr fontId="2"/>
  </si>
  <si>
    <t>Estimated Values</t>
    <phoneticPr fontId="13"/>
  </si>
  <si>
    <t>(d)</t>
    <phoneticPr fontId="13"/>
  </si>
  <si>
    <t>MWh/p</t>
    <phoneticPr fontId="2"/>
  </si>
  <si>
    <t>Monitored continuously and recorded monthly</t>
    <phoneticPr fontId="2"/>
  </si>
  <si>
    <t>Identification number of wire stranding machines</t>
    <phoneticPr fontId="2"/>
  </si>
  <si>
    <t>ECR</t>
    <phoneticPr fontId="2"/>
  </si>
  <si>
    <t>Electricity consumption ratio per production unit</t>
    <phoneticPr fontId="2"/>
  </si>
  <si>
    <t>-</t>
    <phoneticPr fontId="2"/>
  </si>
  <si>
    <t>Identification number of wire stranding machines</t>
    <phoneticPr fontId="13"/>
  </si>
  <si>
    <t>-</t>
    <phoneticPr fontId="13"/>
  </si>
  <si>
    <t>Electricity</t>
    <phoneticPr fontId="2"/>
  </si>
  <si>
    <t>Measurement methods and procedures</t>
    <phoneticPr fontId="2"/>
  </si>
  <si>
    <t>-</t>
    <phoneticPr fontId="2"/>
  </si>
  <si>
    <t>ECR</t>
    <phoneticPr fontId="2"/>
  </si>
  <si>
    <t>Monitoring Spreadsheet: JCM_VN_AM014_ver01.0</t>
    <phoneticPr fontId="2"/>
  </si>
  <si>
    <r>
      <t xml:space="preserve">Table 1: Parameters to be monitored </t>
    </r>
    <r>
      <rPr>
        <b/>
        <i/>
        <sz val="11"/>
        <color indexed="8"/>
        <rFont val="Arial"/>
        <family val="2"/>
      </rPr>
      <t>ex post</t>
    </r>
    <phoneticPr fontId="2"/>
  </si>
  <si>
    <r>
      <t xml:space="preserve">Table 2: Project-specific parameters to be fixed </t>
    </r>
    <r>
      <rPr>
        <b/>
        <i/>
        <sz val="11"/>
        <rFont val="Arial"/>
        <family val="2"/>
      </rPr>
      <t>ex ante</t>
    </r>
    <phoneticPr fontId="2"/>
  </si>
  <si>
    <r>
      <t xml:space="preserve">Table3: </t>
    </r>
    <r>
      <rPr>
        <b/>
        <i/>
        <sz val="11"/>
        <rFont val="Arial"/>
        <family val="2"/>
      </rPr>
      <t>Ex-ante</t>
    </r>
    <r>
      <rPr>
        <b/>
        <sz val="11"/>
        <rFont val="Arial"/>
        <family val="2"/>
      </rPr>
      <t xml:space="preserve"> estimation of each CO</t>
    </r>
    <r>
      <rPr>
        <b/>
        <vertAlign val="subscript"/>
        <sz val="11"/>
        <rFont val="Arial"/>
        <family val="2"/>
      </rPr>
      <t>2</t>
    </r>
    <r>
      <rPr>
        <b/>
        <sz val="11"/>
        <rFont val="Arial"/>
        <family val="2"/>
      </rPr>
      <t xml:space="preserve"> emission reduction</t>
    </r>
    <phoneticPr fontId="2"/>
  </si>
  <si>
    <r>
      <t>CO</t>
    </r>
    <r>
      <rPr>
        <b/>
        <vertAlign val="subscript"/>
        <sz val="11"/>
        <color theme="0"/>
        <rFont val="Arial"/>
        <family val="2"/>
      </rPr>
      <t>2</t>
    </r>
    <r>
      <rPr>
        <b/>
        <sz val="11"/>
        <color theme="0"/>
        <rFont val="Arial"/>
        <family val="2"/>
      </rPr>
      <t xml:space="preserve"> emission reductions</t>
    </r>
    <phoneticPr fontId="2"/>
  </si>
  <si>
    <r>
      <t>EC</t>
    </r>
    <r>
      <rPr>
        <vertAlign val="subscript"/>
        <sz val="11"/>
        <rFont val="Arial"/>
        <family val="2"/>
      </rPr>
      <t>PJ,i,p</t>
    </r>
    <phoneticPr fontId="2"/>
  </si>
  <si>
    <r>
      <t>EF</t>
    </r>
    <r>
      <rPr>
        <vertAlign val="subscript"/>
        <sz val="11"/>
        <rFont val="Arial"/>
        <family val="2"/>
      </rPr>
      <t>elec</t>
    </r>
    <phoneticPr fontId="2"/>
  </si>
  <si>
    <r>
      <t>RE</t>
    </r>
    <r>
      <rPr>
        <vertAlign val="subscript"/>
        <sz val="11"/>
        <color rgb="FF000000"/>
        <rFont val="Arial"/>
        <family val="2"/>
      </rPr>
      <t>p</t>
    </r>
    <phoneticPr fontId="2"/>
  </si>
  <si>
    <r>
      <t>PE</t>
    </r>
    <r>
      <rPr>
        <vertAlign val="subscript"/>
        <sz val="11"/>
        <color rgb="FF000000"/>
        <rFont val="Arial"/>
        <family val="2"/>
      </rPr>
      <t>p</t>
    </r>
    <phoneticPr fontId="2"/>
  </si>
  <si>
    <r>
      <t>ER</t>
    </r>
    <r>
      <rPr>
        <vertAlign val="subscript"/>
        <sz val="11"/>
        <color rgb="FF000000"/>
        <rFont val="Arial"/>
        <family val="2"/>
      </rPr>
      <t>p</t>
    </r>
    <phoneticPr fontId="2"/>
  </si>
  <si>
    <r>
      <t>tCO</t>
    </r>
    <r>
      <rPr>
        <vertAlign val="subscript"/>
        <sz val="11"/>
        <color rgb="FF000000"/>
        <rFont val="Arial"/>
        <family val="2"/>
      </rPr>
      <t>2</t>
    </r>
    <r>
      <rPr>
        <sz val="11"/>
        <color rgb="FF000000"/>
        <rFont val="Arial"/>
        <family val="2"/>
      </rPr>
      <t>/p</t>
    </r>
    <phoneticPr fontId="2"/>
  </si>
  <si>
    <r>
      <t xml:space="preserve">Electricity consumption of project wire stranding machine </t>
    </r>
    <r>
      <rPr>
        <i/>
        <sz val="11"/>
        <rFont val="Arial"/>
        <family val="2"/>
      </rPr>
      <t>i</t>
    </r>
    <r>
      <rPr>
        <sz val="11"/>
        <rFont val="Arial"/>
        <family val="2"/>
      </rPr>
      <t xml:space="preserve"> during the period </t>
    </r>
    <r>
      <rPr>
        <i/>
        <sz val="11"/>
        <rFont val="Arial"/>
        <family val="2"/>
      </rPr>
      <t>p</t>
    </r>
    <phoneticPr fontId="2"/>
  </si>
  <si>
    <r>
      <t>CO</t>
    </r>
    <r>
      <rPr>
        <vertAlign val="subscript"/>
        <sz val="11"/>
        <rFont val="Arial"/>
        <family val="2"/>
      </rPr>
      <t>2</t>
    </r>
    <r>
      <rPr>
        <sz val="11"/>
        <rFont val="Arial"/>
        <family val="2"/>
      </rPr>
      <t xml:space="preserve"> emission factor for consumed electricity </t>
    </r>
    <phoneticPr fontId="2"/>
  </si>
  <si>
    <r>
      <t xml:space="preserve">Reference emissions during the period </t>
    </r>
    <r>
      <rPr>
        <i/>
        <sz val="11"/>
        <color rgb="FF000000"/>
        <rFont val="Arial"/>
        <family val="2"/>
      </rPr>
      <t>p</t>
    </r>
    <phoneticPr fontId="2"/>
  </si>
  <si>
    <r>
      <t xml:space="preserve">Project emissions during the period </t>
    </r>
    <r>
      <rPr>
        <i/>
        <sz val="11"/>
        <color rgb="FF000000"/>
        <rFont val="Arial"/>
        <family val="2"/>
      </rPr>
      <t>p</t>
    </r>
    <phoneticPr fontId="2"/>
  </si>
  <si>
    <r>
      <t xml:space="preserve">Emissions reduction during the period </t>
    </r>
    <r>
      <rPr>
        <i/>
        <sz val="11"/>
        <color rgb="FF000000"/>
        <rFont val="Arial"/>
        <family val="2"/>
      </rPr>
      <t>p</t>
    </r>
    <phoneticPr fontId="2"/>
  </si>
  <si>
    <r>
      <t>tCO</t>
    </r>
    <r>
      <rPr>
        <vertAlign val="subscript"/>
        <sz val="11"/>
        <color rgb="FF000000"/>
        <rFont val="Arial"/>
        <family val="2"/>
      </rPr>
      <t>2</t>
    </r>
    <r>
      <rPr>
        <sz val="11"/>
        <color rgb="FF000000"/>
        <rFont val="Arial"/>
        <family val="2"/>
      </rPr>
      <t>/kWh</t>
    </r>
    <phoneticPr fontId="2"/>
  </si>
  <si>
    <r>
      <t>Survey results on EU</t>
    </r>
    <r>
      <rPr>
        <vertAlign val="subscript"/>
        <sz val="11"/>
        <rFont val="Arial"/>
        <family val="2"/>
      </rPr>
      <t>RE</t>
    </r>
    <r>
      <rPr>
        <sz val="11"/>
        <rFont val="Arial"/>
        <family val="2"/>
      </rPr>
      <t>/EU</t>
    </r>
    <r>
      <rPr>
        <vertAlign val="subscript"/>
        <sz val="11"/>
        <rFont val="Arial"/>
        <family val="2"/>
      </rPr>
      <t>PJ</t>
    </r>
    <r>
      <rPr>
        <sz val="11"/>
        <rFont val="Arial"/>
        <family val="2"/>
      </rPr>
      <t xml:space="preserve"> of wire stranding machines that have high market share in Vietnam.</t>
    </r>
    <phoneticPr fontId="2"/>
  </si>
  <si>
    <r>
      <t>[tCO</t>
    </r>
    <r>
      <rPr>
        <vertAlign val="subscript"/>
        <sz val="11"/>
        <color rgb="FF000000"/>
        <rFont val="Arial"/>
        <family val="2"/>
      </rPr>
      <t>2</t>
    </r>
    <r>
      <rPr>
        <sz val="11"/>
        <color rgb="FF000000"/>
        <rFont val="Arial"/>
        <family val="2"/>
      </rPr>
      <t>/p]</t>
    </r>
    <phoneticPr fontId="2"/>
  </si>
  <si>
    <r>
      <t xml:space="preserve">Emission reductions during the period </t>
    </r>
    <r>
      <rPr>
        <i/>
        <sz val="11"/>
        <color indexed="8"/>
        <rFont val="Arial"/>
        <family val="2"/>
      </rPr>
      <t>p</t>
    </r>
    <phoneticPr fontId="2"/>
  </si>
  <si>
    <r>
      <t>tCO</t>
    </r>
    <r>
      <rPr>
        <vertAlign val="subscript"/>
        <sz val="11"/>
        <color indexed="8"/>
        <rFont val="Arial"/>
        <family val="2"/>
      </rPr>
      <t>2</t>
    </r>
    <r>
      <rPr>
        <sz val="11"/>
        <color indexed="8"/>
        <rFont val="Arial"/>
        <family val="2"/>
      </rPr>
      <t>/p</t>
    </r>
    <phoneticPr fontId="2"/>
  </si>
  <si>
    <r>
      <t>ER</t>
    </r>
    <r>
      <rPr>
        <vertAlign val="subscript"/>
        <sz val="11"/>
        <color indexed="8"/>
        <rFont val="Arial"/>
        <family val="2"/>
      </rPr>
      <t>p</t>
    </r>
    <phoneticPr fontId="2"/>
  </si>
  <si>
    <r>
      <t xml:space="preserve">Reference emissions during the period </t>
    </r>
    <r>
      <rPr>
        <i/>
        <sz val="11"/>
        <color indexed="8"/>
        <rFont val="Arial"/>
        <family val="2"/>
      </rPr>
      <t>p</t>
    </r>
    <phoneticPr fontId="2"/>
  </si>
  <si>
    <r>
      <t>RE</t>
    </r>
    <r>
      <rPr>
        <vertAlign val="subscript"/>
        <sz val="11"/>
        <color indexed="8"/>
        <rFont val="Arial"/>
        <family val="2"/>
      </rPr>
      <t>p</t>
    </r>
    <phoneticPr fontId="2"/>
  </si>
  <si>
    <r>
      <t xml:space="preserve">Project emissions during the period </t>
    </r>
    <r>
      <rPr>
        <i/>
        <sz val="11"/>
        <color indexed="8"/>
        <rFont val="Arial"/>
        <family val="2"/>
      </rPr>
      <t>p</t>
    </r>
    <phoneticPr fontId="2"/>
  </si>
  <si>
    <t>Monitoring Structure Sheet [Attachment to Project Design Document]</t>
    <phoneticPr fontId="2"/>
  </si>
  <si>
    <t>Responsible personnel</t>
  </si>
  <si>
    <t>Role</t>
    <phoneticPr fontId="2"/>
  </si>
  <si>
    <r>
      <t xml:space="preserve">Table 1: Parameters monitored </t>
    </r>
    <r>
      <rPr>
        <b/>
        <i/>
        <sz val="11"/>
        <color indexed="8"/>
        <rFont val="Arial"/>
        <family val="2"/>
      </rPr>
      <t>ex post</t>
    </r>
    <phoneticPr fontId="2"/>
  </si>
  <si>
    <r>
      <t xml:space="preserve">Table 2: Project-specific parameters fixed </t>
    </r>
    <r>
      <rPr>
        <b/>
        <i/>
        <sz val="11"/>
        <color indexed="8"/>
        <rFont val="Arial"/>
        <family val="2"/>
      </rPr>
      <t>ex ante</t>
    </r>
    <phoneticPr fontId="2"/>
  </si>
  <si>
    <r>
      <t xml:space="preserve">Table3: </t>
    </r>
    <r>
      <rPr>
        <b/>
        <i/>
        <sz val="11"/>
        <color indexed="8"/>
        <rFont val="Arial"/>
        <family val="2"/>
      </rPr>
      <t>Ex-post</t>
    </r>
    <r>
      <rPr>
        <b/>
        <sz val="11"/>
        <color indexed="8"/>
        <rFont val="Arial"/>
        <family val="2"/>
      </rPr>
      <t xml:space="preserve"> calculation of CO</t>
    </r>
    <r>
      <rPr>
        <b/>
        <vertAlign val="subscript"/>
        <sz val="11"/>
        <color indexed="8"/>
        <rFont val="Arial"/>
        <family val="2"/>
      </rPr>
      <t>2</t>
    </r>
    <r>
      <rPr>
        <b/>
        <sz val="11"/>
        <color indexed="8"/>
        <rFont val="Arial"/>
        <family val="2"/>
      </rPr>
      <t xml:space="preserve"> emission reductions</t>
    </r>
    <phoneticPr fontId="2"/>
  </si>
  <si>
    <t>(j)</t>
    <phoneticPr fontId="2"/>
  </si>
  <si>
    <t>(k)</t>
    <phoneticPr fontId="2"/>
  </si>
  <si>
    <t>Monitoring period</t>
    <phoneticPr fontId="2"/>
  </si>
  <si>
    <t>Monitored Values</t>
    <phoneticPr fontId="13"/>
  </si>
  <si>
    <t>Monitoring Plan Sheet (Input Sheet) [Attachment to Project Design Document]</t>
  </si>
  <si>
    <t>Monitoring Plan Sheet (Calculation Process Sheet) [Attachment to Project Design Document]</t>
  </si>
  <si>
    <t>Monitoring Report Sheet (Input Sheet) [For Verification]</t>
    <phoneticPr fontId="13"/>
  </si>
  <si>
    <t>Monitoring Report Sheet (Calculation Process Sheet) [For Verification]</t>
    <phoneticPr fontId="13"/>
  </si>
  <si>
    <t>[Monitoring option]</t>
    <phoneticPr fontId="13"/>
  </si>
  <si>
    <r>
      <t>Technical staff, Management department, YAZAKI</t>
    </r>
    <r>
      <rPr>
        <sz val="11"/>
        <rFont val="ＭＳ Ｐゴシック"/>
        <family val="3"/>
        <charset val="128"/>
      </rPr>
      <t>　</t>
    </r>
    <r>
      <rPr>
        <sz val="11"/>
        <rFont val="Arial"/>
        <family val="2"/>
      </rPr>
      <t>Parts</t>
    </r>
    <r>
      <rPr>
        <sz val="11"/>
        <rFont val="ＭＳ Ｐゴシック"/>
        <family val="3"/>
        <charset val="128"/>
      </rPr>
      <t>　</t>
    </r>
    <r>
      <rPr>
        <sz val="11"/>
        <rFont val="Arial"/>
        <family val="2"/>
      </rPr>
      <t>Co.,LTD</t>
    </r>
    <phoneticPr fontId="13"/>
  </si>
  <si>
    <t>In charge of checking and authorizing the monitoring report</t>
    <phoneticPr fontId="13"/>
  </si>
  <si>
    <t>Manager, Production department, YAZAKI EDS VIETNAM Co., LTD</t>
    <phoneticPr fontId="13"/>
  </si>
  <si>
    <t>Manager, Engineering department, YAZAKI EDS VIETNAM Co., LTD</t>
    <phoneticPr fontId="13"/>
  </si>
  <si>
    <t>In charge of maintainaning the monitoring equipment</t>
    <phoneticPr fontId="13"/>
  </si>
  <si>
    <t>ST-1</t>
    <phoneticPr fontId="13"/>
  </si>
  <si>
    <t>ST-2</t>
    <phoneticPr fontId="13"/>
  </si>
  <si>
    <t>ST-3</t>
  </si>
  <si>
    <t>ST-4</t>
  </si>
  <si>
    <t>ST-5</t>
  </si>
  <si>
    <t>ST-6</t>
  </si>
  <si>
    <t>ST-7</t>
  </si>
  <si>
    <t>ST-8</t>
  </si>
  <si>
    <t>ST-9</t>
  </si>
  <si>
    <t>ST-10</t>
  </si>
  <si>
    <t>ST-11</t>
  </si>
  <si>
    <t>ST-12</t>
  </si>
  <si>
    <t>ST-13</t>
  </si>
  <si>
    <t>ST-14</t>
  </si>
  <si>
    <t>ST-15</t>
  </si>
  <si>
    <t>ST-16</t>
  </si>
  <si>
    <t>ST-17</t>
  </si>
  <si>
    <t>ST-18</t>
  </si>
  <si>
    <t>ST-19</t>
  </si>
  <si>
    <t>ST-20</t>
  </si>
  <si>
    <t>ST-21</t>
  </si>
  <si>
    <t>ST-22</t>
  </si>
  <si>
    <t>ST-23</t>
  </si>
  <si>
    <t>ST-24</t>
  </si>
  <si>
    <t>ST-25</t>
  </si>
  <si>
    <t>ST-26</t>
  </si>
  <si>
    <t>ST-27</t>
  </si>
  <si>
    <t>ST-28</t>
  </si>
  <si>
    <t>ST-29</t>
  </si>
  <si>
    <t>ST-30</t>
  </si>
  <si>
    <t>ST-31</t>
  </si>
  <si>
    <t>ST-32</t>
  </si>
  <si>
    <r>
      <t>[Grid electricity]
Ministry of Natural Resources and Environment of Vietnam (MONRE), Vietnamese DNA for CDM unless otherwise instructed by the Joint Committee.  
[Captive electricity]
For the option a) 
Specification of the captive power generation system provided by the manufacturer (η</t>
    </r>
    <r>
      <rPr>
        <vertAlign val="subscript"/>
        <sz val="10"/>
        <color theme="1"/>
        <rFont val="Arial"/>
        <family val="2"/>
      </rPr>
      <t>elec,CG</t>
    </r>
    <r>
      <rPr>
        <sz val="10"/>
        <color theme="1"/>
        <rFont val="Arial"/>
        <family val="2"/>
      </rPr>
      <t xml:space="preserve"> [%]).
CO</t>
    </r>
    <r>
      <rPr>
        <vertAlign val="subscript"/>
        <sz val="10"/>
        <color theme="1"/>
        <rFont val="Arial"/>
        <family val="2"/>
      </rPr>
      <t>2</t>
    </r>
    <r>
      <rPr>
        <sz val="10"/>
        <color theme="1"/>
        <rFont val="Arial"/>
        <family val="2"/>
      </rPr>
      <t xml:space="preserve"> emission factor of the fossil fuel type used in the captive power generation system (EF</t>
    </r>
    <r>
      <rPr>
        <vertAlign val="subscript"/>
        <sz val="10"/>
        <color theme="1"/>
        <rFont val="Arial"/>
        <family val="2"/>
      </rPr>
      <t>fuel,CG</t>
    </r>
    <r>
      <rPr>
        <sz val="10"/>
        <color theme="1"/>
        <rFont val="Arial"/>
        <family val="2"/>
      </rPr>
      <t xml:space="preserve"> [tCO</t>
    </r>
    <r>
      <rPr>
        <vertAlign val="subscript"/>
        <sz val="10"/>
        <color theme="1"/>
        <rFont val="Arial"/>
        <family val="2"/>
      </rPr>
      <t>2</t>
    </r>
    <r>
      <rPr>
        <sz val="10"/>
        <color theme="1"/>
        <rFont val="Arial"/>
        <family val="2"/>
      </rPr>
      <t>/GJ]) 
For the option b)
Generated and supplied electricity by the captive power generation system (EG</t>
    </r>
    <r>
      <rPr>
        <vertAlign val="subscript"/>
        <sz val="10"/>
        <color theme="1"/>
        <rFont val="Arial"/>
        <family val="2"/>
      </rPr>
      <t>PJ,CG,p</t>
    </r>
    <r>
      <rPr>
        <sz val="10"/>
        <color theme="1"/>
        <rFont val="Arial"/>
        <family val="2"/>
      </rPr>
      <t xml:space="preserve"> [MWh/p]).
Fuel amount consumed by the captive power generation system (FC</t>
    </r>
    <r>
      <rPr>
        <vertAlign val="subscript"/>
        <sz val="10"/>
        <color theme="1"/>
        <rFont val="Arial"/>
        <family val="2"/>
      </rPr>
      <t>PJ,CG,p</t>
    </r>
    <r>
      <rPr>
        <sz val="10"/>
        <color theme="1"/>
        <rFont val="Arial"/>
        <family val="2"/>
      </rPr>
      <t xml:space="preserve"> [mass or volume/p]).
Net calorific value (NCV</t>
    </r>
    <r>
      <rPr>
        <vertAlign val="subscript"/>
        <sz val="10"/>
        <color theme="1"/>
        <rFont val="Arial"/>
        <family val="2"/>
      </rPr>
      <t>fuel,CG</t>
    </r>
    <r>
      <rPr>
        <sz val="10"/>
        <color theme="1"/>
        <rFont val="Arial"/>
        <family val="2"/>
      </rPr>
      <t xml:space="preserve"> [GJ/mass or volume]) and CO</t>
    </r>
    <r>
      <rPr>
        <vertAlign val="subscript"/>
        <sz val="10"/>
        <color theme="1"/>
        <rFont val="Arial"/>
        <family val="2"/>
      </rPr>
      <t>2</t>
    </r>
    <r>
      <rPr>
        <sz val="10"/>
        <color theme="1"/>
        <rFont val="Arial"/>
        <family val="2"/>
      </rPr>
      <t xml:space="preserve"> emission factor (EF</t>
    </r>
    <r>
      <rPr>
        <vertAlign val="subscript"/>
        <sz val="10"/>
        <color theme="1"/>
        <rFont val="Arial"/>
        <family val="2"/>
      </rPr>
      <t>fuel,CG</t>
    </r>
    <r>
      <rPr>
        <sz val="10"/>
        <color theme="1"/>
        <rFont val="Arial"/>
        <family val="2"/>
      </rPr>
      <t xml:space="preserve"> [tCO</t>
    </r>
    <r>
      <rPr>
        <vertAlign val="subscript"/>
        <sz val="10"/>
        <color theme="1"/>
        <rFont val="Arial"/>
        <family val="2"/>
      </rPr>
      <t>2</t>
    </r>
    <r>
      <rPr>
        <sz val="10"/>
        <color theme="1"/>
        <rFont val="Arial"/>
        <family val="2"/>
      </rPr>
      <t xml:space="preserve">/GJ]) of the fuel consumed by the captive power generation system in order of preference:
1) values provided by the fuel supplier;
2) measurement by the project participants;
3) regional or national default values;
4) IPCC default values provided in tables 1.2 and 1.4 of Ch.1 Vol.2 of 2006 IPCC Guidelines on National GHG Inventories. Lower value is applied.
[Captive electricity with diesel fuel]
CDM approved small scale methodology: AMS-I.A.
[Captive electricity with natural gas]
2006 IPCC Guidelines on National GHG Inventories for the source of EF of natural gas.
CDM Methodological tool "Determining the baseline efficiency of thermal or electric energy generation systems version02.0" for the default efficiency for off-grid power plants.
</t>
    </r>
    <phoneticPr fontId="2"/>
  </si>
  <si>
    <r>
      <t xml:space="preserve">In charge of managing the monitored data stored in PC and preparing the monitoring report
</t>
    </r>
    <r>
      <rPr>
        <sz val="11"/>
        <color theme="1"/>
        <rFont val="Arial"/>
        <family val="2"/>
      </rPr>
      <t>in charge of keeping and archiving monitored data electronically for two years after the final issuance of credits</t>
    </r>
    <phoneticPr fontId="13"/>
  </si>
  <si>
    <t>-Data is measured by measuring equipment.
The measuring equipment is replaced or calibrated at an interval following the regulations in the country in which the measuring equipment is commonly used or according to the manufacturer's recommendation, unless a type approval, manufacturer's specification, or certification issued by an entity accredited under international/national standards for the measuring equipment has been prepared by the time of installation.
- The electricity consumption is measured and recorded electronically by measuring equipment with manufacture's specification with ±5% accuracy level which is required as the instrument error in Joint Crediting Mechanism Guidelines for Developing Project Design Document and Monitoring Report.
- Recording data and checking recorded data is carried out in accordance with the monitoring manual.
- The measuring equipment is not required to be replaced or calibrated for the project period according to the manufacturer's recommendation.</t>
    <phoneticPr fontId="13"/>
  </si>
  <si>
    <t>Reference Number: VN014</t>
    <phoneticPr fontId="1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</si>
</sst>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Red]\-#,##0\ "/>
    <numFmt numFmtId="177" formatCode="#,##0_ "/>
    <numFmt numFmtId="178" formatCode="0_ "/>
    <numFmt numFmtId="179" formatCode="#,##0.00_ "/>
    <numFmt numFmtId="180" formatCode="#,##0.0_ "/>
    <numFmt numFmtId="181" formatCode="#,##0.000000_ "/>
    <numFmt numFmtId="182" formatCode="#,##0.000_);[Red]\(#,##0.000\)"/>
    <numFmt numFmtId="183" formatCode="#,##0.0000_ "/>
  </numFmts>
  <fonts count="33"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color indexed="8"/>
      <name val="Arial"/>
      <family val="2"/>
    </font>
    <font>
      <vertAlign val="subscript"/>
      <sz val="11"/>
      <color indexed="8"/>
      <name val="Arial"/>
      <family val="2"/>
    </font>
    <font>
      <b/>
      <sz val="11"/>
      <color indexed="9"/>
      <name val="Arial"/>
      <family val="2"/>
    </font>
    <font>
      <b/>
      <sz val="11"/>
      <color indexed="8"/>
      <name val="Arial"/>
      <family val="2"/>
    </font>
    <font>
      <sz val="11"/>
      <name val="Arial"/>
      <family val="2"/>
    </font>
    <font>
      <b/>
      <sz val="10"/>
      <color indexed="9"/>
      <name val="Arial"/>
      <family val="2"/>
    </font>
    <font>
      <b/>
      <sz val="12"/>
      <color indexed="9"/>
      <name val="Arial"/>
      <family val="2"/>
    </font>
    <font>
      <i/>
      <sz val="11"/>
      <color indexed="8"/>
      <name val="Arial"/>
      <family val="2"/>
    </font>
    <font>
      <i/>
      <sz val="11"/>
      <name val="Arial"/>
      <family val="2"/>
    </font>
    <font>
      <vertAlign val="subscript"/>
      <sz val="11"/>
      <name val="Arial"/>
      <family val="2"/>
    </font>
    <font>
      <sz val="6"/>
      <name val="ＭＳ Ｐゴシック"/>
      <family val="3"/>
      <charset val="128"/>
      <scheme val="minor"/>
    </font>
    <font>
      <sz val="11"/>
      <color theme="1"/>
      <name val="Arial"/>
      <family val="2"/>
    </font>
    <font>
      <b/>
      <i/>
      <sz val="11"/>
      <color indexed="8"/>
      <name val="Arial"/>
      <family val="2"/>
    </font>
    <font>
      <b/>
      <sz val="11"/>
      <name val="Arial"/>
      <family val="2"/>
    </font>
    <font>
      <b/>
      <i/>
      <sz val="11"/>
      <name val="Arial"/>
      <family val="2"/>
    </font>
    <font>
      <b/>
      <vertAlign val="subscript"/>
      <sz val="11"/>
      <name val="Arial"/>
      <family val="2"/>
    </font>
    <font>
      <sz val="11"/>
      <color rgb="FF000000"/>
      <name val="Arial"/>
      <family val="2"/>
    </font>
    <font>
      <sz val="11"/>
      <color theme="0"/>
      <name val="Arial"/>
      <family val="2"/>
    </font>
    <font>
      <b/>
      <sz val="11"/>
      <color theme="0"/>
      <name val="Arial"/>
      <family val="2"/>
    </font>
    <font>
      <b/>
      <vertAlign val="subscript"/>
      <sz val="11"/>
      <color theme="0"/>
      <name val="Arial"/>
      <family val="2"/>
    </font>
    <font>
      <vertAlign val="subscript"/>
      <sz val="11"/>
      <color rgb="FF000000"/>
      <name val="Arial"/>
      <family val="2"/>
    </font>
    <font>
      <i/>
      <sz val="11"/>
      <color rgb="FF000000"/>
      <name val="Arial"/>
      <family val="2"/>
    </font>
    <font>
      <sz val="11"/>
      <color theme="1"/>
      <name val="ＭＳ Ｐゴシック"/>
      <family val="3"/>
      <charset val="128"/>
      <scheme val="minor"/>
    </font>
    <font>
      <sz val="12"/>
      <name val="Times New Roman"/>
      <family val="1"/>
    </font>
    <font>
      <b/>
      <vertAlign val="subscript"/>
      <sz val="11"/>
      <color indexed="8"/>
      <name val="Arial"/>
      <family val="2"/>
    </font>
    <font>
      <b/>
      <sz val="12"/>
      <color theme="0"/>
      <name val="Arial"/>
      <family val="2"/>
    </font>
    <font>
      <b/>
      <sz val="11"/>
      <color theme="1"/>
      <name val="Arial"/>
      <family val="2"/>
    </font>
    <font>
      <sz val="11"/>
      <name val="ＭＳ Ｐゴシック"/>
      <family val="3"/>
      <charset val="128"/>
    </font>
    <font>
      <sz val="10"/>
      <color theme="1"/>
      <name val="Arial"/>
      <family val="2"/>
    </font>
    <font>
      <vertAlign val="subscript"/>
      <sz val="10"/>
      <color theme="1"/>
      <name val="Arial"/>
      <family val="2"/>
    </font>
  </fonts>
  <fills count="10">
    <fill>
      <patternFill patternType="none"/>
    </fill>
    <fill>
      <patternFill patternType="gray125"/>
    </fill>
    <fill>
      <patternFill patternType="solid">
        <fgColor indexed="9"/>
        <bgColor indexed="64"/>
      </patternFill>
    </fill>
    <fill>
      <patternFill patternType="solid">
        <fgColor theme="3" tint="-0.499984740745262"/>
        <bgColor indexed="64"/>
      </patternFill>
    </fill>
    <fill>
      <patternFill patternType="solid">
        <fgColor theme="3" tint="-0.24994659260841701"/>
        <bgColor indexed="64"/>
      </patternFill>
    </fill>
    <fill>
      <patternFill patternType="solid">
        <fgColor theme="3" tint="0.79998168889431442"/>
        <bgColor indexed="64"/>
      </patternFill>
    </fill>
    <fill>
      <patternFill patternType="solid">
        <fgColor theme="3" tint="0.59996337778862885"/>
        <bgColor indexed="64"/>
      </patternFill>
    </fill>
    <fill>
      <patternFill patternType="solid">
        <fgColor theme="5" tint="0.79998168889431442"/>
        <bgColor indexed="64"/>
      </patternFill>
    </fill>
    <fill>
      <patternFill patternType="solid">
        <fgColor theme="3" tint="0.59999389629810485"/>
        <bgColor indexed="64"/>
      </patternFill>
    </fill>
    <fill>
      <patternFill patternType="solid">
        <fgColor theme="0"/>
        <bgColor indexed="64"/>
      </patternFill>
    </fill>
  </fills>
  <borders count="18">
    <border>
      <left/>
      <right/>
      <top/>
      <bottom/>
      <diagonal/>
    </border>
    <border>
      <left style="thin">
        <color indexed="23"/>
      </left>
      <right style="thin">
        <color indexed="23"/>
      </right>
      <top style="thin">
        <color indexed="23"/>
      </top>
      <bottom style="thin">
        <color indexed="23"/>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style="thin">
        <color theme="1" tint="0.34998626667073579"/>
      </right>
      <top/>
      <bottom style="thin">
        <color theme="1" tint="0.34998626667073579"/>
      </bottom>
      <diagonal/>
    </border>
    <border>
      <left style="thin">
        <color theme="1" tint="0.34998626667073579"/>
      </left>
      <right style="thin">
        <color theme="1" tint="0.34998626667073579"/>
      </right>
      <top/>
      <bottom/>
      <diagonal/>
    </border>
    <border>
      <left style="thin">
        <color theme="1" tint="0.34998626667073579"/>
      </left>
      <right/>
      <top style="thin">
        <color theme="1" tint="0.34998626667073579"/>
      </top>
      <bottom/>
      <diagonal/>
    </border>
    <border>
      <left style="medium">
        <color rgb="FFFF0000"/>
      </left>
      <right style="thin">
        <color theme="1" tint="0.34998626667073579"/>
      </right>
      <top style="medium">
        <color rgb="FFFF0000"/>
      </top>
      <bottom style="medium">
        <color rgb="FFFF0000"/>
      </bottom>
      <diagonal/>
    </border>
    <border>
      <left style="thin">
        <color theme="1" tint="0.34998626667073579"/>
      </left>
      <right style="medium">
        <color rgb="FFFF0000"/>
      </right>
      <top style="medium">
        <color rgb="FFFF0000"/>
      </top>
      <bottom style="medium">
        <color rgb="FFFF0000"/>
      </bottom>
      <diagonal/>
    </border>
    <border>
      <left/>
      <right/>
      <top style="medium">
        <color rgb="FFFF0000"/>
      </top>
      <bottom/>
      <diagonal/>
    </border>
    <border>
      <left style="thin">
        <color theme="1" tint="0.34998626667073579"/>
      </left>
      <right/>
      <top style="thin">
        <color theme="1" tint="0.34998626667073579"/>
      </top>
      <bottom style="thin">
        <color theme="1" tint="0.34998626667073579"/>
      </bottom>
      <diagonal/>
    </border>
    <border>
      <left style="medium">
        <color rgb="FFFF0000"/>
      </left>
      <right style="medium">
        <color rgb="FFFF0000"/>
      </right>
      <top style="medium">
        <color rgb="FFFF0000"/>
      </top>
      <bottom style="medium">
        <color rgb="FFFF0000"/>
      </bottom>
      <diagonal/>
    </border>
    <border>
      <left style="thin">
        <color theme="1" tint="0.34998626667073579"/>
      </left>
      <right/>
      <top style="thin">
        <color theme="1" tint="0.34998626667073579"/>
      </top>
      <bottom style="medium">
        <color rgb="FFFF0000"/>
      </bottom>
      <diagonal/>
    </border>
    <border>
      <left/>
      <right style="thin">
        <color theme="1" tint="0.34998626667073579"/>
      </right>
      <top style="thin">
        <color theme="1" tint="0.34998626667073579"/>
      </top>
      <bottom style="medium">
        <color rgb="FFFF0000"/>
      </bottom>
      <diagonal/>
    </border>
    <border>
      <left style="medium">
        <color rgb="FFFF0000"/>
      </left>
      <right/>
      <top style="medium">
        <color rgb="FFFF0000"/>
      </top>
      <bottom style="medium">
        <color rgb="FFFF0000"/>
      </bottom>
      <diagonal/>
    </border>
    <border>
      <left/>
      <right style="medium">
        <color rgb="FFFF0000"/>
      </right>
      <top style="medium">
        <color rgb="FFFF0000"/>
      </top>
      <bottom style="medium">
        <color rgb="FFFF0000"/>
      </bottom>
      <diagonal/>
    </border>
  </borders>
  <cellStyleXfs count="5">
    <xf numFmtId="0" fontId="0" fillId="0" borderId="0">
      <alignment vertical="center"/>
    </xf>
    <xf numFmtId="38" fontId="1" fillId="0" borderId="0" applyFont="0" applyFill="0" applyBorder="0" applyAlignment="0" applyProtection="0">
      <alignment vertical="center"/>
    </xf>
    <xf numFmtId="0" fontId="25" fillId="0" borderId="0">
      <alignment vertical="center"/>
    </xf>
    <xf numFmtId="38" fontId="26" fillId="0" borderId="0" applyFont="0" applyFill="0" applyBorder="0" applyAlignment="0" applyProtection="0">
      <alignment vertical="center"/>
    </xf>
    <xf numFmtId="0" fontId="1" fillId="0" borderId="0">
      <alignment vertical="center"/>
    </xf>
  </cellStyleXfs>
  <cellXfs count="119">
    <xf numFmtId="0" fontId="0" fillId="0" borderId="0" xfId="0">
      <alignment vertical="center"/>
    </xf>
    <xf numFmtId="0" fontId="3" fillId="0" borderId="0" xfId="0" applyFont="1">
      <alignment vertical="center"/>
    </xf>
    <xf numFmtId="0" fontId="3" fillId="0" borderId="0" xfId="0" applyFont="1" applyFill="1" applyBorder="1">
      <alignment vertical="center"/>
    </xf>
    <xf numFmtId="0" fontId="3" fillId="0" borderId="0" xfId="0" applyFont="1" applyFill="1" applyBorder="1" applyAlignment="1">
      <alignment horizontal="center" vertical="center"/>
    </xf>
    <xf numFmtId="0" fontId="3" fillId="0" borderId="0" xfId="0" applyFont="1" applyBorder="1">
      <alignment vertical="center"/>
    </xf>
    <xf numFmtId="0" fontId="3" fillId="0" borderId="0" xfId="0" applyFont="1" applyAlignment="1">
      <alignment horizontal="center" vertical="center"/>
    </xf>
    <xf numFmtId="0" fontId="7" fillId="0" borderId="0" xfId="0" applyFont="1" applyFill="1" applyBorder="1">
      <alignment vertical="center"/>
    </xf>
    <xf numFmtId="0" fontId="7" fillId="0" borderId="0" xfId="0" applyFont="1" applyFill="1" applyBorder="1" applyAlignment="1">
      <alignment horizontal="left" vertical="center"/>
    </xf>
    <xf numFmtId="0" fontId="8" fillId="0" borderId="0" xfId="0" applyFont="1">
      <alignment vertical="center"/>
    </xf>
    <xf numFmtId="0" fontId="3" fillId="0" borderId="0" xfId="0" applyFont="1" applyAlignment="1">
      <alignment horizontal="right" vertical="center"/>
    </xf>
    <xf numFmtId="0" fontId="3" fillId="4" borderId="2" xfId="0" applyFont="1" applyFill="1" applyBorder="1">
      <alignment vertical="center"/>
    </xf>
    <xf numFmtId="0" fontId="5" fillId="4" borderId="2" xfId="0" applyFont="1" applyFill="1" applyBorder="1">
      <alignment vertical="center"/>
    </xf>
    <xf numFmtId="0" fontId="5" fillId="4" borderId="2" xfId="0" applyFont="1" applyFill="1" applyBorder="1" applyAlignment="1">
      <alignment horizontal="center" vertical="center"/>
    </xf>
    <xf numFmtId="0" fontId="5" fillId="4" borderId="2" xfId="0" applyFont="1" applyFill="1" applyBorder="1" applyAlignment="1">
      <alignment horizontal="center" vertical="center" shrinkToFit="1"/>
    </xf>
    <xf numFmtId="0" fontId="3" fillId="6" borderId="2" xfId="0" applyFont="1" applyFill="1" applyBorder="1">
      <alignment vertical="center"/>
    </xf>
    <xf numFmtId="0" fontId="3" fillId="6" borderId="2" xfId="0" applyFont="1" applyFill="1" applyBorder="1" applyAlignment="1">
      <alignment vertical="center"/>
    </xf>
    <xf numFmtId="0" fontId="3" fillId="6" borderId="3" xfId="0" applyFont="1" applyFill="1" applyBorder="1">
      <alignment vertical="center"/>
    </xf>
    <xf numFmtId="0" fontId="3" fillId="6" borderId="4" xfId="0" applyFont="1" applyFill="1" applyBorder="1">
      <alignment vertical="center"/>
    </xf>
    <xf numFmtId="0" fontId="5" fillId="4" borderId="5" xfId="0" applyFont="1" applyFill="1" applyBorder="1">
      <alignment vertical="center"/>
    </xf>
    <xf numFmtId="0" fontId="3" fillId="4" borderId="6" xfId="0" applyFont="1" applyFill="1" applyBorder="1">
      <alignment vertical="center"/>
    </xf>
    <xf numFmtId="0" fontId="3" fillId="4" borderId="7" xfId="0" applyFont="1" applyFill="1" applyBorder="1">
      <alignment vertical="center"/>
    </xf>
    <xf numFmtId="0" fontId="3" fillId="6" borderId="5" xfId="0" applyFont="1" applyFill="1" applyBorder="1" applyAlignment="1">
      <alignment vertical="center"/>
    </xf>
    <xf numFmtId="0" fontId="3" fillId="6" borderId="7" xfId="0" applyFont="1" applyFill="1" applyBorder="1">
      <alignment vertical="center"/>
    </xf>
    <xf numFmtId="0" fontId="3" fillId="6" borderId="6" xfId="0" applyFont="1" applyFill="1" applyBorder="1">
      <alignment vertical="center"/>
    </xf>
    <xf numFmtId="0" fontId="3" fillId="6" borderId="5" xfId="0" applyFont="1" applyFill="1" applyBorder="1">
      <alignment vertical="center"/>
    </xf>
    <xf numFmtId="0" fontId="3" fillId="5" borderId="8" xfId="0" applyFont="1" applyFill="1" applyBorder="1">
      <alignment vertical="center"/>
    </xf>
    <xf numFmtId="0" fontId="3" fillId="7" borderId="2"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2" xfId="0" applyFont="1" applyBorder="1" applyAlignment="1">
      <alignment horizontal="center" vertical="center"/>
    </xf>
    <xf numFmtId="0" fontId="7" fillId="0" borderId="2" xfId="0" applyFont="1" applyFill="1" applyBorder="1" applyAlignment="1">
      <alignment horizontal="center" vertical="center"/>
    </xf>
    <xf numFmtId="0" fontId="3" fillId="0" borderId="2" xfId="0" applyFont="1" applyBorder="1" applyAlignment="1">
      <alignment horizontal="right" vertical="center"/>
    </xf>
    <xf numFmtId="0" fontId="5" fillId="4" borderId="2" xfId="0" applyFont="1" applyFill="1" applyBorder="1" applyAlignment="1">
      <alignment horizontal="right" vertical="center"/>
    </xf>
    <xf numFmtId="0" fontId="0" fillId="0" borderId="0" xfId="0" applyFont="1" applyProtection="1">
      <alignment vertical="center"/>
    </xf>
    <xf numFmtId="0" fontId="5" fillId="3" borderId="0" xfId="0" applyFont="1" applyFill="1" applyAlignment="1" applyProtection="1">
      <alignment vertical="center"/>
    </xf>
    <xf numFmtId="0" fontId="5" fillId="3" borderId="0" xfId="0" applyFont="1" applyFill="1" applyAlignment="1" applyProtection="1">
      <alignment horizontal="right" vertical="center"/>
    </xf>
    <xf numFmtId="0" fontId="3" fillId="0" borderId="0" xfId="0" applyFont="1" applyProtection="1">
      <alignment vertical="center"/>
    </xf>
    <xf numFmtId="0" fontId="6" fillId="0" borderId="0" xfId="0" applyFont="1" applyFill="1" applyBorder="1" applyProtection="1">
      <alignment vertical="center"/>
    </xf>
    <xf numFmtId="0" fontId="16" fillId="0" borderId="0" xfId="0" applyFont="1" applyFill="1" applyBorder="1" applyAlignment="1" applyProtection="1">
      <alignment horizontal="left" vertical="center"/>
    </xf>
    <xf numFmtId="0" fontId="16" fillId="0" borderId="0" xfId="0" applyFont="1" applyProtection="1">
      <alignment vertical="center"/>
    </xf>
    <xf numFmtId="0" fontId="7" fillId="0" borderId="0" xfId="0" applyFont="1" applyProtection="1">
      <alignment vertical="center"/>
    </xf>
    <xf numFmtId="0" fontId="19" fillId="5" borderId="2" xfId="0" quotePrefix="1" applyFont="1" applyFill="1" applyBorder="1" applyAlignment="1" applyProtection="1">
      <alignment horizontal="center" vertical="center"/>
    </xf>
    <xf numFmtId="0" fontId="20" fillId="0" borderId="0" xfId="0" applyFont="1" applyProtection="1">
      <alignment vertical="center"/>
    </xf>
    <xf numFmtId="0" fontId="21" fillId="4" borderId="2" xfId="0" applyFont="1" applyFill="1" applyBorder="1" applyAlignment="1" applyProtection="1">
      <alignment horizontal="center" vertical="center"/>
    </xf>
    <xf numFmtId="0" fontId="7" fillId="5" borderId="2" xfId="0" applyFont="1" applyFill="1" applyBorder="1" applyAlignment="1" applyProtection="1">
      <alignment horizontal="center" vertical="center"/>
    </xf>
    <xf numFmtId="0" fontId="19" fillId="5" borderId="2" xfId="0" applyFont="1" applyFill="1" applyBorder="1" applyAlignment="1" applyProtection="1">
      <alignment horizontal="center" vertical="center"/>
    </xf>
    <xf numFmtId="0" fontId="7" fillId="5" borderId="2" xfId="0" applyFont="1" applyFill="1" applyBorder="1" applyAlignment="1" applyProtection="1">
      <alignment horizontal="center" vertical="center" wrapText="1"/>
    </xf>
    <xf numFmtId="0" fontId="19" fillId="5" borderId="4" xfId="0" applyFont="1" applyFill="1" applyBorder="1" applyAlignment="1" applyProtection="1">
      <alignment horizontal="center" vertical="center"/>
    </xf>
    <xf numFmtId="0" fontId="6" fillId="0" borderId="11" xfId="0" applyFont="1" applyFill="1" applyBorder="1" applyAlignment="1" applyProtection="1"/>
    <xf numFmtId="0" fontId="6" fillId="0" borderId="11" xfId="0" applyFont="1" applyFill="1" applyBorder="1" applyAlignment="1" applyProtection="1">
      <alignment vertical="center"/>
    </xf>
    <xf numFmtId="0" fontId="3" fillId="0" borderId="2" xfId="0" applyFont="1" applyFill="1" applyBorder="1" applyProtection="1">
      <alignment vertical="center"/>
    </xf>
    <xf numFmtId="0" fontId="7" fillId="0" borderId="2" xfId="0" applyFont="1" applyFill="1" applyBorder="1" applyAlignment="1" applyProtection="1">
      <alignment vertical="center" wrapText="1"/>
      <protection locked="0"/>
    </xf>
    <xf numFmtId="0" fontId="3" fillId="0" borderId="0" xfId="0" applyFont="1" applyFill="1" applyBorder="1" applyProtection="1">
      <alignment vertical="center"/>
    </xf>
    <xf numFmtId="0" fontId="3" fillId="0" borderId="0" xfId="0" applyFont="1" applyFill="1" applyBorder="1" applyAlignment="1" applyProtection="1">
      <alignment vertical="center" wrapText="1"/>
    </xf>
    <xf numFmtId="0" fontId="7" fillId="2" borderId="2" xfId="0" applyFont="1" applyFill="1" applyBorder="1" applyAlignment="1" applyProtection="1">
      <alignment vertical="center" wrapText="1"/>
      <protection locked="0"/>
    </xf>
    <xf numFmtId="177" fontId="7" fillId="2" borderId="2" xfId="0" applyNumberFormat="1" applyFont="1" applyFill="1" applyBorder="1" applyAlignment="1" applyProtection="1">
      <alignment vertical="center" wrapText="1"/>
      <protection locked="0"/>
    </xf>
    <xf numFmtId="178" fontId="7" fillId="2" borderId="2" xfId="0" applyNumberFormat="1" applyFont="1" applyFill="1" applyBorder="1" applyAlignment="1" applyProtection="1">
      <alignment vertical="center" wrapText="1"/>
      <protection locked="0"/>
    </xf>
    <xf numFmtId="181" fontId="7" fillId="2" borderId="2" xfId="0" applyNumberFormat="1" applyFont="1" applyFill="1" applyBorder="1" applyAlignment="1" applyProtection="1">
      <alignment vertical="center" wrapText="1"/>
      <protection locked="0"/>
    </xf>
    <xf numFmtId="180" fontId="7" fillId="5" borderId="2" xfId="0" applyNumberFormat="1" applyFont="1" applyFill="1" applyBorder="1" applyAlignment="1" applyProtection="1">
      <alignment vertical="center" wrapText="1"/>
    </xf>
    <xf numFmtId="0" fontId="7" fillId="5" borderId="1" xfId="0" applyFont="1" applyFill="1" applyBorder="1" applyAlignment="1">
      <alignment horizontal="center" vertical="center"/>
    </xf>
    <xf numFmtId="179" fontId="7" fillId="5" borderId="2" xfId="0" applyNumberFormat="1" applyFont="1" applyFill="1" applyBorder="1" applyAlignment="1" applyProtection="1">
      <alignment vertical="center" wrapText="1"/>
    </xf>
    <xf numFmtId="0" fontId="3" fillId="5" borderId="12" xfId="0" applyFont="1" applyFill="1" applyBorder="1">
      <alignment vertical="center"/>
    </xf>
    <xf numFmtId="180" fontId="7" fillId="2" borderId="2" xfId="0" applyNumberFormat="1" applyFont="1" applyFill="1" applyBorder="1" applyAlignment="1" applyProtection="1">
      <alignment vertical="center" wrapText="1"/>
      <protection locked="0"/>
    </xf>
    <xf numFmtId="49" fontId="7" fillId="0" borderId="2" xfId="0" quotePrefix="1" applyNumberFormat="1" applyFont="1" applyFill="1" applyBorder="1" applyAlignment="1" applyProtection="1">
      <alignment vertical="center" wrapText="1"/>
      <protection locked="0"/>
    </xf>
    <xf numFmtId="0" fontId="5" fillId="4" borderId="2" xfId="0" applyFont="1" applyFill="1" applyBorder="1" applyAlignment="1" applyProtection="1">
      <alignment horizontal="center" vertical="center" wrapText="1"/>
    </xf>
    <xf numFmtId="0" fontId="21" fillId="4" borderId="2" xfId="0" applyFont="1" applyFill="1" applyBorder="1" applyAlignment="1" applyProtection="1">
      <alignment horizontal="center" vertical="center" wrapText="1"/>
    </xf>
    <xf numFmtId="0" fontId="7" fillId="5" borderId="2" xfId="0" applyFont="1" applyFill="1" applyBorder="1" applyAlignment="1" applyProtection="1">
      <alignment vertical="center" wrapText="1"/>
    </xf>
    <xf numFmtId="0" fontId="14" fillId="8" borderId="2" xfId="0" applyFont="1" applyFill="1" applyBorder="1">
      <alignment vertical="center"/>
    </xf>
    <xf numFmtId="0" fontId="14" fillId="7" borderId="2" xfId="0" applyFont="1" applyFill="1" applyBorder="1">
      <alignment vertical="center"/>
    </xf>
    <xf numFmtId="0" fontId="3" fillId="0" borderId="0" xfId="0" applyFont="1" applyAlignment="1" applyProtection="1">
      <alignment horizontal="right" vertical="center"/>
    </xf>
    <xf numFmtId="0" fontId="3" fillId="0" borderId="4" xfId="0" applyFont="1" applyBorder="1" applyAlignment="1">
      <alignment horizontal="right" vertical="center"/>
    </xf>
    <xf numFmtId="0" fontId="5" fillId="4" borderId="6" xfId="0" applyFont="1" applyFill="1" applyBorder="1">
      <alignment vertical="center"/>
    </xf>
    <xf numFmtId="0" fontId="3" fillId="0" borderId="12" xfId="0" applyFont="1" applyBorder="1" applyAlignment="1">
      <alignment horizontal="center" vertical="center"/>
    </xf>
    <xf numFmtId="0" fontId="5" fillId="4" borderId="5" xfId="0" applyFont="1" applyFill="1" applyBorder="1" applyAlignment="1">
      <alignment horizontal="center" vertical="center"/>
    </xf>
    <xf numFmtId="0" fontId="14" fillId="0" borderId="2" xfId="0" applyFont="1" applyBorder="1" applyAlignment="1">
      <alignment horizontal="center" vertical="center"/>
    </xf>
    <xf numFmtId="0" fontId="3" fillId="5" borderId="3" xfId="0" applyFont="1" applyFill="1" applyBorder="1">
      <alignment vertical="center"/>
    </xf>
    <xf numFmtId="0" fontId="3" fillId="5" borderId="4" xfId="0" applyFont="1" applyFill="1" applyBorder="1">
      <alignment vertical="center"/>
    </xf>
    <xf numFmtId="0" fontId="3" fillId="7" borderId="2" xfId="0" applyFont="1" applyFill="1" applyBorder="1">
      <alignment vertical="center"/>
    </xf>
    <xf numFmtId="0" fontId="7" fillId="7" borderId="2" xfId="0" quotePrefix="1" applyFont="1" applyFill="1" applyBorder="1" applyAlignment="1">
      <alignment horizontal="right" vertical="center"/>
    </xf>
    <xf numFmtId="0" fontId="25" fillId="0" borderId="0" xfId="2" applyFont="1">
      <alignment vertical="center"/>
    </xf>
    <xf numFmtId="0" fontId="3" fillId="0" borderId="0" xfId="2" applyFont="1" applyAlignment="1">
      <alignment horizontal="right" vertical="center"/>
    </xf>
    <xf numFmtId="0" fontId="5" fillId="4" borderId="2" xfId="2" applyFont="1" applyFill="1" applyBorder="1" applyAlignment="1">
      <alignment horizontal="center" vertical="center" wrapText="1"/>
    </xf>
    <xf numFmtId="0" fontId="7" fillId="0" borderId="2" xfId="2" applyFont="1" applyFill="1" applyBorder="1" applyAlignment="1" applyProtection="1">
      <alignment vertical="center" wrapText="1"/>
      <protection locked="0"/>
    </xf>
    <xf numFmtId="0" fontId="6" fillId="0" borderId="0" xfId="0" applyFont="1" applyProtection="1">
      <alignment vertical="center"/>
    </xf>
    <xf numFmtId="181" fontId="7" fillId="5" borderId="2" xfId="0" applyNumberFormat="1" applyFont="1" applyFill="1" applyBorder="1" applyAlignment="1" applyProtection="1">
      <alignment vertical="center" wrapText="1"/>
    </xf>
    <xf numFmtId="0" fontId="19" fillId="9" borderId="2" xfId="0" quotePrefix="1" applyFont="1" applyFill="1" applyBorder="1" applyAlignment="1" applyProtection="1">
      <alignment horizontal="center" vertical="center" wrapText="1"/>
      <protection locked="0"/>
    </xf>
    <xf numFmtId="0" fontId="28" fillId="3" borderId="0" xfId="0" applyFont="1" applyFill="1" applyAlignment="1">
      <alignment vertical="center"/>
    </xf>
    <xf numFmtId="178" fontId="7" fillId="5" borderId="2" xfId="0" applyNumberFormat="1" applyFont="1" applyFill="1" applyBorder="1" applyAlignment="1" applyProtection="1">
      <alignment vertical="center" wrapText="1"/>
    </xf>
    <xf numFmtId="180" fontId="3" fillId="0" borderId="13" xfId="0" applyNumberFormat="1" applyFont="1" applyBorder="1">
      <alignment vertical="center"/>
    </xf>
    <xf numFmtId="180" fontId="3" fillId="0" borderId="6" xfId="0" applyNumberFormat="1" applyFont="1" applyBorder="1" applyAlignment="1">
      <alignment horizontal="right" vertical="center"/>
    </xf>
    <xf numFmtId="0" fontId="19" fillId="9" borderId="2" xfId="0" quotePrefix="1" applyFont="1" applyFill="1" applyBorder="1" applyAlignment="1" applyProtection="1">
      <alignment horizontal="center" vertical="center" shrinkToFit="1"/>
      <protection locked="0"/>
    </xf>
    <xf numFmtId="0" fontId="29" fillId="0" borderId="0" xfId="0" applyFont="1" applyAlignment="1" applyProtection="1"/>
    <xf numFmtId="182" fontId="7" fillId="2" borderId="2" xfId="0" applyNumberFormat="1" applyFont="1" applyFill="1" applyBorder="1" applyAlignment="1" applyProtection="1">
      <alignment vertical="center" wrapText="1"/>
      <protection locked="0"/>
    </xf>
    <xf numFmtId="183" fontId="7" fillId="2" borderId="2" xfId="0" applyNumberFormat="1" applyFont="1" applyFill="1" applyBorder="1" applyAlignment="1" applyProtection="1">
      <alignment vertical="center" wrapText="1"/>
      <protection locked="0"/>
    </xf>
    <xf numFmtId="0" fontId="5" fillId="4" borderId="2" xfId="0" applyFont="1" applyFill="1" applyBorder="1" applyAlignment="1" applyProtection="1">
      <alignment horizontal="center" vertical="center" wrapText="1"/>
    </xf>
    <xf numFmtId="0" fontId="21" fillId="4" borderId="2" xfId="0" applyFont="1" applyFill="1" applyBorder="1" applyAlignment="1" applyProtection="1">
      <alignment horizontal="center" vertical="center" wrapText="1"/>
    </xf>
    <xf numFmtId="0" fontId="7" fillId="0" borderId="2" xfId="0" applyFont="1" applyBorder="1" applyAlignment="1" applyProtection="1">
      <alignment horizontal="left" vertical="center" wrapText="1"/>
      <protection locked="0"/>
    </xf>
    <xf numFmtId="0" fontId="19" fillId="5" borderId="2" xfId="0" applyFont="1" applyFill="1" applyBorder="1" applyAlignment="1" applyProtection="1">
      <alignment horizontal="center" vertical="center" wrapText="1"/>
    </xf>
    <xf numFmtId="38" fontId="31" fillId="2" borderId="5" xfId="1" quotePrefix="1" applyFont="1" applyFill="1" applyBorder="1" applyAlignment="1" applyProtection="1">
      <alignment horizontal="left" vertical="center" wrapText="1"/>
      <protection locked="0"/>
    </xf>
    <xf numFmtId="38" fontId="31" fillId="2" borderId="6" xfId="1" quotePrefix="1" applyFont="1" applyFill="1" applyBorder="1" applyAlignment="1" applyProtection="1">
      <alignment horizontal="left" vertical="center" wrapText="1"/>
      <protection locked="0"/>
    </xf>
    <xf numFmtId="0" fontId="3" fillId="0" borderId="2" xfId="0" applyFont="1" applyFill="1" applyBorder="1" applyAlignment="1" applyProtection="1">
      <alignment vertical="center" wrapText="1"/>
    </xf>
    <xf numFmtId="0" fontId="19" fillId="5" borderId="2" xfId="0" applyFont="1" applyFill="1" applyBorder="1" applyAlignment="1" applyProtection="1">
      <alignment horizontal="left" vertical="center" wrapText="1"/>
    </xf>
    <xf numFmtId="0" fontId="21" fillId="4" borderId="5" xfId="0" applyFont="1" applyFill="1" applyBorder="1" applyAlignment="1" applyProtection="1">
      <alignment horizontal="center" vertical="center" wrapText="1"/>
    </xf>
    <xf numFmtId="176" fontId="7" fillId="2" borderId="9" xfId="1" applyNumberFormat="1" applyFont="1" applyFill="1" applyBorder="1" applyAlignment="1" applyProtection="1">
      <alignment horizontal="center" vertical="center"/>
    </xf>
    <xf numFmtId="176" fontId="7" fillId="2" borderId="10" xfId="1" applyNumberFormat="1" applyFont="1" applyFill="1" applyBorder="1" applyAlignment="1" applyProtection="1">
      <alignment horizontal="center" vertical="center"/>
    </xf>
    <xf numFmtId="0" fontId="19" fillId="5" borderId="2" xfId="0" applyFont="1" applyFill="1" applyBorder="1" applyAlignment="1" applyProtection="1">
      <alignment vertical="center" wrapText="1"/>
    </xf>
    <xf numFmtId="0" fontId="7" fillId="5" borderId="2" xfId="0" applyFont="1" applyFill="1" applyBorder="1" applyAlignment="1" applyProtection="1">
      <alignment vertical="center" wrapText="1"/>
    </xf>
    <xf numFmtId="0" fontId="7" fillId="5" borderId="2" xfId="0" applyFont="1" applyFill="1" applyBorder="1" applyAlignment="1" applyProtection="1">
      <alignment horizontal="left" vertical="center" wrapText="1"/>
    </xf>
    <xf numFmtId="0" fontId="28" fillId="3" borderId="0" xfId="0" applyFont="1" applyFill="1" applyAlignment="1">
      <alignment vertical="center"/>
    </xf>
    <xf numFmtId="0" fontId="9" fillId="3" borderId="0" xfId="2" applyFont="1" applyFill="1" applyAlignment="1">
      <alignment horizontal="left" vertical="center"/>
    </xf>
    <xf numFmtId="38" fontId="14" fillId="5" borderId="5" xfId="1" quotePrefix="1" applyFont="1" applyFill="1" applyBorder="1" applyAlignment="1" applyProtection="1">
      <alignment horizontal="left" vertical="center" wrapText="1"/>
    </xf>
    <xf numFmtId="38" fontId="14" fillId="5" borderId="6" xfId="1" quotePrefix="1" applyFont="1" applyFill="1" applyBorder="1" applyAlignment="1" applyProtection="1">
      <alignment horizontal="left" vertical="center" wrapText="1"/>
    </xf>
    <xf numFmtId="0" fontId="3" fillId="0" borderId="12" xfId="0" applyNumberFormat="1" applyFont="1" applyFill="1" applyBorder="1" applyAlignment="1" applyProtection="1">
      <alignment vertical="center" wrapText="1"/>
    </xf>
    <xf numFmtId="0" fontId="3" fillId="0" borderId="3" xfId="0" applyNumberFormat="1" applyFont="1" applyFill="1" applyBorder="1" applyAlignment="1" applyProtection="1">
      <alignment vertical="center" wrapText="1"/>
    </xf>
    <xf numFmtId="0" fontId="3" fillId="0" borderId="4" xfId="0" applyNumberFormat="1" applyFont="1" applyFill="1" applyBorder="1" applyAlignment="1" applyProtection="1">
      <alignment vertical="center" wrapText="1"/>
    </xf>
    <xf numFmtId="0" fontId="21" fillId="4" borderId="14" xfId="0" applyFont="1" applyFill="1" applyBorder="1" applyAlignment="1" applyProtection="1">
      <alignment horizontal="center" vertical="center" wrapText="1"/>
    </xf>
    <xf numFmtId="0" fontId="21" fillId="4" borderId="15" xfId="0" applyFont="1" applyFill="1" applyBorder="1" applyAlignment="1" applyProtection="1">
      <alignment horizontal="center" vertical="center" wrapText="1"/>
    </xf>
    <xf numFmtId="176" fontId="7" fillId="2" borderId="16" xfId="1" applyNumberFormat="1" applyFont="1" applyFill="1" applyBorder="1" applyAlignment="1" applyProtection="1">
      <alignment horizontal="center" vertical="center"/>
    </xf>
    <xf numFmtId="176" fontId="7" fillId="2" borderId="17" xfId="1" applyNumberFormat="1" applyFont="1" applyFill="1" applyBorder="1" applyAlignment="1" applyProtection="1">
      <alignment horizontal="center" vertical="center"/>
    </xf>
    <xf numFmtId="0" fontId="7" fillId="0" borderId="0" xfId="0" applyFont="1" applyAlignment="1" applyProtection="1">
      <alignment horizontal="right" vertical="center"/>
    </xf>
  </cellXfs>
  <cellStyles count="5">
    <cellStyle name="Comma [0]" xfId="3" xr:uid="{00000000-0005-0000-0000-000000000000}"/>
    <cellStyle name="桁区切り" xfId="1" builtinId="6"/>
    <cellStyle name="標準" xfId="0" builtinId="0"/>
    <cellStyle name="標準 2" xfId="4" xr:uid="{00000000-0005-0000-0000-000003000000}"/>
    <cellStyle name="標準 3" xfId="2" xr:uid="{00000000-0005-0000-0000-000004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sheetPr>
  <dimension ref="A1:V65"/>
  <sheetViews>
    <sheetView showGridLines="0" tabSelected="1" view="pageBreakPreview" zoomScale="60" zoomScaleNormal="60" workbookViewId="0"/>
  </sheetViews>
  <sheetFormatPr defaultColWidth="9" defaultRowHeight="12.75" x14ac:dyDescent="0.25"/>
  <cols>
    <col min="1" max="1" width="1.59765625" style="32" customWidth="1"/>
    <col min="2" max="2" width="4.59765625" style="32" customWidth="1"/>
    <col min="3" max="4" width="15.59765625" style="32" customWidth="1"/>
    <col min="5" max="5" width="34.59765625" style="32" customWidth="1"/>
    <col min="6" max="6" width="3.59765625" style="32" customWidth="1"/>
    <col min="7" max="7" width="4.59765625" style="32" customWidth="1"/>
    <col min="8" max="8" width="15.59765625" style="32" customWidth="1"/>
    <col min="9" max="9" width="13.9296875" style="32" customWidth="1"/>
    <col min="10" max="10" width="15.796875" style="32" customWidth="1"/>
    <col min="11" max="11" width="82.19921875" style="32" customWidth="1"/>
    <col min="12" max="12" width="3.59765625" style="32" customWidth="1"/>
    <col min="13" max="13" width="4.59765625" style="32" customWidth="1"/>
    <col min="14" max="14" width="15.59765625" style="32" customWidth="1"/>
    <col min="15" max="17" width="11.59765625" style="32" customWidth="1"/>
    <col min="18" max="18" width="3.59765625" style="32" customWidth="1"/>
    <col min="19" max="19" width="2.59765625" style="32" customWidth="1"/>
    <col min="20" max="20" width="14.19921875" style="32" customWidth="1"/>
    <col min="21" max="21" width="9" style="32"/>
    <col min="22" max="22" width="32.33203125" style="32" customWidth="1"/>
    <col min="23" max="16384" width="9" style="32"/>
  </cols>
  <sheetData>
    <row r="1" spans="1:22" ht="18" customHeight="1" x14ac:dyDescent="0.25">
      <c r="V1" s="68" t="s">
        <v>58</v>
      </c>
    </row>
    <row r="2" spans="1:22" ht="18" customHeight="1" x14ac:dyDescent="0.25">
      <c r="V2" s="118" t="s">
        <v>138</v>
      </c>
    </row>
    <row r="3" spans="1:22" s="35" customFormat="1" ht="27.75" customHeight="1" x14ac:dyDescent="0.25">
      <c r="A3" s="85" t="s">
        <v>93</v>
      </c>
      <c r="B3" s="33"/>
      <c r="C3" s="33"/>
      <c r="D3" s="33"/>
      <c r="E3" s="33"/>
      <c r="F3" s="33"/>
      <c r="G3" s="33"/>
      <c r="H3" s="33"/>
      <c r="I3" s="33"/>
      <c r="J3" s="34"/>
      <c r="K3" s="34"/>
      <c r="L3" s="34"/>
      <c r="M3" s="34"/>
      <c r="N3" s="34"/>
      <c r="O3" s="34"/>
      <c r="P3" s="34"/>
      <c r="Q3" s="34"/>
      <c r="R3" s="34"/>
      <c r="S3" s="34"/>
      <c r="T3" s="34"/>
      <c r="U3" s="34"/>
      <c r="V3" s="34"/>
    </row>
    <row r="4" spans="1:22" s="35" customFormat="1" ht="13.5" x14ac:dyDescent="0.25"/>
    <row r="5" spans="1:22" s="35" customFormat="1" ht="18.75" customHeight="1" x14ac:dyDescent="0.25">
      <c r="A5" s="36" t="s">
        <v>59</v>
      </c>
      <c r="B5" s="36"/>
      <c r="G5" s="37" t="s">
        <v>60</v>
      </c>
      <c r="M5" s="38" t="s">
        <v>61</v>
      </c>
      <c r="N5" s="39"/>
      <c r="O5" s="39"/>
      <c r="P5" s="39"/>
      <c r="Q5" s="39"/>
      <c r="S5" s="38"/>
      <c r="T5" s="39"/>
      <c r="U5" s="39"/>
    </row>
    <row r="6" spans="1:22" ht="38.25" customHeight="1" thickBot="1" x14ac:dyDescent="0.3">
      <c r="B6" s="63" t="s">
        <v>14</v>
      </c>
      <c r="C6" s="63" t="s">
        <v>15</v>
      </c>
      <c r="D6" s="44" t="s">
        <v>51</v>
      </c>
      <c r="E6" s="40">
        <v>1</v>
      </c>
      <c r="M6" s="41"/>
      <c r="N6" s="41"/>
      <c r="O6" s="41"/>
      <c r="P6" s="41"/>
      <c r="Q6" s="41"/>
      <c r="S6" s="101" t="s">
        <v>62</v>
      </c>
      <c r="T6" s="101"/>
      <c r="U6" s="42" t="s">
        <v>16</v>
      </c>
    </row>
    <row r="7" spans="1:22" ht="24" customHeight="1" thickBot="1" x14ac:dyDescent="0.3">
      <c r="B7" s="63" t="s">
        <v>17</v>
      </c>
      <c r="C7" s="63" t="s">
        <v>18</v>
      </c>
      <c r="D7" s="44" t="s">
        <v>19</v>
      </c>
      <c r="E7" s="58" t="s">
        <v>63</v>
      </c>
      <c r="G7" s="63" t="s">
        <v>14</v>
      </c>
      <c r="H7" s="63" t="s">
        <v>18</v>
      </c>
      <c r="I7" s="44" t="s">
        <v>19</v>
      </c>
      <c r="J7" s="45" t="s">
        <v>49</v>
      </c>
      <c r="K7" s="45" t="s">
        <v>64</v>
      </c>
      <c r="M7" s="64" t="s">
        <v>14</v>
      </c>
      <c r="N7" s="64" t="s">
        <v>18</v>
      </c>
      <c r="O7" s="44" t="s">
        <v>65</v>
      </c>
      <c r="P7" s="44" t="s">
        <v>66</v>
      </c>
      <c r="Q7" s="44" t="s">
        <v>67</v>
      </c>
      <c r="S7" s="102">
        <f>ROUNDDOWN(SUM(Q16:Q65),0)</f>
        <v>591</v>
      </c>
      <c r="T7" s="103"/>
      <c r="U7" s="46" t="s">
        <v>68</v>
      </c>
    </row>
    <row r="8" spans="1:22" ht="57" customHeight="1" x14ac:dyDescent="0.4">
      <c r="B8" s="63" t="s">
        <v>20</v>
      </c>
      <c r="C8" s="63" t="s">
        <v>21</v>
      </c>
      <c r="D8" s="65" t="s">
        <v>52</v>
      </c>
      <c r="E8" s="65" t="s">
        <v>69</v>
      </c>
      <c r="G8" s="93" t="s">
        <v>17</v>
      </c>
      <c r="H8" s="93" t="s">
        <v>22</v>
      </c>
      <c r="I8" s="104" t="s">
        <v>48</v>
      </c>
      <c r="J8" s="105" t="s">
        <v>50</v>
      </c>
      <c r="K8" s="106" t="s">
        <v>70</v>
      </c>
      <c r="M8" s="94" t="s">
        <v>17</v>
      </c>
      <c r="N8" s="94" t="s">
        <v>21</v>
      </c>
      <c r="O8" s="100" t="s">
        <v>71</v>
      </c>
      <c r="P8" s="100" t="s">
        <v>72</v>
      </c>
      <c r="Q8" s="100" t="s">
        <v>73</v>
      </c>
      <c r="S8" s="47" t="s">
        <v>23</v>
      </c>
      <c r="T8" s="48"/>
      <c r="U8" s="35"/>
      <c r="V8" s="35"/>
    </row>
    <row r="9" spans="1:22" ht="61.5" customHeight="1" x14ac:dyDescent="0.25">
      <c r="B9" s="63" t="s">
        <v>24</v>
      </c>
      <c r="C9" s="63" t="s">
        <v>16</v>
      </c>
      <c r="D9" s="44" t="s">
        <v>53</v>
      </c>
      <c r="E9" s="44" t="s">
        <v>46</v>
      </c>
      <c r="G9" s="93"/>
      <c r="H9" s="93"/>
      <c r="I9" s="104"/>
      <c r="J9" s="105"/>
      <c r="K9" s="106"/>
      <c r="M9" s="94"/>
      <c r="N9" s="94"/>
      <c r="O9" s="100"/>
      <c r="P9" s="100"/>
      <c r="Q9" s="100"/>
      <c r="S9" s="35"/>
      <c r="T9" s="49" t="s">
        <v>25</v>
      </c>
      <c r="U9" s="99" t="s">
        <v>26</v>
      </c>
      <c r="V9" s="99"/>
    </row>
    <row r="10" spans="1:22" ht="60.75" customHeight="1" x14ac:dyDescent="0.25">
      <c r="B10" s="63" t="s">
        <v>27</v>
      </c>
      <c r="C10" s="63" t="s">
        <v>28</v>
      </c>
      <c r="D10" s="44" t="s">
        <v>30</v>
      </c>
      <c r="E10" s="50" t="s">
        <v>29</v>
      </c>
      <c r="G10" s="63" t="s">
        <v>20</v>
      </c>
      <c r="H10" s="63" t="s">
        <v>16</v>
      </c>
      <c r="I10" s="44" t="s">
        <v>30</v>
      </c>
      <c r="J10" s="43" t="s">
        <v>51</v>
      </c>
      <c r="K10" s="44" t="s">
        <v>74</v>
      </c>
      <c r="M10" s="94"/>
      <c r="N10" s="94"/>
      <c r="O10" s="100"/>
      <c r="P10" s="100"/>
      <c r="Q10" s="100"/>
      <c r="S10" s="35"/>
      <c r="T10" s="49" t="s">
        <v>31</v>
      </c>
      <c r="U10" s="99" t="s">
        <v>32</v>
      </c>
      <c r="V10" s="99"/>
    </row>
    <row r="11" spans="1:22" ht="48" customHeight="1" x14ac:dyDescent="0.25">
      <c r="B11" s="63" t="s">
        <v>33</v>
      </c>
      <c r="C11" s="63" t="s">
        <v>34</v>
      </c>
      <c r="D11" s="44" t="s">
        <v>30</v>
      </c>
      <c r="E11" s="50" t="s">
        <v>35</v>
      </c>
      <c r="G11" s="93" t="s">
        <v>24</v>
      </c>
      <c r="H11" s="93" t="s">
        <v>34</v>
      </c>
      <c r="I11" s="96" t="s">
        <v>30</v>
      </c>
      <c r="J11" s="100" t="s">
        <v>75</v>
      </c>
      <c r="K11" s="97" t="s">
        <v>135</v>
      </c>
      <c r="M11" s="94"/>
      <c r="N11" s="94"/>
      <c r="O11" s="100"/>
      <c r="P11" s="100"/>
      <c r="Q11" s="100"/>
      <c r="S11" s="35"/>
      <c r="T11" s="49" t="s">
        <v>29</v>
      </c>
      <c r="U11" s="99" t="s">
        <v>36</v>
      </c>
      <c r="V11" s="99"/>
    </row>
    <row r="12" spans="1:22" ht="409.25" customHeight="1" x14ac:dyDescent="0.25">
      <c r="B12" s="63" t="s">
        <v>37</v>
      </c>
      <c r="C12" s="63" t="s">
        <v>55</v>
      </c>
      <c r="D12" s="44" t="s">
        <v>30</v>
      </c>
      <c r="E12" s="62" t="s">
        <v>137</v>
      </c>
      <c r="G12" s="93"/>
      <c r="H12" s="93"/>
      <c r="I12" s="96"/>
      <c r="J12" s="100"/>
      <c r="K12" s="98"/>
      <c r="M12" s="94"/>
      <c r="N12" s="94"/>
      <c r="O12" s="100"/>
      <c r="P12" s="100"/>
      <c r="Q12" s="100"/>
      <c r="S12" s="35"/>
      <c r="T12" s="51"/>
      <c r="U12" s="52"/>
      <c r="V12" s="52"/>
    </row>
    <row r="13" spans="1:22" ht="27.75" x14ac:dyDescent="0.25">
      <c r="B13" s="63" t="s">
        <v>38</v>
      </c>
      <c r="C13" s="63" t="s">
        <v>39</v>
      </c>
      <c r="D13" s="44" t="s">
        <v>30</v>
      </c>
      <c r="E13" s="53" t="s">
        <v>47</v>
      </c>
      <c r="G13" s="93" t="s">
        <v>27</v>
      </c>
      <c r="H13" s="93" t="s">
        <v>40</v>
      </c>
      <c r="I13" s="95"/>
      <c r="J13" s="95"/>
      <c r="K13" s="95"/>
      <c r="M13" s="94" t="s">
        <v>20</v>
      </c>
      <c r="N13" s="94" t="s">
        <v>16</v>
      </c>
      <c r="O13" s="96" t="s">
        <v>76</v>
      </c>
      <c r="P13" s="96" t="s">
        <v>76</v>
      </c>
      <c r="Q13" s="96" t="s">
        <v>76</v>
      </c>
    </row>
    <row r="14" spans="1:22" ht="33.75" customHeight="1" x14ac:dyDescent="0.25">
      <c r="B14" s="63" t="s">
        <v>41</v>
      </c>
      <c r="C14" s="63" t="s">
        <v>40</v>
      </c>
      <c r="D14" s="53"/>
      <c r="E14" s="53"/>
      <c r="G14" s="93"/>
      <c r="H14" s="93"/>
      <c r="I14" s="95"/>
      <c r="J14" s="95"/>
      <c r="K14" s="95"/>
      <c r="M14" s="94"/>
      <c r="N14" s="94"/>
      <c r="O14" s="96"/>
      <c r="P14" s="96"/>
      <c r="Q14" s="96"/>
    </row>
    <row r="15" spans="1:22" ht="36" customHeight="1" x14ac:dyDescent="0.25">
      <c r="B15" s="93" t="s">
        <v>42</v>
      </c>
      <c r="C15" s="63" t="s">
        <v>43</v>
      </c>
      <c r="D15" s="63"/>
      <c r="E15" s="63" t="s">
        <v>44</v>
      </c>
      <c r="G15" s="93" t="s">
        <v>33</v>
      </c>
      <c r="H15" s="63" t="s">
        <v>43</v>
      </c>
      <c r="I15" s="93"/>
      <c r="J15" s="93"/>
      <c r="K15" s="93"/>
      <c r="M15" s="94" t="s">
        <v>45</v>
      </c>
      <c r="N15" s="63" t="s">
        <v>43</v>
      </c>
      <c r="O15" s="93" t="s">
        <v>44</v>
      </c>
      <c r="P15" s="93"/>
      <c r="Q15" s="93"/>
    </row>
    <row r="16" spans="1:22" ht="13.9" x14ac:dyDescent="0.25">
      <c r="B16" s="93"/>
      <c r="C16" s="63">
        <v>1</v>
      </c>
      <c r="D16" s="54" t="s">
        <v>103</v>
      </c>
      <c r="E16" s="91">
        <v>39.454000000000001</v>
      </c>
      <c r="G16" s="93"/>
      <c r="H16" s="63">
        <v>1</v>
      </c>
      <c r="I16" s="54" t="s">
        <v>103</v>
      </c>
      <c r="J16" s="59">
        <f>'MPS(calc_process)'!$F$17</f>
        <v>1.51</v>
      </c>
      <c r="K16" s="92">
        <v>0.91849999999999998</v>
      </c>
      <c r="M16" s="94"/>
      <c r="N16" s="63">
        <v>1</v>
      </c>
      <c r="O16" s="57">
        <f>IFERROR((E16*J16*K16),"0.0")</f>
        <v>54.720133490000002</v>
      </c>
      <c r="P16" s="57">
        <f>IFERROR((E16*K16),"0.0")</f>
        <v>36.238498999999997</v>
      </c>
      <c r="Q16" s="57">
        <f>O16-P16</f>
        <v>18.481634490000005</v>
      </c>
    </row>
    <row r="17" spans="2:17" ht="13.9" x14ac:dyDescent="0.25">
      <c r="B17" s="93"/>
      <c r="C17" s="63">
        <v>2</v>
      </c>
      <c r="D17" s="54" t="s">
        <v>104</v>
      </c>
      <c r="E17" s="91">
        <v>39.454000000000001</v>
      </c>
      <c r="G17" s="93"/>
      <c r="H17" s="63">
        <v>2</v>
      </c>
      <c r="I17" s="54" t="s">
        <v>104</v>
      </c>
      <c r="J17" s="59">
        <f>'MPS(calc_process)'!$F$17</f>
        <v>1.51</v>
      </c>
      <c r="K17" s="92">
        <v>0.91849999999999998</v>
      </c>
      <c r="M17" s="94"/>
      <c r="N17" s="63">
        <v>2</v>
      </c>
      <c r="O17" s="57">
        <f t="shared" ref="O17:O65" si="0">IFERROR((E17*J17*K17),"0.0")</f>
        <v>54.720133490000002</v>
      </c>
      <c r="P17" s="57">
        <f t="shared" ref="P17:P65" si="1">IFERROR((E17*K17),"0.0")</f>
        <v>36.238498999999997</v>
      </c>
      <c r="Q17" s="57">
        <f t="shared" ref="Q17:Q65" si="2">O17-P17</f>
        <v>18.481634490000005</v>
      </c>
    </row>
    <row r="18" spans="2:17" ht="13.9" x14ac:dyDescent="0.25">
      <c r="B18" s="93"/>
      <c r="C18" s="63">
        <v>3</v>
      </c>
      <c r="D18" s="54" t="s">
        <v>105</v>
      </c>
      <c r="E18" s="91">
        <v>39.454000000000001</v>
      </c>
      <c r="G18" s="93"/>
      <c r="H18" s="63">
        <v>3</v>
      </c>
      <c r="I18" s="54" t="s">
        <v>105</v>
      </c>
      <c r="J18" s="59">
        <f>'MPS(calc_process)'!$F$17</f>
        <v>1.51</v>
      </c>
      <c r="K18" s="92">
        <v>0.91849999999999998</v>
      </c>
      <c r="M18" s="94"/>
      <c r="N18" s="63">
        <v>3</v>
      </c>
      <c r="O18" s="57">
        <f t="shared" si="0"/>
        <v>54.720133490000002</v>
      </c>
      <c r="P18" s="57">
        <f t="shared" si="1"/>
        <v>36.238498999999997</v>
      </c>
      <c r="Q18" s="57">
        <f t="shared" si="2"/>
        <v>18.481634490000005</v>
      </c>
    </row>
    <row r="19" spans="2:17" ht="13.9" x14ac:dyDescent="0.25">
      <c r="B19" s="93"/>
      <c r="C19" s="63">
        <v>4</v>
      </c>
      <c r="D19" s="54" t="s">
        <v>106</v>
      </c>
      <c r="E19" s="91">
        <v>39.454000000000001</v>
      </c>
      <c r="G19" s="93"/>
      <c r="H19" s="63">
        <v>4</v>
      </c>
      <c r="I19" s="54" t="s">
        <v>106</v>
      </c>
      <c r="J19" s="59">
        <f>'MPS(calc_process)'!$F$17</f>
        <v>1.51</v>
      </c>
      <c r="K19" s="92">
        <v>0.91849999999999998</v>
      </c>
      <c r="M19" s="94"/>
      <c r="N19" s="63">
        <v>4</v>
      </c>
      <c r="O19" s="57">
        <f t="shared" si="0"/>
        <v>54.720133490000002</v>
      </c>
      <c r="P19" s="57">
        <f t="shared" si="1"/>
        <v>36.238498999999997</v>
      </c>
      <c r="Q19" s="57">
        <f t="shared" si="2"/>
        <v>18.481634490000005</v>
      </c>
    </row>
    <row r="20" spans="2:17" ht="13.9" x14ac:dyDescent="0.25">
      <c r="B20" s="93"/>
      <c r="C20" s="63">
        <v>5</v>
      </c>
      <c r="D20" s="54" t="s">
        <v>107</v>
      </c>
      <c r="E20" s="91">
        <v>39.454000000000001</v>
      </c>
      <c r="G20" s="93"/>
      <c r="H20" s="63">
        <v>5</v>
      </c>
      <c r="I20" s="54" t="s">
        <v>107</v>
      </c>
      <c r="J20" s="59">
        <f>'MPS(calc_process)'!$F$17</f>
        <v>1.51</v>
      </c>
      <c r="K20" s="92">
        <v>0.91849999999999998</v>
      </c>
      <c r="M20" s="94"/>
      <c r="N20" s="63">
        <v>5</v>
      </c>
      <c r="O20" s="57">
        <f t="shared" si="0"/>
        <v>54.720133490000002</v>
      </c>
      <c r="P20" s="57">
        <f t="shared" si="1"/>
        <v>36.238498999999997</v>
      </c>
      <c r="Q20" s="57">
        <f t="shared" si="2"/>
        <v>18.481634490000005</v>
      </c>
    </row>
    <row r="21" spans="2:17" ht="13.9" x14ac:dyDescent="0.25">
      <c r="B21" s="93"/>
      <c r="C21" s="63">
        <v>6</v>
      </c>
      <c r="D21" s="54" t="s">
        <v>108</v>
      </c>
      <c r="E21" s="91">
        <v>39.454000000000001</v>
      </c>
      <c r="G21" s="93"/>
      <c r="H21" s="63">
        <v>6</v>
      </c>
      <c r="I21" s="54" t="s">
        <v>108</v>
      </c>
      <c r="J21" s="59">
        <f>'MPS(calc_process)'!$F$17</f>
        <v>1.51</v>
      </c>
      <c r="K21" s="92">
        <v>0.91849999999999998</v>
      </c>
      <c r="M21" s="94"/>
      <c r="N21" s="63">
        <v>6</v>
      </c>
      <c r="O21" s="57">
        <f t="shared" si="0"/>
        <v>54.720133490000002</v>
      </c>
      <c r="P21" s="57">
        <f t="shared" si="1"/>
        <v>36.238498999999997</v>
      </c>
      <c r="Q21" s="57">
        <f t="shared" si="2"/>
        <v>18.481634490000005</v>
      </c>
    </row>
    <row r="22" spans="2:17" ht="13.9" x14ac:dyDescent="0.25">
      <c r="B22" s="93"/>
      <c r="C22" s="63">
        <v>7</v>
      </c>
      <c r="D22" s="54" t="s">
        <v>109</v>
      </c>
      <c r="E22" s="91">
        <v>39.454000000000001</v>
      </c>
      <c r="G22" s="93"/>
      <c r="H22" s="63">
        <v>7</v>
      </c>
      <c r="I22" s="54" t="s">
        <v>109</v>
      </c>
      <c r="J22" s="59">
        <f>'MPS(calc_process)'!$F$17</f>
        <v>1.51</v>
      </c>
      <c r="K22" s="92">
        <v>0.91849999999999998</v>
      </c>
      <c r="M22" s="94"/>
      <c r="N22" s="63">
        <v>7</v>
      </c>
      <c r="O22" s="57">
        <f t="shared" si="0"/>
        <v>54.720133490000002</v>
      </c>
      <c r="P22" s="57">
        <f t="shared" si="1"/>
        <v>36.238498999999997</v>
      </c>
      <c r="Q22" s="57">
        <f t="shared" si="2"/>
        <v>18.481634490000005</v>
      </c>
    </row>
    <row r="23" spans="2:17" ht="13.9" x14ac:dyDescent="0.25">
      <c r="B23" s="93"/>
      <c r="C23" s="63">
        <v>8</v>
      </c>
      <c r="D23" s="54" t="s">
        <v>110</v>
      </c>
      <c r="E23" s="91">
        <v>39.454000000000001</v>
      </c>
      <c r="G23" s="93"/>
      <c r="H23" s="63">
        <v>8</v>
      </c>
      <c r="I23" s="54" t="s">
        <v>110</v>
      </c>
      <c r="J23" s="59">
        <f>'MPS(calc_process)'!$F$17</f>
        <v>1.51</v>
      </c>
      <c r="K23" s="92">
        <v>0.91849999999999998</v>
      </c>
      <c r="M23" s="94"/>
      <c r="N23" s="63">
        <v>8</v>
      </c>
      <c r="O23" s="57">
        <f t="shared" si="0"/>
        <v>54.720133490000002</v>
      </c>
      <c r="P23" s="57">
        <f t="shared" si="1"/>
        <v>36.238498999999997</v>
      </c>
      <c r="Q23" s="57">
        <f t="shared" si="2"/>
        <v>18.481634490000005</v>
      </c>
    </row>
    <row r="24" spans="2:17" ht="13.9" x14ac:dyDescent="0.25">
      <c r="B24" s="93"/>
      <c r="C24" s="63">
        <v>9</v>
      </c>
      <c r="D24" s="54" t="s">
        <v>111</v>
      </c>
      <c r="E24" s="91">
        <v>39.454000000000001</v>
      </c>
      <c r="G24" s="93"/>
      <c r="H24" s="63">
        <v>9</v>
      </c>
      <c r="I24" s="54" t="s">
        <v>111</v>
      </c>
      <c r="J24" s="59">
        <f>'MPS(calc_process)'!$F$17</f>
        <v>1.51</v>
      </c>
      <c r="K24" s="92">
        <v>0.91849999999999998</v>
      </c>
      <c r="M24" s="94"/>
      <c r="N24" s="63">
        <v>9</v>
      </c>
      <c r="O24" s="57">
        <f t="shared" si="0"/>
        <v>54.720133490000002</v>
      </c>
      <c r="P24" s="57">
        <f t="shared" si="1"/>
        <v>36.238498999999997</v>
      </c>
      <c r="Q24" s="57">
        <f t="shared" si="2"/>
        <v>18.481634490000005</v>
      </c>
    </row>
    <row r="25" spans="2:17" ht="13.9" x14ac:dyDescent="0.25">
      <c r="B25" s="93"/>
      <c r="C25" s="63">
        <v>10</v>
      </c>
      <c r="D25" s="54" t="s">
        <v>112</v>
      </c>
      <c r="E25" s="91">
        <v>39.454000000000001</v>
      </c>
      <c r="G25" s="93"/>
      <c r="H25" s="63">
        <v>10</v>
      </c>
      <c r="I25" s="54" t="s">
        <v>112</v>
      </c>
      <c r="J25" s="59">
        <f>'MPS(calc_process)'!$F$17</f>
        <v>1.51</v>
      </c>
      <c r="K25" s="92">
        <v>0.91849999999999998</v>
      </c>
      <c r="M25" s="94"/>
      <c r="N25" s="63">
        <v>10</v>
      </c>
      <c r="O25" s="57">
        <f t="shared" si="0"/>
        <v>54.720133490000002</v>
      </c>
      <c r="P25" s="57">
        <f t="shared" si="1"/>
        <v>36.238498999999997</v>
      </c>
      <c r="Q25" s="57">
        <f t="shared" si="2"/>
        <v>18.481634490000005</v>
      </c>
    </row>
    <row r="26" spans="2:17" ht="13.9" x14ac:dyDescent="0.25">
      <c r="B26" s="93"/>
      <c r="C26" s="63">
        <v>11</v>
      </c>
      <c r="D26" s="54" t="s">
        <v>113</v>
      </c>
      <c r="E26" s="91">
        <v>39.454000000000001</v>
      </c>
      <c r="G26" s="93"/>
      <c r="H26" s="63">
        <v>11</v>
      </c>
      <c r="I26" s="54" t="s">
        <v>113</v>
      </c>
      <c r="J26" s="59">
        <f>'MPS(calc_process)'!$F$17</f>
        <v>1.51</v>
      </c>
      <c r="K26" s="92">
        <v>0.91849999999999998</v>
      </c>
      <c r="M26" s="94"/>
      <c r="N26" s="63">
        <v>11</v>
      </c>
      <c r="O26" s="57">
        <f t="shared" si="0"/>
        <v>54.720133490000002</v>
      </c>
      <c r="P26" s="57">
        <f t="shared" si="1"/>
        <v>36.238498999999997</v>
      </c>
      <c r="Q26" s="57">
        <f t="shared" si="2"/>
        <v>18.481634490000005</v>
      </c>
    </row>
    <row r="27" spans="2:17" ht="13.9" x14ac:dyDescent="0.25">
      <c r="B27" s="93"/>
      <c r="C27" s="63">
        <v>12</v>
      </c>
      <c r="D27" s="54" t="s">
        <v>114</v>
      </c>
      <c r="E27" s="91">
        <v>39.454000000000001</v>
      </c>
      <c r="G27" s="93"/>
      <c r="H27" s="63">
        <v>12</v>
      </c>
      <c r="I27" s="54" t="s">
        <v>114</v>
      </c>
      <c r="J27" s="59">
        <f>'MPS(calc_process)'!$F$17</f>
        <v>1.51</v>
      </c>
      <c r="K27" s="92">
        <v>0.91849999999999998</v>
      </c>
      <c r="M27" s="94"/>
      <c r="N27" s="63">
        <v>12</v>
      </c>
      <c r="O27" s="57">
        <f t="shared" si="0"/>
        <v>54.720133490000002</v>
      </c>
      <c r="P27" s="57">
        <f t="shared" si="1"/>
        <v>36.238498999999997</v>
      </c>
      <c r="Q27" s="57">
        <f t="shared" si="2"/>
        <v>18.481634490000005</v>
      </c>
    </row>
    <row r="28" spans="2:17" ht="13.9" x14ac:dyDescent="0.25">
      <c r="B28" s="93"/>
      <c r="C28" s="63">
        <v>13</v>
      </c>
      <c r="D28" s="54" t="s">
        <v>115</v>
      </c>
      <c r="E28" s="91">
        <v>39.454000000000001</v>
      </c>
      <c r="G28" s="93"/>
      <c r="H28" s="63">
        <v>13</v>
      </c>
      <c r="I28" s="54" t="s">
        <v>115</v>
      </c>
      <c r="J28" s="59">
        <f>'MPS(calc_process)'!$F$17</f>
        <v>1.51</v>
      </c>
      <c r="K28" s="92">
        <v>0.91849999999999998</v>
      </c>
      <c r="M28" s="94"/>
      <c r="N28" s="63">
        <v>13</v>
      </c>
      <c r="O28" s="57">
        <f t="shared" si="0"/>
        <v>54.720133490000002</v>
      </c>
      <c r="P28" s="57">
        <f t="shared" si="1"/>
        <v>36.238498999999997</v>
      </c>
      <c r="Q28" s="57">
        <f t="shared" si="2"/>
        <v>18.481634490000005</v>
      </c>
    </row>
    <row r="29" spans="2:17" ht="13.9" x14ac:dyDescent="0.25">
      <c r="B29" s="93"/>
      <c r="C29" s="63">
        <v>14</v>
      </c>
      <c r="D29" s="54" t="s">
        <v>116</v>
      </c>
      <c r="E29" s="91">
        <v>39.454000000000001</v>
      </c>
      <c r="G29" s="93"/>
      <c r="H29" s="63">
        <v>14</v>
      </c>
      <c r="I29" s="54" t="s">
        <v>116</v>
      </c>
      <c r="J29" s="59">
        <f>'MPS(calc_process)'!$F$17</f>
        <v>1.51</v>
      </c>
      <c r="K29" s="92">
        <v>0.91849999999999998</v>
      </c>
      <c r="M29" s="94"/>
      <c r="N29" s="63">
        <v>14</v>
      </c>
      <c r="O29" s="57">
        <f t="shared" si="0"/>
        <v>54.720133490000002</v>
      </c>
      <c r="P29" s="57">
        <f t="shared" si="1"/>
        <v>36.238498999999997</v>
      </c>
      <c r="Q29" s="57">
        <f t="shared" si="2"/>
        <v>18.481634490000005</v>
      </c>
    </row>
    <row r="30" spans="2:17" ht="13.9" x14ac:dyDescent="0.25">
      <c r="B30" s="93"/>
      <c r="C30" s="63">
        <v>15</v>
      </c>
      <c r="D30" s="54" t="s">
        <v>117</v>
      </c>
      <c r="E30" s="91">
        <v>39.454000000000001</v>
      </c>
      <c r="G30" s="93"/>
      <c r="H30" s="63">
        <v>15</v>
      </c>
      <c r="I30" s="54" t="s">
        <v>117</v>
      </c>
      <c r="J30" s="59">
        <f>'MPS(calc_process)'!$F$17</f>
        <v>1.51</v>
      </c>
      <c r="K30" s="92">
        <v>0.91849999999999998</v>
      </c>
      <c r="M30" s="94"/>
      <c r="N30" s="63">
        <v>15</v>
      </c>
      <c r="O30" s="57">
        <f t="shared" si="0"/>
        <v>54.720133490000002</v>
      </c>
      <c r="P30" s="57">
        <f t="shared" si="1"/>
        <v>36.238498999999997</v>
      </c>
      <c r="Q30" s="57">
        <f t="shared" si="2"/>
        <v>18.481634490000005</v>
      </c>
    </row>
    <row r="31" spans="2:17" ht="13.9" x14ac:dyDescent="0.25">
      <c r="B31" s="93"/>
      <c r="C31" s="63">
        <v>16</v>
      </c>
      <c r="D31" s="54" t="s">
        <v>118</v>
      </c>
      <c r="E31" s="91">
        <v>39.454000000000001</v>
      </c>
      <c r="G31" s="93"/>
      <c r="H31" s="63">
        <v>16</v>
      </c>
      <c r="I31" s="54" t="s">
        <v>118</v>
      </c>
      <c r="J31" s="59">
        <f>'MPS(calc_process)'!$F$17</f>
        <v>1.51</v>
      </c>
      <c r="K31" s="92">
        <v>0.91849999999999998</v>
      </c>
      <c r="M31" s="94"/>
      <c r="N31" s="63">
        <v>16</v>
      </c>
      <c r="O31" s="57">
        <f t="shared" si="0"/>
        <v>54.720133490000002</v>
      </c>
      <c r="P31" s="57">
        <f t="shared" si="1"/>
        <v>36.238498999999997</v>
      </c>
      <c r="Q31" s="57">
        <f t="shared" si="2"/>
        <v>18.481634490000005</v>
      </c>
    </row>
    <row r="32" spans="2:17" ht="13.9" x14ac:dyDescent="0.25">
      <c r="B32" s="93"/>
      <c r="C32" s="63">
        <v>17</v>
      </c>
      <c r="D32" s="54" t="s">
        <v>119</v>
      </c>
      <c r="E32" s="91">
        <v>39.454000000000001</v>
      </c>
      <c r="G32" s="93"/>
      <c r="H32" s="63">
        <v>17</v>
      </c>
      <c r="I32" s="54" t="s">
        <v>119</v>
      </c>
      <c r="J32" s="59">
        <f>'MPS(calc_process)'!$F$17</f>
        <v>1.51</v>
      </c>
      <c r="K32" s="92">
        <v>0.91849999999999998</v>
      </c>
      <c r="M32" s="94"/>
      <c r="N32" s="63">
        <v>17</v>
      </c>
      <c r="O32" s="57">
        <f t="shared" si="0"/>
        <v>54.720133490000002</v>
      </c>
      <c r="P32" s="57">
        <f t="shared" si="1"/>
        <v>36.238498999999997</v>
      </c>
      <c r="Q32" s="57">
        <f t="shared" si="2"/>
        <v>18.481634490000005</v>
      </c>
    </row>
    <row r="33" spans="2:17" ht="13.9" x14ac:dyDescent="0.25">
      <c r="B33" s="93"/>
      <c r="C33" s="63">
        <v>18</v>
      </c>
      <c r="D33" s="54" t="s">
        <v>120</v>
      </c>
      <c r="E33" s="91">
        <v>39.454000000000001</v>
      </c>
      <c r="G33" s="93"/>
      <c r="H33" s="63">
        <v>18</v>
      </c>
      <c r="I33" s="54" t="s">
        <v>120</v>
      </c>
      <c r="J33" s="59">
        <f>'MPS(calc_process)'!$F$17</f>
        <v>1.51</v>
      </c>
      <c r="K33" s="92">
        <v>0.91849999999999998</v>
      </c>
      <c r="M33" s="94"/>
      <c r="N33" s="63">
        <v>18</v>
      </c>
      <c r="O33" s="57">
        <f t="shared" si="0"/>
        <v>54.720133490000002</v>
      </c>
      <c r="P33" s="57">
        <f t="shared" si="1"/>
        <v>36.238498999999997</v>
      </c>
      <c r="Q33" s="57">
        <f t="shared" si="2"/>
        <v>18.481634490000005</v>
      </c>
    </row>
    <row r="34" spans="2:17" ht="13.9" x14ac:dyDescent="0.25">
      <c r="B34" s="93"/>
      <c r="C34" s="63">
        <v>19</v>
      </c>
      <c r="D34" s="54" t="s">
        <v>121</v>
      </c>
      <c r="E34" s="91">
        <v>39.454000000000001</v>
      </c>
      <c r="G34" s="93"/>
      <c r="H34" s="63">
        <v>19</v>
      </c>
      <c r="I34" s="54" t="s">
        <v>121</v>
      </c>
      <c r="J34" s="59">
        <f>'MPS(calc_process)'!$F$17</f>
        <v>1.51</v>
      </c>
      <c r="K34" s="92">
        <v>0.91849999999999998</v>
      </c>
      <c r="M34" s="94"/>
      <c r="N34" s="63">
        <v>19</v>
      </c>
      <c r="O34" s="57">
        <f t="shared" si="0"/>
        <v>54.720133490000002</v>
      </c>
      <c r="P34" s="57">
        <f t="shared" si="1"/>
        <v>36.238498999999997</v>
      </c>
      <c r="Q34" s="57">
        <f t="shared" si="2"/>
        <v>18.481634490000005</v>
      </c>
    </row>
    <row r="35" spans="2:17" ht="13.9" x14ac:dyDescent="0.25">
      <c r="B35" s="93"/>
      <c r="C35" s="63">
        <v>20</v>
      </c>
      <c r="D35" s="54" t="s">
        <v>122</v>
      </c>
      <c r="E35" s="91">
        <v>39.454000000000001</v>
      </c>
      <c r="G35" s="93"/>
      <c r="H35" s="63">
        <v>20</v>
      </c>
      <c r="I35" s="54" t="s">
        <v>122</v>
      </c>
      <c r="J35" s="59">
        <f>'MPS(calc_process)'!$F$17</f>
        <v>1.51</v>
      </c>
      <c r="K35" s="92">
        <v>0.91849999999999998</v>
      </c>
      <c r="M35" s="94"/>
      <c r="N35" s="63">
        <v>20</v>
      </c>
      <c r="O35" s="57">
        <f t="shared" si="0"/>
        <v>54.720133490000002</v>
      </c>
      <c r="P35" s="57">
        <f t="shared" si="1"/>
        <v>36.238498999999997</v>
      </c>
      <c r="Q35" s="57">
        <f t="shared" si="2"/>
        <v>18.481634490000005</v>
      </c>
    </row>
    <row r="36" spans="2:17" ht="13.9" x14ac:dyDescent="0.25">
      <c r="B36" s="93"/>
      <c r="C36" s="63">
        <v>21</v>
      </c>
      <c r="D36" s="54" t="s">
        <v>123</v>
      </c>
      <c r="E36" s="91">
        <v>39.454000000000001</v>
      </c>
      <c r="G36" s="93"/>
      <c r="H36" s="63">
        <v>21</v>
      </c>
      <c r="I36" s="54" t="s">
        <v>123</v>
      </c>
      <c r="J36" s="59">
        <f>'MPS(calc_process)'!$F$17</f>
        <v>1.51</v>
      </c>
      <c r="K36" s="92">
        <v>0.91849999999999998</v>
      </c>
      <c r="M36" s="94"/>
      <c r="N36" s="63">
        <v>21</v>
      </c>
      <c r="O36" s="57">
        <f t="shared" si="0"/>
        <v>54.720133490000002</v>
      </c>
      <c r="P36" s="57">
        <f t="shared" si="1"/>
        <v>36.238498999999997</v>
      </c>
      <c r="Q36" s="57">
        <f t="shared" si="2"/>
        <v>18.481634490000005</v>
      </c>
    </row>
    <row r="37" spans="2:17" ht="13.9" x14ac:dyDescent="0.25">
      <c r="B37" s="93"/>
      <c r="C37" s="63">
        <v>22</v>
      </c>
      <c r="D37" s="54" t="s">
        <v>124</v>
      </c>
      <c r="E37" s="91">
        <v>39.454000000000001</v>
      </c>
      <c r="G37" s="93"/>
      <c r="H37" s="63">
        <v>22</v>
      </c>
      <c r="I37" s="54" t="s">
        <v>124</v>
      </c>
      <c r="J37" s="59">
        <f>'MPS(calc_process)'!$F$17</f>
        <v>1.51</v>
      </c>
      <c r="K37" s="92">
        <v>0.91849999999999998</v>
      </c>
      <c r="M37" s="94"/>
      <c r="N37" s="63">
        <v>22</v>
      </c>
      <c r="O37" s="57">
        <f t="shared" si="0"/>
        <v>54.720133490000002</v>
      </c>
      <c r="P37" s="57">
        <f t="shared" si="1"/>
        <v>36.238498999999997</v>
      </c>
      <c r="Q37" s="57">
        <f t="shared" si="2"/>
        <v>18.481634490000005</v>
      </c>
    </row>
    <row r="38" spans="2:17" ht="13.9" x14ac:dyDescent="0.25">
      <c r="B38" s="93"/>
      <c r="C38" s="63">
        <v>23</v>
      </c>
      <c r="D38" s="54" t="s">
        <v>125</v>
      </c>
      <c r="E38" s="91">
        <v>39.454000000000001</v>
      </c>
      <c r="G38" s="93"/>
      <c r="H38" s="63">
        <v>23</v>
      </c>
      <c r="I38" s="54" t="s">
        <v>125</v>
      </c>
      <c r="J38" s="59">
        <f>'MPS(calc_process)'!$F$17</f>
        <v>1.51</v>
      </c>
      <c r="K38" s="92">
        <v>0.91849999999999998</v>
      </c>
      <c r="M38" s="94"/>
      <c r="N38" s="63">
        <v>23</v>
      </c>
      <c r="O38" s="57">
        <f t="shared" si="0"/>
        <v>54.720133490000002</v>
      </c>
      <c r="P38" s="57">
        <f t="shared" si="1"/>
        <v>36.238498999999997</v>
      </c>
      <c r="Q38" s="57">
        <f t="shared" si="2"/>
        <v>18.481634490000005</v>
      </c>
    </row>
    <row r="39" spans="2:17" ht="13.9" x14ac:dyDescent="0.25">
      <c r="B39" s="93"/>
      <c r="C39" s="63">
        <v>24</v>
      </c>
      <c r="D39" s="54" t="s">
        <v>126</v>
      </c>
      <c r="E39" s="91">
        <v>39.454000000000001</v>
      </c>
      <c r="G39" s="93"/>
      <c r="H39" s="63">
        <v>24</v>
      </c>
      <c r="I39" s="54" t="s">
        <v>126</v>
      </c>
      <c r="J39" s="59">
        <f>'MPS(calc_process)'!$F$17</f>
        <v>1.51</v>
      </c>
      <c r="K39" s="92">
        <v>0.91849999999999998</v>
      </c>
      <c r="M39" s="94"/>
      <c r="N39" s="63">
        <v>24</v>
      </c>
      <c r="O39" s="57">
        <f t="shared" si="0"/>
        <v>54.720133490000002</v>
      </c>
      <c r="P39" s="57">
        <f t="shared" si="1"/>
        <v>36.238498999999997</v>
      </c>
      <c r="Q39" s="57">
        <f t="shared" si="2"/>
        <v>18.481634490000005</v>
      </c>
    </row>
    <row r="40" spans="2:17" ht="15.75" customHeight="1" x14ac:dyDescent="0.25">
      <c r="B40" s="93"/>
      <c r="C40" s="63">
        <v>25</v>
      </c>
      <c r="D40" s="54" t="s">
        <v>127</v>
      </c>
      <c r="E40" s="91">
        <v>39.454000000000001</v>
      </c>
      <c r="G40" s="93"/>
      <c r="H40" s="63">
        <v>25</v>
      </c>
      <c r="I40" s="54" t="s">
        <v>127</v>
      </c>
      <c r="J40" s="59">
        <f>'MPS(calc_process)'!$F$17</f>
        <v>1.51</v>
      </c>
      <c r="K40" s="92">
        <v>0.91849999999999998</v>
      </c>
      <c r="M40" s="94"/>
      <c r="N40" s="63">
        <v>25</v>
      </c>
      <c r="O40" s="57">
        <f t="shared" si="0"/>
        <v>54.720133490000002</v>
      </c>
      <c r="P40" s="57">
        <f>IFERROR((E40*K40),"0.0")</f>
        <v>36.238498999999997</v>
      </c>
      <c r="Q40" s="57">
        <f t="shared" si="2"/>
        <v>18.481634490000005</v>
      </c>
    </row>
    <row r="41" spans="2:17" ht="13.9" x14ac:dyDescent="0.25">
      <c r="B41" s="93"/>
      <c r="C41" s="63">
        <v>26</v>
      </c>
      <c r="D41" s="54" t="s">
        <v>128</v>
      </c>
      <c r="E41" s="91">
        <v>39.454000000000001</v>
      </c>
      <c r="G41" s="93"/>
      <c r="H41" s="63">
        <v>26</v>
      </c>
      <c r="I41" s="54" t="s">
        <v>128</v>
      </c>
      <c r="J41" s="59">
        <f>'MPS(calc_process)'!$F$17</f>
        <v>1.51</v>
      </c>
      <c r="K41" s="92">
        <v>0.91849999999999998</v>
      </c>
      <c r="M41" s="94"/>
      <c r="N41" s="63">
        <v>26</v>
      </c>
      <c r="O41" s="57">
        <f t="shared" si="0"/>
        <v>54.720133490000002</v>
      </c>
      <c r="P41" s="57">
        <f t="shared" si="1"/>
        <v>36.238498999999997</v>
      </c>
      <c r="Q41" s="57">
        <f t="shared" si="2"/>
        <v>18.481634490000005</v>
      </c>
    </row>
    <row r="42" spans="2:17" ht="13.9" x14ac:dyDescent="0.25">
      <c r="B42" s="93"/>
      <c r="C42" s="63">
        <v>27</v>
      </c>
      <c r="D42" s="54" t="s">
        <v>129</v>
      </c>
      <c r="E42" s="91">
        <v>39.454000000000001</v>
      </c>
      <c r="G42" s="93"/>
      <c r="H42" s="63">
        <v>27</v>
      </c>
      <c r="I42" s="54" t="s">
        <v>129</v>
      </c>
      <c r="J42" s="59">
        <f>'MPS(calc_process)'!$F$17</f>
        <v>1.51</v>
      </c>
      <c r="K42" s="92">
        <v>0.91849999999999998</v>
      </c>
      <c r="M42" s="94"/>
      <c r="N42" s="63">
        <v>27</v>
      </c>
      <c r="O42" s="57">
        <f t="shared" si="0"/>
        <v>54.720133490000002</v>
      </c>
      <c r="P42" s="57">
        <f t="shared" si="1"/>
        <v>36.238498999999997</v>
      </c>
      <c r="Q42" s="57">
        <f t="shared" si="2"/>
        <v>18.481634490000005</v>
      </c>
    </row>
    <row r="43" spans="2:17" ht="13.9" x14ac:dyDescent="0.25">
      <c r="B43" s="93"/>
      <c r="C43" s="63">
        <v>28</v>
      </c>
      <c r="D43" s="54" t="s">
        <v>130</v>
      </c>
      <c r="E43" s="91">
        <v>39.454000000000001</v>
      </c>
      <c r="G43" s="93"/>
      <c r="H43" s="63">
        <v>28</v>
      </c>
      <c r="I43" s="54" t="s">
        <v>130</v>
      </c>
      <c r="J43" s="59">
        <f>'MPS(calc_process)'!$F$17</f>
        <v>1.51</v>
      </c>
      <c r="K43" s="92">
        <v>0.91849999999999998</v>
      </c>
      <c r="M43" s="94"/>
      <c r="N43" s="63">
        <v>28</v>
      </c>
      <c r="O43" s="57">
        <f t="shared" si="0"/>
        <v>54.720133490000002</v>
      </c>
      <c r="P43" s="57">
        <f t="shared" si="1"/>
        <v>36.238498999999997</v>
      </c>
      <c r="Q43" s="57">
        <f t="shared" si="2"/>
        <v>18.481634490000005</v>
      </c>
    </row>
    <row r="44" spans="2:17" ht="13.9" x14ac:dyDescent="0.25">
      <c r="B44" s="93"/>
      <c r="C44" s="63">
        <v>29</v>
      </c>
      <c r="D44" s="54" t="s">
        <v>131</v>
      </c>
      <c r="E44" s="91">
        <v>39.454000000000001</v>
      </c>
      <c r="G44" s="93"/>
      <c r="H44" s="63">
        <v>29</v>
      </c>
      <c r="I44" s="54" t="s">
        <v>131</v>
      </c>
      <c r="J44" s="59">
        <f>'MPS(calc_process)'!$F$17</f>
        <v>1.51</v>
      </c>
      <c r="K44" s="92">
        <v>0.91849999999999998</v>
      </c>
      <c r="M44" s="94"/>
      <c r="N44" s="63">
        <v>29</v>
      </c>
      <c r="O44" s="57">
        <f t="shared" si="0"/>
        <v>54.720133490000002</v>
      </c>
      <c r="P44" s="57">
        <f t="shared" si="1"/>
        <v>36.238498999999997</v>
      </c>
      <c r="Q44" s="57">
        <f t="shared" si="2"/>
        <v>18.481634490000005</v>
      </c>
    </row>
    <row r="45" spans="2:17" ht="13.9" x14ac:dyDescent="0.25">
      <c r="B45" s="93"/>
      <c r="C45" s="63">
        <v>30</v>
      </c>
      <c r="D45" s="54" t="s">
        <v>132</v>
      </c>
      <c r="E45" s="91">
        <v>39.454000000000001</v>
      </c>
      <c r="G45" s="93"/>
      <c r="H45" s="63">
        <v>30</v>
      </c>
      <c r="I45" s="54" t="s">
        <v>132</v>
      </c>
      <c r="J45" s="59">
        <f>'MPS(calc_process)'!$F$17</f>
        <v>1.51</v>
      </c>
      <c r="K45" s="92">
        <v>0.91849999999999998</v>
      </c>
      <c r="M45" s="94"/>
      <c r="N45" s="63">
        <v>30</v>
      </c>
      <c r="O45" s="57">
        <f t="shared" si="0"/>
        <v>54.720133490000002</v>
      </c>
      <c r="P45" s="57">
        <f t="shared" si="1"/>
        <v>36.238498999999997</v>
      </c>
      <c r="Q45" s="57">
        <f t="shared" si="2"/>
        <v>18.481634490000005</v>
      </c>
    </row>
    <row r="46" spans="2:17" ht="13.9" x14ac:dyDescent="0.25">
      <c r="B46" s="93"/>
      <c r="C46" s="63">
        <v>31</v>
      </c>
      <c r="D46" s="54" t="s">
        <v>133</v>
      </c>
      <c r="E46" s="91">
        <v>39.454000000000001</v>
      </c>
      <c r="G46" s="93"/>
      <c r="H46" s="63">
        <v>31</v>
      </c>
      <c r="I46" s="54" t="s">
        <v>133</v>
      </c>
      <c r="J46" s="59">
        <f>'MPS(calc_process)'!$F$17</f>
        <v>1.51</v>
      </c>
      <c r="K46" s="92">
        <v>0.91849999999999998</v>
      </c>
      <c r="M46" s="94"/>
      <c r="N46" s="63">
        <v>31</v>
      </c>
      <c r="O46" s="57">
        <f t="shared" si="0"/>
        <v>54.720133490000002</v>
      </c>
      <c r="P46" s="57">
        <f t="shared" si="1"/>
        <v>36.238498999999997</v>
      </c>
      <c r="Q46" s="57">
        <f t="shared" si="2"/>
        <v>18.481634490000005</v>
      </c>
    </row>
    <row r="47" spans="2:17" ht="13.9" x14ac:dyDescent="0.25">
      <c r="B47" s="93"/>
      <c r="C47" s="63">
        <v>32</v>
      </c>
      <c r="D47" s="54" t="s">
        <v>134</v>
      </c>
      <c r="E47" s="91">
        <v>39.454000000000001</v>
      </c>
      <c r="G47" s="93"/>
      <c r="H47" s="63">
        <v>32</v>
      </c>
      <c r="I47" s="54" t="s">
        <v>134</v>
      </c>
      <c r="J47" s="59">
        <f>'MPS(calc_process)'!$F$17</f>
        <v>1.51</v>
      </c>
      <c r="K47" s="92">
        <v>0.91849999999999998</v>
      </c>
      <c r="M47" s="94"/>
      <c r="N47" s="63">
        <v>32</v>
      </c>
      <c r="O47" s="57">
        <f t="shared" si="0"/>
        <v>54.720133490000002</v>
      </c>
      <c r="P47" s="57">
        <f t="shared" si="1"/>
        <v>36.238498999999997</v>
      </c>
      <c r="Q47" s="57">
        <f t="shared" si="2"/>
        <v>18.481634490000005</v>
      </c>
    </row>
    <row r="48" spans="2:17" ht="13.9" x14ac:dyDescent="0.25">
      <c r="B48" s="93"/>
      <c r="C48" s="63">
        <v>33</v>
      </c>
      <c r="D48" s="54"/>
      <c r="E48" s="91"/>
      <c r="G48" s="93"/>
      <c r="H48" s="63">
        <v>33</v>
      </c>
      <c r="I48" s="54"/>
      <c r="J48" s="59">
        <f>'MPS(calc_process)'!$F$17</f>
        <v>1.51</v>
      </c>
      <c r="K48" s="92"/>
      <c r="M48" s="94"/>
      <c r="N48" s="63">
        <v>33</v>
      </c>
      <c r="O48" s="57">
        <f t="shared" si="0"/>
        <v>0</v>
      </c>
      <c r="P48" s="57">
        <f t="shared" si="1"/>
        <v>0</v>
      </c>
      <c r="Q48" s="57">
        <f t="shared" si="2"/>
        <v>0</v>
      </c>
    </row>
    <row r="49" spans="2:17" ht="13.9" x14ac:dyDescent="0.25">
      <c r="B49" s="93"/>
      <c r="C49" s="63">
        <v>34</v>
      </c>
      <c r="D49" s="54"/>
      <c r="E49" s="91"/>
      <c r="G49" s="93"/>
      <c r="H49" s="63">
        <v>34</v>
      </c>
      <c r="I49" s="54"/>
      <c r="J49" s="59">
        <f>'MPS(calc_process)'!$F$17</f>
        <v>1.51</v>
      </c>
      <c r="K49" s="92"/>
      <c r="M49" s="94"/>
      <c r="N49" s="63">
        <v>34</v>
      </c>
      <c r="O49" s="57">
        <f t="shared" si="0"/>
        <v>0</v>
      </c>
      <c r="P49" s="57">
        <f t="shared" si="1"/>
        <v>0</v>
      </c>
      <c r="Q49" s="57">
        <f t="shared" si="2"/>
        <v>0</v>
      </c>
    </row>
    <row r="50" spans="2:17" ht="13.9" x14ac:dyDescent="0.25">
      <c r="B50" s="93"/>
      <c r="C50" s="63">
        <v>35</v>
      </c>
      <c r="D50" s="54"/>
      <c r="E50" s="91"/>
      <c r="G50" s="93"/>
      <c r="H50" s="63">
        <v>35</v>
      </c>
      <c r="I50" s="54"/>
      <c r="J50" s="59">
        <f>'MPS(calc_process)'!$F$17</f>
        <v>1.51</v>
      </c>
      <c r="K50" s="92"/>
      <c r="M50" s="94"/>
      <c r="N50" s="63">
        <v>35</v>
      </c>
      <c r="O50" s="57">
        <f t="shared" si="0"/>
        <v>0</v>
      </c>
      <c r="P50" s="57">
        <f t="shared" si="1"/>
        <v>0</v>
      </c>
      <c r="Q50" s="57">
        <f t="shared" si="2"/>
        <v>0</v>
      </c>
    </row>
    <row r="51" spans="2:17" ht="13.9" x14ac:dyDescent="0.25">
      <c r="B51" s="93"/>
      <c r="C51" s="63">
        <v>36</v>
      </c>
      <c r="D51" s="54"/>
      <c r="E51" s="91"/>
      <c r="G51" s="93"/>
      <c r="H51" s="63">
        <v>36</v>
      </c>
      <c r="I51" s="54"/>
      <c r="J51" s="59">
        <f>'MPS(calc_process)'!$F$17</f>
        <v>1.51</v>
      </c>
      <c r="K51" s="92"/>
      <c r="M51" s="94"/>
      <c r="N51" s="63">
        <v>36</v>
      </c>
      <c r="O51" s="57">
        <f t="shared" si="0"/>
        <v>0</v>
      </c>
      <c r="P51" s="57">
        <f t="shared" si="1"/>
        <v>0</v>
      </c>
      <c r="Q51" s="57">
        <f t="shared" si="2"/>
        <v>0</v>
      </c>
    </row>
    <row r="52" spans="2:17" ht="13.9" x14ac:dyDescent="0.25">
      <c r="B52" s="93"/>
      <c r="C52" s="63">
        <v>37</v>
      </c>
      <c r="D52" s="54"/>
      <c r="E52" s="61"/>
      <c r="G52" s="93"/>
      <c r="H52" s="63">
        <v>37</v>
      </c>
      <c r="I52" s="55"/>
      <c r="J52" s="59">
        <f>'MPS(calc_process)'!$F$17</f>
        <v>1.51</v>
      </c>
      <c r="K52" s="56"/>
      <c r="M52" s="94"/>
      <c r="N52" s="63">
        <v>37</v>
      </c>
      <c r="O52" s="57">
        <f t="shared" si="0"/>
        <v>0</v>
      </c>
      <c r="P52" s="57">
        <f t="shared" si="1"/>
        <v>0</v>
      </c>
      <c r="Q52" s="57">
        <f t="shared" si="2"/>
        <v>0</v>
      </c>
    </row>
    <row r="53" spans="2:17" ht="13.9" x14ac:dyDescent="0.25">
      <c r="B53" s="93"/>
      <c r="C53" s="63">
        <v>38</v>
      </c>
      <c r="D53" s="54"/>
      <c r="E53" s="61"/>
      <c r="G53" s="93"/>
      <c r="H53" s="63">
        <v>38</v>
      </c>
      <c r="I53" s="55"/>
      <c r="J53" s="59">
        <f>'MPS(calc_process)'!$F$17</f>
        <v>1.51</v>
      </c>
      <c r="K53" s="56"/>
      <c r="M53" s="94"/>
      <c r="N53" s="63">
        <v>38</v>
      </c>
      <c r="O53" s="57">
        <f t="shared" si="0"/>
        <v>0</v>
      </c>
      <c r="P53" s="57">
        <f t="shared" si="1"/>
        <v>0</v>
      </c>
      <c r="Q53" s="57">
        <f t="shared" si="2"/>
        <v>0</v>
      </c>
    </row>
    <row r="54" spans="2:17" ht="13.9" x14ac:dyDescent="0.25">
      <c r="B54" s="93"/>
      <c r="C54" s="63">
        <v>39</v>
      </c>
      <c r="D54" s="54"/>
      <c r="E54" s="61"/>
      <c r="G54" s="93"/>
      <c r="H54" s="63">
        <v>39</v>
      </c>
      <c r="I54" s="55"/>
      <c r="J54" s="59">
        <f>'MPS(calc_process)'!$F$17</f>
        <v>1.51</v>
      </c>
      <c r="K54" s="56"/>
      <c r="M54" s="94"/>
      <c r="N54" s="63">
        <v>39</v>
      </c>
      <c r="O54" s="57">
        <f t="shared" si="0"/>
        <v>0</v>
      </c>
      <c r="P54" s="57">
        <f t="shared" si="1"/>
        <v>0</v>
      </c>
      <c r="Q54" s="57">
        <f t="shared" si="2"/>
        <v>0</v>
      </c>
    </row>
    <row r="55" spans="2:17" ht="13.9" x14ac:dyDescent="0.25">
      <c r="B55" s="93"/>
      <c r="C55" s="63">
        <v>40</v>
      </c>
      <c r="D55" s="54"/>
      <c r="E55" s="61"/>
      <c r="G55" s="93"/>
      <c r="H55" s="63">
        <v>40</v>
      </c>
      <c r="I55" s="55"/>
      <c r="J55" s="59">
        <f>'MPS(calc_process)'!$F$17</f>
        <v>1.51</v>
      </c>
      <c r="K55" s="56"/>
      <c r="M55" s="94"/>
      <c r="N55" s="63">
        <v>40</v>
      </c>
      <c r="O55" s="57">
        <f t="shared" si="0"/>
        <v>0</v>
      </c>
      <c r="P55" s="57">
        <f t="shared" si="1"/>
        <v>0</v>
      </c>
      <c r="Q55" s="57">
        <f t="shared" si="2"/>
        <v>0</v>
      </c>
    </row>
    <row r="56" spans="2:17" ht="13.9" x14ac:dyDescent="0.25">
      <c r="B56" s="93"/>
      <c r="C56" s="63">
        <v>41</v>
      </c>
      <c r="D56" s="54"/>
      <c r="E56" s="61"/>
      <c r="G56" s="93"/>
      <c r="H56" s="63">
        <v>41</v>
      </c>
      <c r="I56" s="55"/>
      <c r="J56" s="59">
        <f>'MPS(calc_process)'!$F$17</f>
        <v>1.51</v>
      </c>
      <c r="K56" s="56"/>
      <c r="M56" s="94"/>
      <c r="N56" s="63">
        <v>41</v>
      </c>
      <c r="O56" s="57">
        <f t="shared" si="0"/>
        <v>0</v>
      </c>
      <c r="P56" s="57">
        <f t="shared" si="1"/>
        <v>0</v>
      </c>
      <c r="Q56" s="57">
        <f t="shared" si="2"/>
        <v>0</v>
      </c>
    </row>
    <row r="57" spans="2:17" ht="13.9" x14ac:dyDescent="0.25">
      <c r="B57" s="93"/>
      <c r="C57" s="63">
        <v>42</v>
      </c>
      <c r="D57" s="54"/>
      <c r="E57" s="61"/>
      <c r="G57" s="93"/>
      <c r="H57" s="63">
        <v>42</v>
      </c>
      <c r="I57" s="55"/>
      <c r="J57" s="59">
        <f>'MPS(calc_process)'!$F$17</f>
        <v>1.51</v>
      </c>
      <c r="K57" s="56"/>
      <c r="M57" s="94"/>
      <c r="N57" s="63">
        <v>42</v>
      </c>
      <c r="O57" s="57">
        <f t="shared" si="0"/>
        <v>0</v>
      </c>
      <c r="P57" s="57">
        <f t="shared" si="1"/>
        <v>0</v>
      </c>
      <c r="Q57" s="57">
        <f t="shared" si="2"/>
        <v>0</v>
      </c>
    </row>
    <row r="58" spans="2:17" ht="13.9" x14ac:dyDescent="0.25">
      <c r="B58" s="93"/>
      <c r="C58" s="63">
        <v>43</v>
      </c>
      <c r="D58" s="54"/>
      <c r="E58" s="61"/>
      <c r="G58" s="93"/>
      <c r="H58" s="63">
        <v>43</v>
      </c>
      <c r="I58" s="55"/>
      <c r="J58" s="59">
        <f>'MPS(calc_process)'!$F$17</f>
        <v>1.51</v>
      </c>
      <c r="K58" s="56"/>
      <c r="M58" s="94"/>
      <c r="N58" s="63">
        <v>43</v>
      </c>
      <c r="O58" s="57">
        <f t="shared" si="0"/>
        <v>0</v>
      </c>
      <c r="P58" s="57">
        <f t="shared" si="1"/>
        <v>0</v>
      </c>
      <c r="Q58" s="57">
        <f t="shared" si="2"/>
        <v>0</v>
      </c>
    </row>
    <row r="59" spans="2:17" ht="13.9" x14ac:dyDescent="0.25">
      <c r="B59" s="93"/>
      <c r="C59" s="63">
        <v>44</v>
      </c>
      <c r="D59" s="54"/>
      <c r="E59" s="61"/>
      <c r="G59" s="93"/>
      <c r="H59" s="63">
        <v>44</v>
      </c>
      <c r="I59" s="55"/>
      <c r="J59" s="59">
        <f>'MPS(calc_process)'!$F$17</f>
        <v>1.51</v>
      </c>
      <c r="K59" s="56"/>
      <c r="M59" s="94"/>
      <c r="N59" s="63">
        <v>44</v>
      </c>
      <c r="O59" s="57">
        <f t="shared" si="0"/>
        <v>0</v>
      </c>
      <c r="P59" s="57">
        <f t="shared" si="1"/>
        <v>0</v>
      </c>
      <c r="Q59" s="57">
        <f t="shared" si="2"/>
        <v>0</v>
      </c>
    </row>
    <row r="60" spans="2:17" ht="13.9" x14ac:dyDescent="0.25">
      <c r="B60" s="93"/>
      <c r="C60" s="63">
        <v>45</v>
      </c>
      <c r="D60" s="54"/>
      <c r="E60" s="61"/>
      <c r="G60" s="93"/>
      <c r="H60" s="63">
        <v>45</v>
      </c>
      <c r="I60" s="55"/>
      <c r="J60" s="59">
        <f>'MPS(calc_process)'!$F$17</f>
        <v>1.51</v>
      </c>
      <c r="K60" s="56"/>
      <c r="M60" s="94"/>
      <c r="N60" s="63">
        <v>45</v>
      </c>
      <c r="O60" s="57">
        <f t="shared" si="0"/>
        <v>0</v>
      </c>
      <c r="P60" s="57">
        <f t="shared" si="1"/>
        <v>0</v>
      </c>
      <c r="Q60" s="57">
        <f t="shared" si="2"/>
        <v>0</v>
      </c>
    </row>
    <row r="61" spans="2:17" ht="13.9" x14ac:dyDescent="0.25">
      <c r="B61" s="93"/>
      <c r="C61" s="63">
        <v>46</v>
      </c>
      <c r="D61" s="54"/>
      <c r="E61" s="61"/>
      <c r="G61" s="93"/>
      <c r="H61" s="63">
        <v>46</v>
      </c>
      <c r="I61" s="55"/>
      <c r="J61" s="59">
        <f>'MPS(calc_process)'!$F$17</f>
        <v>1.51</v>
      </c>
      <c r="K61" s="56"/>
      <c r="M61" s="94"/>
      <c r="N61" s="63">
        <v>46</v>
      </c>
      <c r="O61" s="57">
        <f t="shared" si="0"/>
        <v>0</v>
      </c>
      <c r="P61" s="57">
        <f t="shared" si="1"/>
        <v>0</v>
      </c>
      <c r="Q61" s="57">
        <f t="shared" si="2"/>
        <v>0</v>
      </c>
    </row>
    <row r="62" spans="2:17" ht="13.9" x14ac:dyDescent="0.25">
      <c r="B62" s="93"/>
      <c r="C62" s="63">
        <v>47</v>
      </c>
      <c r="D62" s="54"/>
      <c r="E62" s="61"/>
      <c r="G62" s="93"/>
      <c r="H62" s="63">
        <v>47</v>
      </c>
      <c r="I62" s="55"/>
      <c r="J62" s="59">
        <f>'MPS(calc_process)'!$F$17</f>
        <v>1.51</v>
      </c>
      <c r="K62" s="56"/>
      <c r="M62" s="94"/>
      <c r="N62" s="63">
        <v>47</v>
      </c>
      <c r="O62" s="57">
        <f t="shared" si="0"/>
        <v>0</v>
      </c>
      <c r="P62" s="57">
        <f t="shared" si="1"/>
        <v>0</v>
      </c>
      <c r="Q62" s="57">
        <f t="shared" si="2"/>
        <v>0</v>
      </c>
    </row>
    <row r="63" spans="2:17" ht="13.9" x14ac:dyDescent="0.25">
      <c r="B63" s="93"/>
      <c r="C63" s="63">
        <v>48</v>
      </c>
      <c r="D63" s="54"/>
      <c r="E63" s="61"/>
      <c r="G63" s="93"/>
      <c r="H63" s="63">
        <v>48</v>
      </c>
      <c r="I63" s="55"/>
      <c r="J63" s="59">
        <f>'MPS(calc_process)'!$F$17</f>
        <v>1.51</v>
      </c>
      <c r="K63" s="56"/>
      <c r="M63" s="94"/>
      <c r="N63" s="63">
        <v>48</v>
      </c>
      <c r="O63" s="57">
        <f t="shared" si="0"/>
        <v>0</v>
      </c>
      <c r="P63" s="57">
        <f t="shared" si="1"/>
        <v>0</v>
      </c>
      <c r="Q63" s="57">
        <f t="shared" si="2"/>
        <v>0</v>
      </c>
    </row>
    <row r="64" spans="2:17" ht="13.9" x14ac:dyDescent="0.25">
      <c r="B64" s="93"/>
      <c r="C64" s="63">
        <v>49</v>
      </c>
      <c r="D64" s="54"/>
      <c r="E64" s="61"/>
      <c r="G64" s="93"/>
      <c r="H64" s="63">
        <v>49</v>
      </c>
      <c r="I64" s="55"/>
      <c r="J64" s="59">
        <f>'MPS(calc_process)'!$F$17</f>
        <v>1.51</v>
      </c>
      <c r="K64" s="56"/>
      <c r="M64" s="94"/>
      <c r="N64" s="63">
        <v>49</v>
      </c>
      <c r="O64" s="57">
        <f t="shared" si="0"/>
        <v>0</v>
      </c>
      <c r="P64" s="57">
        <f t="shared" si="1"/>
        <v>0</v>
      </c>
      <c r="Q64" s="57">
        <f t="shared" si="2"/>
        <v>0</v>
      </c>
    </row>
    <row r="65" spans="2:17" ht="13.9" x14ac:dyDescent="0.25">
      <c r="B65" s="93"/>
      <c r="C65" s="63">
        <v>50</v>
      </c>
      <c r="D65" s="54"/>
      <c r="E65" s="61"/>
      <c r="G65" s="93"/>
      <c r="H65" s="63">
        <v>50</v>
      </c>
      <c r="I65" s="55"/>
      <c r="J65" s="59">
        <f>'MPS(calc_process)'!$F$17</f>
        <v>1.51</v>
      </c>
      <c r="K65" s="56"/>
      <c r="M65" s="94"/>
      <c r="N65" s="63">
        <v>50</v>
      </c>
      <c r="O65" s="57">
        <f t="shared" si="0"/>
        <v>0</v>
      </c>
      <c r="P65" s="57">
        <f t="shared" si="1"/>
        <v>0</v>
      </c>
      <c r="Q65" s="57">
        <f t="shared" si="2"/>
        <v>0</v>
      </c>
    </row>
  </sheetData>
  <sheetProtection algorithmName="SHA-512" hashValue="PpBXDcQuf/D92eLaFSjWn9i1I+C6rA/FAaz1TT49JuxUrLtF2BTsjj76HR0iOVovQ2t04JclR2eCTfh/uxXvoQ==" saltValue="SwzpUuc71c+0IHgYDpq5zw==" spinCount="100000" sheet="1" objects="1" scenarios="1" formatCells="0" formatRows="0"/>
  <mergeCells count="35">
    <mergeCell ref="U9:V9"/>
    <mergeCell ref="U10:V10"/>
    <mergeCell ref="S6:T6"/>
    <mergeCell ref="S7:T7"/>
    <mergeCell ref="G8:G9"/>
    <mergeCell ref="H8:H9"/>
    <mergeCell ref="I8:I9"/>
    <mergeCell ref="J8:J9"/>
    <mergeCell ref="K8:K9"/>
    <mergeCell ref="Q13:Q14"/>
    <mergeCell ref="K11:K12"/>
    <mergeCell ref="U11:V11"/>
    <mergeCell ref="G13:G14"/>
    <mergeCell ref="H13:H14"/>
    <mergeCell ref="I13:I14"/>
    <mergeCell ref="J13:J14"/>
    <mergeCell ref="G11:G12"/>
    <mergeCell ref="H11:H12"/>
    <mergeCell ref="I11:I12"/>
    <mergeCell ref="J11:J12"/>
    <mergeCell ref="M8:M12"/>
    <mergeCell ref="N8:N12"/>
    <mergeCell ref="O8:O12"/>
    <mergeCell ref="P8:P12"/>
    <mergeCell ref="Q8:Q12"/>
    <mergeCell ref="K13:K14"/>
    <mergeCell ref="M13:M14"/>
    <mergeCell ref="N13:N14"/>
    <mergeCell ref="O13:O14"/>
    <mergeCell ref="P13:P14"/>
    <mergeCell ref="B15:B65"/>
    <mergeCell ref="G15:G65"/>
    <mergeCell ref="I15:K15"/>
    <mergeCell ref="M15:M65"/>
    <mergeCell ref="O15:Q15"/>
  </mergeCells>
  <phoneticPr fontId="13"/>
  <pageMargins left="0.70866141732283472" right="0.70866141732283472" top="0.74803149606299213" bottom="0.74803149606299213" header="0.31496062992125984" footer="0.31496062992125984"/>
  <pageSetup paperSize="9" scale="31" fitToHeight="2"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sheetPr>
  <dimension ref="A1:K17"/>
  <sheetViews>
    <sheetView showGridLines="0" view="pageBreakPreview" zoomScale="80" zoomScaleNormal="100" zoomScaleSheetLayoutView="80" workbookViewId="0"/>
  </sheetViews>
  <sheetFormatPr defaultColWidth="9" defaultRowHeight="13.5" x14ac:dyDescent="0.25"/>
  <cols>
    <col min="1" max="4" width="3.59765625" style="1" customWidth="1"/>
    <col min="5" max="5" width="47.06640625" style="1" customWidth="1"/>
    <col min="6" max="7" width="12.59765625" style="1" customWidth="1"/>
    <col min="8" max="8" width="14.59765625" style="1" customWidth="1"/>
    <col min="9" max="9" width="9" style="5"/>
    <col min="10" max="16384" width="9" style="1"/>
  </cols>
  <sheetData>
    <row r="1" spans="1:11" ht="18" customHeight="1" x14ac:dyDescent="0.25">
      <c r="I1" s="9" t="str">
        <f>'MPS(input)'!V1</f>
        <v>Monitoring Spreadsheet: JCM_VN_AM014_ver01.0</v>
      </c>
    </row>
    <row r="2" spans="1:11" ht="18" customHeight="1" x14ac:dyDescent="0.25">
      <c r="I2" s="9" t="str">
        <f>'MPS(input)'!V2</f>
        <v>Reference Number: VN014</v>
      </c>
    </row>
    <row r="3" spans="1:11" ht="27.75" customHeight="1" x14ac:dyDescent="0.25">
      <c r="A3" s="107" t="s">
        <v>94</v>
      </c>
      <c r="B3" s="107"/>
      <c r="C3" s="107"/>
      <c r="D3" s="107"/>
      <c r="E3" s="107"/>
      <c r="F3" s="107"/>
      <c r="G3" s="107"/>
      <c r="H3" s="107"/>
      <c r="I3" s="107"/>
    </row>
    <row r="4" spans="1:11" ht="11.25" customHeight="1" x14ac:dyDescent="0.25"/>
    <row r="5" spans="1:11" ht="18.75" customHeight="1" thickBot="1" x14ac:dyDescent="0.3">
      <c r="A5" s="18" t="s">
        <v>2</v>
      </c>
      <c r="B5" s="10"/>
      <c r="C5" s="10"/>
      <c r="D5" s="10"/>
      <c r="E5" s="11"/>
      <c r="F5" s="12" t="s">
        <v>6</v>
      </c>
      <c r="G5" s="72" t="s">
        <v>0</v>
      </c>
      <c r="H5" s="12" t="s">
        <v>1</v>
      </c>
      <c r="I5" s="13" t="s">
        <v>7</v>
      </c>
    </row>
    <row r="6" spans="1:11" ht="18.75" customHeight="1" thickBot="1" x14ac:dyDescent="0.3">
      <c r="A6" s="19"/>
      <c r="B6" s="14" t="s">
        <v>77</v>
      </c>
      <c r="C6" s="14"/>
      <c r="D6" s="14"/>
      <c r="E6" s="14"/>
      <c r="F6" s="71" t="s">
        <v>13</v>
      </c>
      <c r="G6" s="87">
        <f>G10-G13</f>
        <v>591.41230368000038</v>
      </c>
      <c r="H6" s="69" t="s">
        <v>78</v>
      </c>
      <c r="I6" s="27" t="s">
        <v>79</v>
      </c>
    </row>
    <row r="7" spans="1:11" ht="18.75" customHeight="1" x14ac:dyDescent="0.25">
      <c r="A7" s="18" t="s">
        <v>3</v>
      </c>
      <c r="B7" s="10"/>
      <c r="C7" s="10"/>
      <c r="D7" s="10"/>
      <c r="E7" s="11"/>
      <c r="F7" s="11"/>
      <c r="G7" s="70"/>
      <c r="H7" s="31"/>
      <c r="I7" s="12"/>
      <c r="J7" s="8"/>
      <c r="K7" s="8"/>
    </row>
    <row r="8" spans="1:11" ht="18.75" customHeight="1" x14ac:dyDescent="0.25">
      <c r="A8" s="20"/>
      <c r="B8" s="66" t="s">
        <v>57</v>
      </c>
      <c r="C8" s="16"/>
      <c r="D8" s="16"/>
      <c r="E8" s="17"/>
      <c r="F8" s="27" t="s">
        <v>13</v>
      </c>
      <c r="G8" s="76">
        <f>F17</f>
        <v>1.51</v>
      </c>
      <c r="H8" s="77" t="s">
        <v>10</v>
      </c>
      <c r="I8" s="73" t="s">
        <v>57</v>
      </c>
    </row>
    <row r="9" spans="1:11" ht="18.75" customHeight="1" thickBot="1" x14ac:dyDescent="0.3">
      <c r="A9" s="18" t="s">
        <v>4</v>
      </c>
      <c r="B9" s="11"/>
      <c r="C9" s="10"/>
      <c r="D9" s="12"/>
      <c r="E9" s="12"/>
      <c r="F9" s="12"/>
      <c r="G9" s="18"/>
      <c r="H9" s="31"/>
      <c r="I9" s="12"/>
    </row>
    <row r="10" spans="1:11" ht="18.75" customHeight="1" thickBot="1" x14ac:dyDescent="0.3">
      <c r="A10" s="20"/>
      <c r="B10" s="24" t="s">
        <v>80</v>
      </c>
      <c r="C10" s="14"/>
      <c r="D10" s="14"/>
      <c r="E10" s="14"/>
      <c r="F10" s="71" t="s">
        <v>13</v>
      </c>
      <c r="G10" s="87">
        <f>G11</f>
        <v>1751.044271680001</v>
      </c>
      <c r="H10" s="69" t="s">
        <v>78</v>
      </c>
      <c r="I10" s="28" t="s">
        <v>81</v>
      </c>
    </row>
    <row r="11" spans="1:11" ht="18.75" customHeight="1" x14ac:dyDescent="0.25">
      <c r="A11" s="20"/>
      <c r="B11" s="22"/>
      <c r="C11" s="25" t="s">
        <v>11</v>
      </c>
      <c r="D11" s="74"/>
      <c r="E11" s="75"/>
      <c r="F11" s="29" t="s">
        <v>54</v>
      </c>
      <c r="G11" s="88">
        <f>IFERROR(SUM('MPS(input)'!O16:O65),"0.0")</f>
        <v>1751.044271680001</v>
      </c>
      <c r="H11" s="30" t="s">
        <v>78</v>
      </c>
      <c r="I11" s="28" t="s">
        <v>81</v>
      </c>
    </row>
    <row r="12" spans="1:11" ht="18.75" customHeight="1" thickBot="1" x14ac:dyDescent="0.3">
      <c r="A12" s="18" t="s">
        <v>5</v>
      </c>
      <c r="B12" s="10"/>
      <c r="C12" s="10"/>
      <c r="D12" s="10"/>
      <c r="E12" s="11"/>
      <c r="F12" s="12"/>
      <c r="G12" s="18"/>
      <c r="H12" s="31"/>
      <c r="I12" s="12"/>
    </row>
    <row r="13" spans="1:11" ht="18.75" customHeight="1" thickBot="1" x14ac:dyDescent="0.3">
      <c r="A13" s="20"/>
      <c r="B13" s="21" t="s">
        <v>82</v>
      </c>
      <c r="C13" s="15"/>
      <c r="D13" s="15"/>
      <c r="E13" s="15"/>
      <c r="F13" s="71" t="s">
        <v>13</v>
      </c>
      <c r="G13" s="87">
        <f>G14</f>
        <v>1159.6319680000006</v>
      </c>
      <c r="H13" s="69" t="s">
        <v>78</v>
      </c>
      <c r="I13" s="28" t="s">
        <v>9</v>
      </c>
    </row>
    <row r="14" spans="1:11" ht="18.75" customHeight="1" x14ac:dyDescent="0.25">
      <c r="A14" s="19"/>
      <c r="B14" s="23"/>
      <c r="C14" s="60" t="s">
        <v>12</v>
      </c>
      <c r="D14" s="74"/>
      <c r="E14" s="75"/>
      <c r="F14" s="29" t="s">
        <v>54</v>
      </c>
      <c r="G14" s="88">
        <f>IFERROR(SUM('MPS(input)'!P16:P65),"0.0")</f>
        <v>1159.6319680000006</v>
      </c>
      <c r="H14" s="30" t="s">
        <v>78</v>
      </c>
      <c r="I14" s="28" t="s">
        <v>9</v>
      </c>
    </row>
    <row r="15" spans="1:11" x14ac:dyDescent="0.25">
      <c r="A15" s="2"/>
      <c r="B15" s="2"/>
      <c r="C15" s="2"/>
      <c r="D15" s="2"/>
      <c r="E15" s="2"/>
      <c r="F15" s="7"/>
      <c r="G15" s="6"/>
      <c r="H15" s="6"/>
      <c r="I15" s="3"/>
    </row>
    <row r="16" spans="1:11" ht="21.75" customHeight="1" x14ac:dyDescent="0.25">
      <c r="E16" s="2" t="s">
        <v>8</v>
      </c>
      <c r="F16" s="4"/>
    </row>
    <row r="17" spans="5:8" ht="21.75" customHeight="1" x14ac:dyDescent="0.25">
      <c r="E17" s="67" t="s">
        <v>57</v>
      </c>
      <c r="F17" s="26">
        <v>1.51</v>
      </c>
      <c r="G17" s="26" t="s">
        <v>56</v>
      </c>
      <c r="H17" s="3"/>
    </row>
  </sheetData>
  <sheetProtection password="C6A3" sheet="1" objects="1" scenarios="1"/>
  <mergeCells count="1">
    <mergeCell ref="A3:I3"/>
  </mergeCells>
  <phoneticPr fontId="2"/>
  <pageMargins left="0.70866141732283472" right="0.70866141732283472" top="0.74803149606299213" bottom="0.74803149606299213" header="0.31496062992125984" footer="0.31496062992125984"/>
  <pageSetup paperSize="9" scale="81" fitToHeight="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39997558519241921"/>
  </sheetPr>
  <dimension ref="A1:C12"/>
  <sheetViews>
    <sheetView showGridLines="0" view="pageBreakPreview" zoomScale="80" zoomScaleNormal="80" zoomScaleSheetLayoutView="80" workbookViewId="0"/>
  </sheetViews>
  <sheetFormatPr defaultRowHeight="12.75" x14ac:dyDescent="0.25"/>
  <cols>
    <col min="1" max="1" width="3.59765625" style="78" customWidth="1"/>
    <col min="2" max="2" width="36.33203125" style="78" customWidth="1"/>
    <col min="3" max="3" width="49.06640625" style="78" customWidth="1"/>
    <col min="4" max="256" width="8.796875" style="78"/>
    <col min="257" max="257" width="3.59765625" style="78" customWidth="1"/>
    <col min="258" max="258" width="36.33203125" style="78" customWidth="1"/>
    <col min="259" max="259" width="49.06640625" style="78" customWidth="1"/>
    <col min="260" max="512" width="8.796875" style="78"/>
    <col min="513" max="513" width="3.59765625" style="78" customWidth="1"/>
    <col min="514" max="514" width="36.33203125" style="78" customWidth="1"/>
    <col min="515" max="515" width="49.06640625" style="78" customWidth="1"/>
    <col min="516" max="768" width="8.796875" style="78"/>
    <col min="769" max="769" width="3.59765625" style="78" customWidth="1"/>
    <col min="770" max="770" width="36.33203125" style="78" customWidth="1"/>
    <col min="771" max="771" width="49.06640625" style="78" customWidth="1"/>
    <col min="772" max="1024" width="8.796875" style="78"/>
    <col min="1025" max="1025" width="3.59765625" style="78" customWidth="1"/>
    <col min="1026" max="1026" width="36.33203125" style="78" customWidth="1"/>
    <col min="1027" max="1027" width="49.06640625" style="78" customWidth="1"/>
    <col min="1028" max="1280" width="8.796875" style="78"/>
    <col min="1281" max="1281" width="3.59765625" style="78" customWidth="1"/>
    <col min="1282" max="1282" width="36.33203125" style="78" customWidth="1"/>
    <col min="1283" max="1283" width="49.06640625" style="78" customWidth="1"/>
    <col min="1284" max="1536" width="8.796875" style="78"/>
    <col min="1537" max="1537" width="3.59765625" style="78" customWidth="1"/>
    <col min="1538" max="1538" width="36.33203125" style="78" customWidth="1"/>
    <col min="1539" max="1539" width="49.06640625" style="78" customWidth="1"/>
    <col min="1540" max="1792" width="8.796875" style="78"/>
    <col min="1793" max="1793" width="3.59765625" style="78" customWidth="1"/>
    <col min="1794" max="1794" width="36.33203125" style="78" customWidth="1"/>
    <col min="1795" max="1795" width="49.06640625" style="78" customWidth="1"/>
    <col min="1796" max="2048" width="8.796875" style="78"/>
    <col min="2049" max="2049" width="3.59765625" style="78" customWidth="1"/>
    <col min="2050" max="2050" width="36.33203125" style="78" customWidth="1"/>
    <col min="2051" max="2051" width="49.06640625" style="78" customWidth="1"/>
    <col min="2052" max="2304" width="8.796875" style="78"/>
    <col min="2305" max="2305" width="3.59765625" style="78" customWidth="1"/>
    <col min="2306" max="2306" width="36.33203125" style="78" customWidth="1"/>
    <col min="2307" max="2307" width="49.06640625" style="78" customWidth="1"/>
    <col min="2308" max="2560" width="8.796875" style="78"/>
    <col min="2561" max="2561" width="3.59765625" style="78" customWidth="1"/>
    <col min="2562" max="2562" width="36.33203125" style="78" customWidth="1"/>
    <col min="2563" max="2563" width="49.06640625" style="78" customWidth="1"/>
    <col min="2564" max="2816" width="8.796875" style="78"/>
    <col min="2817" max="2817" width="3.59765625" style="78" customWidth="1"/>
    <col min="2818" max="2818" width="36.33203125" style="78" customWidth="1"/>
    <col min="2819" max="2819" width="49.06640625" style="78" customWidth="1"/>
    <col min="2820" max="3072" width="8.796875" style="78"/>
    <col min="3073" max="3073" width="3.59765625" style="78" customWidth="1"/>
    <col min="3074" max="3074" width="36.33203125" style="78" customWidth="1"/>
    <col min="3075" max="3075" width="49.06640625" style="78" customWidth="1"/>
    <col min="3076" max="3328" width="8.796875" style="78"/>
    <col min="3329" max="3329" width="3.59765625" style="78" customWidth="1"/>
    <col min="3330" max="3330" width="36.33203125" style="78" customWidth="1"/>
    <col min="3331" max="3331" width="49.06640625" style="78" customWidth="1"/>
    <col min="3332" max="3584" width="8.796875" style="78"/>
    <col min="3585" max="3585" width="3.59765625" style="78" customWidth="1"/>
    <col min="3586" max="3586" width="36.33203125" style="78" customWidth="1"/>
    <col min="3587" max="3587" width="49.06640625" style="78" customWidth="1"/>
    <col min="3588" max="3840" width="8.796875" style="78"/>
    <col min="3841" max="3841" width="3.59765625" style="78" customWidth="1"/>
    <col min="3842" max="3842" width="36.33203125" style="78" customWidth="1"/>
    <col min="3843" max="3843" width="49.06640625" style="78" customWidth="1"/>
    <col min="3844" max="4096" width="8.796875" style="78"/>
    <col min="4097" max="4097" width="3.59765625" style="78" customWidth="1"/>
    <col min="4098" max="4098" width="36.33203125" style="78" customWidth="1"/>
    <col min="4099" max="4099" width="49.06640625" style="78" customWidth="1"/>
    <col min="4100" max="4352" width="8.796875" style="78"/>
    <col min="4353" max="4353" width="3.59765625" style="78" customWidth="1"/>
    <col min="4354" max="4354" width="36.33203125" style="78" customWidth="1"/>
    <col min="4355" max="4355" width="49.06640625" style="78" customWidth="1"/>
    <col min="4356" max="4608" width="8.796875" style="78"/>
    <col min="4609" max="4609" width="3.59765625" style="78" customWidth="1"/>
    <col min="4610" max="4610" width="36.33203125" style="78" customWidth="1"/>
    <col min="4611" max="4611" width="49.06640625" style="78" customWidth="1"/>
    <col min="4612" max="4864" width="8.796875" style="78"/>
    <col min="4865" max="4865" width="3.59765625" style="78" customWidth="1"/>
    <col min="4866" max="4866" width="36.33203125" style="78" customWidth="1"/>
    <col min="4867" max="4867" width="49.06640625" style="78" customWidth="1"/>
    <col min="4868" max="5120" width="8.796875" style="78"/>
    <col min="5121" max="5121" width="3.59765625" style="78" customWidth="1"/>
    <col min="5122" max="5122" width="36.33203125" style="78" customWidth="1"/>
    <col min="5123" max="5123" width="49.06640625" style="78" customWidth="1"/>
    <col min="5124" max="5376" width="8.796875" style="78"/>
    <col min="5377" max="5377" width="3.59765625" style="78" customWidth="1"/>
    <col min="5378" max="5378" width="36.33203125" style="78" customWidth="1"/>
    <col min="5379" max="5379" width="49.06640625" style="78" customWidth="1"/>
    <col min="5380" max="5632" width="8.796875" style="78"/>
    <col min="5633" max="5633" width="3.59765625" style="78" customWidth="1"/>
    <col min="5634" max="5634" width="36.33203125" style="78" customWidth="1"/>
    <col min="5635" max="5635" width="49.06640625" style="78" customWidth="1"/>
    <col min="5636" max="5888" width="8.796875" style="78"/>
    <col min="5889" max="5889" width="3.59765625" style="78" customWidth="1"/>
    <col min="5890" max="5890" width="36.33203125" style="78" customWidth="1"/>
    <col min="5891" max="5891" width="49.06640625" style="78" customWidth="1"/>
    <col min="5892" max="6144" width="8.796875" style="78"/>
    <col min="6145" max="6145" width="3.59765625" style="78" customWidth="1"/>
    <col min="6146" max="6146" width="36.33203125" style="78" customWidth="1"/>
    <col min="6147" max="6147" width="49.06640625" style="78" customWidth="1"/>
    <col min="6148" max="6400" width="8.796875" style="78"/>
    <col min="6401" max="6401" width="3.59765625" style="78" customWidth="1"/>
    <col min="6402" max="6402" width="36.33203125" style="78" customWidth="1"/>
    <col min="6403" max="6403" width="49.06640625" style="78" customWidth="1"/>
    <col min="6404" max="6656" width="8.796875" style="78"/>
    <col min="6657" max="6657" width="3.59765625" style="78" customWidth="1"/>
    <col min="6658" max="6658" width="36.33203125" style="78" customWidth="1"/>
    <col min="6659" max="6659" width="49.06640625" style="78" customWidth="1"/>
    <col min="6660" max="6912" width="8.796875" style="78"/>
    <col min="6913" max="6913" width="3.59765625" style="78" customWidth="1"/>
    <col min="6914" max="6914" width="36.33203125" style="78" customWidth="1"/>
    <col min="6915" max="6915" width="49.06640625" style="78" customWidth="1"/>
    <col min="6916" max="7168" width="8.796875" style="78"/>
    <col min="7169" max="7169" width="3.59765625" style="78" customWidth="1"/>
    <col min="7170" max="7170" width="36.33203125" style="78" customWidth="1"/>
    <col min="7171" max="7171" width="49.06640625" style="78" customWidth="1"/>
    <col min="7172" max="7424" width="8.796875" style="78"/>
    <col min="7425" max="7425" width="3.59765625" style="78" customWidth="1"/>
    <col min="7426" max="7426" width="36.33203125" style="78" customWidth="1"/>
    <col min="7427" max="7427" width="49.06640625" style="78" customWidth="1"/>
    <col min="7428" max="7680" width="8.796875" style="78"/>
    <col min="7681" max="7681" width="3.59765625" style="78" customWidth="1"/>
    <col min="7682" max="7682" width="36.33203125" style="78" customWidth="1"/>
    <col min="7683" max="7683" width="49.06640625" style="78" customWidth="1"/>
    <col min="7684" max="7936" width="8.796875" style="78"/>
    <col min="7937" max="7937" width="3.59765625" style="78" customWidth="1"/>
    <col min="7938" max="7938" width="36.33203125" style="78" customWidth="1"/>
    <col min="7939" max="7939" width="49.06640625" style="78" customWidth="1"/>
    <col min="7940" max="8192" width="8.796875" style="78"/>
    <col min="8193" max="8193" width="3.59765625" style="78" customWidth="1"/>
    <col min="8194" max="8194" width="36.33203125" style="78" customWidth="1"/>
    <col min="8195" max="8195" width="49.06640625" style="78" customWidth="1"/>
    <col min="8196" max="8448" width="8.796875" style="78"/>
    <col min="8449" max="8449" width="3.59765625" style="78" customWidth="1"/>
    <col min="8450" max="8450" width="36.33203125" style="78" customWidth="1"/>
    <col min="8451" max="8451" width="49.06640625" style="78" customWidth="1"/>
    <col min="8452" max="8704" width="8.796875" style="78"/>
    <col min="8705" max="8705" width="3.59765625" style="78" customWidth="1"/>
    <col min="8706" max="8706" width="36.33203125" style="78" customWidth="1"/>
    <col min="8707" max="8707" width="49.06640625" style="78" customWidth="1"/>
    <col min="8708" max="8960" width="8.796875" style="78"/>
    <col min="8961" max="8961" width="3.59765625" style="78" customWidth="1"/>
    <col min="8962" max="8962" width="36.33203125" style="78" customWidth="1"/>
    <col min="8963" max="8963" width="49.06640625" style="78" customWidth="1"/>
    <col min="8964" max="9216" width="8.796875" style="78"/>
    <col min="9217" max="9217" width="3.59765625" style="78" customWidth="1"/>
    <col min="9218" max="9218" width="36.33203125" style="78" customWidth="1"/>
    <col min="9219" max="9219" width="49.06640625" style="78" customWidth="1"/>
    <col min="9220" max="9472" width="8.796875" style="78"/>
    <col min="9473" max="9473" width="3.59765625" style="78" customWidth="1"/>
    <col min="9474" max="9474" width="36.33203125" style="78" customWidth="1"/>
    <col min="9475" max="9475" width="49.06640625" style="78" customWidth="1"/>
    <col min="9476" max="9728" width="8.796875" style="78"/>
    <col min="9729" max="9729" width="3.59765625" style="78" customWidth="1"/>
    <col min="9730" max="9730" width="36.33203125" style="78" customWidth="1"/>
    <col min="9731" max="9731" width="49.06640625" style="78" customWidth="1"/>
    <col min="9732" max="9984" width="8.796875" style="78"/>
    <col min="9985" max="9985" width="3.59765625" style="78" customWidth="1"/>
    <col min="9986" max="9986" width="36.33203125" style="78" customWidth="1"/>
    <col min="9987" max="9987" width="49.06640625" style="78" customWidth="1"/>
    <col min="9988" max="10240" width="8.796875" style="78"/>
    <col min="10241" max="10241" width="3.59765625" style="78" customWidth="1"/>
    <col min="10242" max="10242" width="36.33203125" style="78" customWidth="1"/>
    <col min="10243" max="10243" width="49.06640625" style="78" customWidth="1"/>
    <col min="10244" max="10496" width="8.796875" style="78"/>
    <col min="10497" max="10497" width="3.59765625" style="78" customWidth="1"/>
    <col min="10498" max="10498" width="36.33203125" style="78" customWidth="1"/>
    <col min="10499" max="10499" width="49.06640625" style="78" customWidth="1"/>
    <col min="10500" max="10752" width="8.796875" style="78"/>
    <col min="10753" max="10753" width="3.59765625" style="78" customWidth="1"/>
    <col min="10754" max="10754" width="36.33203125" style="78" customWidth="1"/>
    <col min="10755" max="10755" width="49.06640625" style="78" customWidth="1"/>
    <col min="10756" max="11008" width="8.796875" style="78"/>
    <col min="11009" max="11009" width="3.59765625" style="78" customWidth="1"/>
    <col min="11010" max="11010" width="36.33203125" style="78" customWidth="1"/>
    <col min="11011" max="11011" width="49.06640625" style="78" customWidth="1"/>
    <col min="11012" max="11264" width="8.796875" style="78"/>
    <col min="11265" max="11265" width="3.59765625" style="78" customWidth="1"/>
    <col min="11266" max="11266" width="36.33203125" style="78" customWidth="1"/>
    <col min="11267" max="11267" width="49.06640625" style="78" customWidth="1"/>
    <col min="11268" max="11520" width="8.796875" style="78"/>
    <col min="11521" max="11521" width="3.59765625" style="78" customWidth="1"/>
    <col min="11522" max="11522" width="36.33203125" style="78" customWidth="1"/>
    <col min="11523" max="11523" width="49.06640625" style="78" customWidth="1"/>
    <col min="11524" max="11776" width="8.796875" style="78"/>
    <col min="11777" max="11777" width="3.59765625" style="78" customWidth="1"/>
    <col min="11778" max="11778" width="36.33203125" style="78" customWidth="1"/>
    <col min="11779" max="11779" width="49.06640625" style="78" customWidth="1"/>
    <col min="11780" max="12032" width="8.796875" style="78"/>
    <col min="12033" max="12033" width="3.59765625" style="78" customWidth="1"/>
    <col min="12034" max="12034" width="36.33203125" style="78" customWidth="1"/>
    <col min="12035" max="12035" width="49.06640625" style="78" customWidth="1"/>
    <col min="12036" max="12288" width="8.796875" style="78"/>
    <col min="12289" max="12289" width="3.59765625" style="78" customWidth="1"/>
    <col min="12290" max="12290" width="36.33203125" style="78" customWidth="1"/>
    <col min="12291" max="12291" width="49.06640625" style="78" customWidth="1"/>
    <col min="12292" max="12544" width="8.796875" style="78"/>
    <col min="12545" max="12545" width="3.59765625" style="78" customWidth="1"/>
    <col min="12546" max="12546" width="36.33203125" style="78" customWidth="1"/>
    <col min="12547" max="12547" width="49.06640625" style="78" customWidth="1"/>
    <col min="12548" max="12800" width="8.796875" style="78"/>
    <col min="12801" max="12801" width="3.59765625" style="78" customWidth="1"/>
    <col min="12802" max="12802" width="36.33203125" style="78" customWidth="1"/>
    <col min="12803" max="12803" width="49.06640625" style="78" customWidth="1"/>
    <col min="12804" max="13056" width="8.796875" style="78"/>
    <col min="13057" max="13057" width="3.59765625" style="78" customWidth="1"/>
    <col min="13058" max="13058" width="36.33203125" style="78" customWidth="1"/>
    <col min="13059" max="13059" width="49.06640625" style="78" customWidth="1"/>
    <col min="13060" max="13312" width="8.796875" style="78"/>
    <col min="13313" max="13313" width="3.59765625" style="78" customWidth="1"/>
    <col min="13314" max="13314" width="36.33203125" style="78" customWidth="1"/>
    <col min="13315" max="13315" width="49.06640625" style="78" customWidth="1"/>
    <col min="13316" max="13568" width="8.796875" style="78"/>
    <col min="13569" max="13569" width="3.59765625" style="78" customWidth="1"/>
    <col min="13570" max="13570" width="36.33203125" style="78" customWidth="1"/>
    <col min="13571" max="13571" width="49.06640625" style="78" customWidth="1"/>
    <col min="13572" max="13824" width="8.796875" style="78"/>
    <col min="13825" max="13825" width="3.59765625" style="78" customWidth="1"/>
    <col min="13826" max="13826" width="36.33203125" style="78" customWidth="1"/>
    <col min="13827" max="13827" width="49.06640625" style="78" customWidth="1"/>
    <col min="13828" max="14080" width="8.796875" style="78"/>
    <col min="14081" max="14081" width="3.59765625" style="78" customWidth="1"/>
    <col min="14082" max="14082" width="36.33203125" style="78" customWidth="1"/>
    <col min="14083" max="14083" width="49.06640625" style="78" customWidth="1"/>
    <col min="14084" max="14336" width="8.796875" style="78"/>
    <col min="14337" max="14337" width="3.59765625" style="78" customWidth="1"/>
    <col min="14338" max="14338" width="36.33203125" style="78" customWidth="1"/>
    <col min="14339" max="14339" width="49.06640625" style="78" customWidth="1"/>
    <col min="14340" max="14592" width="8.796875" style="78"/>
    <col min="14593" max="14593" width="3.59765625" style="78" customWidth="1"/>
    <col min="14594" max="14594" width="36.33203125" style="78" customWidth="1"/>
    <col min="14595" max="14595" width="49.06640625" style="78" customWidth="1"/>
    <col min="14596" max="14848" width="8.796875" style="78"/>
    <col min="14849" max="14849" width="3.59765625" style="78" customWidth="1"/>
    <col min="14850" max="14850" width="36.33203125" style="78" customWidth="1"/>
    <col min="14851" max="14851" width="49.06640625" style="78" customWidth="1"/>
    <col min="14852" max="15104" width="8.796875" style="78"/>
    <col min="15105" max="15105" width="3.59765625" style="78" customWidth="1"/>
    <col min="15106" max="15106" width="36.33203125" style="78" customWidth="1"/>
    <col min="15107" max="15107" width="49.06640625" style="78" customWidth="1"/>
    <col min="15108" max="15360" width="8.796875" style="78"/>
    <col min="15361" max="15361" width="3.59765625" style="78" customWidth="1"/>
    <col min="15362" max="15362" width="36.33203125" style="78" customWidth="1"/>
    <col min="15363" max="15363" width="49.06640625" style="78" customWidth="1"/>
    <col min="15364" max="15616" width="8.796875" style="78"/>
    <col min="15617" max="15617" width="3.59765625" style="78" customWidth="1"/>
    <col min="15618" max="15618" width="36.33203125" style="78" customWidth="1"/>
    <col min="15619" max="15619" width="49.06640625" style="78" customWidth="1"/>
    <col min="15620" max="15872" width="8.796875" style="78"/>
    <col min="15873" max="15873" width="3.59765625" style="78" customWidth="1"/>
    <col min="15874" max="15874" width="36.33203125" style="78" customWidth="1"/>
    <col min="15875" max="15875" width="49.06640625" style="78" customWidth="1"/>
    <col min="15876" max="16128" width="8.796875" style="78"/>
    <col min="16129" max="16129" width="3.59765625" style="78" customWidth="1"/>
    <col min="16130" max="16130" width="36.33203125" style="78" customWidth="1"/>
    <col min="16131" max="16131" width="49.06640625" style="78" customWidth="1"/>
    <col min="16132" max="16384" width="8.796875" style="78"/>
  </cols>
  <sheetData>
    <row r="1" spans="1:3" ht="18" customHeight="1" x14ac:dyDescent="0.25">
      <c r="C1" s="79" t="str">
        <f>'MPS(input)'!V1</f>
        <v>Monitoring Spreadsheet: JCM_VN_AM014_ver01.0</v>
      </c>
    </row>
    <row r="2" spans="1:3" ht="18" customHeight="1" x14ac:dyDescent="0.25">
      <c r="C2" s="79" t="str">
        <f>'MPS(input)'!V2</f>
        <v>Reference Number: VN014</v>
      </c>
    </row>
    <row r="3" spans="1:3" ht="24" customHeight="1" x14ac:dyDescent="0.25">
      <c r="A3" s="108" t="s">
        <v>83</v>
      </c>
      <c r="B3" s="108"/>
      <c r="C3" s="108"/>
    </row>
    <row r="5" spans="1:3" ht="21" customHeight="1" x14ac:dyDescent="0.25">
      <c r="B5" s="80" t="s">
        <v>84</v>
      </c>
      <c r="C5" s="80" t="s">
        <v>85</v>
      </c>
    </row>
    <row r="6" spans="1:3" ht="54" customHeight="1" x14ac:dyDescent="0.25">
      <c r="B6" s="50" t="s">
        <v>98</v>
      </c>
      <c r="C6" s="50" t="s">
        <v>99</v>
      </c>
    </row>
    <row r="7" spans="1:3" ht="81" customHeight="1" x14ac:dyDescent="0.25">
      <c r="B7" s="50" t="s">
        <v>100</v>
      </c>
      <c r="C7" s="50" t="s">
        <v>136</v>
      </c>
    </row>
    <row r="8" spans="1:3" ht="54" customHeight="1" x14ac:dyDescent="0.25">
      <c r="B8" s="50" t="s">
        <v>101</v>
      </c>
      <c r="C8" s="50" t="s">
        <v>102</v>
      </c>
    </row>
    <row r="9" spans="1:3" ht="54" customHeight="1" x14ac:dyDescent="0.25">
      <c r="B9" s="81"/>
      <c r="C9" s="81"/>
    </row>
    <row r="10" spans="1:3" ht="54" customHeight="1" x14ac:dyDescent="0.25">
      <c r="B10" s="81"/>
      <c r="C10" s="81"/>
    </row>
    <row r="11" spans="1:3" ht="54" customHeight="1" x14ac:dyDescent="0.25">
      <c r="B11" s="81"/>
      <c r="C11" s="81"/>
    </row>
    <row r="12" spans="1:3" ht="54" customHeight="1" x14ac:dyDescent="0.25">
      <c r="B12" s="81"/>
      <c r="C12" s="81"/>
    </row>
  </sheetData>
  <sheetProtection password="C6A3" sheet="1" objects="1" scenarios="1" formatCells="0" formatRows="0" insertRows="0"/>
  <mergeCells count="1">
    <mergeCell ref="A3:C3"/>
  </mergeCells>
  <phoneticPr fontId="13"/>
  <pageMargins left="0.70866141732283472" right="0.70866141732283472"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5" tint="0.39997558519241921"/>
    <pageSetUpPr fitToPage="1"/>
  </sheetPr>
  <dimension ref="A1:W66"/>
  <sheetViews>
    <sheetView showGridLines="0" view="pageBreakPreview" zoomScale="60" zoomScaleNormal="60" workbookViewId="0"/>
  </sheetViews>
  <sheetFormatPr defaultColWidth="9" defaultRowHeight="12.75" x14ac:dyDescent="0.25"/>
  <cols>
    <col min="1" max="1" width="1.59765625" style="32" customWidth="1"/>
    <col min="2" max="2" width="4.59765625" style="32" customWidth="1"/>
    <col min="3" max="4" width="15.59765625" style="32" customWidth="1"/>
    <col min="5" max="5" width="34.59765625" style="32" customWidth="1"/>
    <col min="6" max="6" width="3.59765625" style="32" customWidth="1"/>
    <col min="7" max="7" width="4.59765625" style="32" customWidth="1"/>
    <col min="8" max="8" width="15.59765625" style="32" customWidth="1"/>
    <col min="9" max="9" width="13.9296875" style="32" customWidth="1"/>
    <col min="10" max="10" width="15.796875" style="32" customWidth="1"/>
    <col min="11" max="11" width="82.19921875" style="32" customWidth="1"/>
    <col min="12" max="12" width="3.59765625" style="32" customWidth="1"/>
    <col min="13" max="13" width="4.59765625" style="32" customWidth="1"/>
    <col min="14" max="14" width="15.59765625" style="32" customWidth="1"/>
    <col min="15" max="17" width="11.59765625" style="32" customWidth="1"/>
    <col min="18" max="18" width="3.59765625" style="32" customWidth="1"/>
    <col min="19" max="19" width="25" style="32" customWidth="1"/>
    <col min="20" max="20" width="2.59765625" style="32" customWidth="1"/>
    <col min="21" max="21" width="14.19921875" style="32" customWidth="1"/>
    <col min="22" max="22" width="9" style="32"/>
    <col min="23" max="23" width="14.06640625" style="32" customWidth="1"/>
    <col min="24" max="16384" width="9" style="32"/>
  </cols>
  <sheetData>
    <row r="1" spans="1:23" ht="18" customHeight="1" x14ac:dyDescent="0.25">
      <c r="W1" s="68" t="str">
        <f>'MPS(input)'!V1</f>
        <v>Monitoring Spreadsheet: JCM_VN_AM014_ver01.0</v>
      </c>
    </row>
    <row r="2" spans="1:23" ht="18" customHeight="1" x14ac:dyDescent="0.25">
      <c r="W2" s="68" t="str">
        <f>'MPS(input)'!V2</f>
        <v>Reference Number: VN014</v>
      </c>
    </row>
    <row r="3" spans="1:23" s="35" customFormat="1" ht="27.75" customHeight="1" x14ac:dyDescent="0.25">
      <c r="A3" s="85" t="s">
        <v>95</v>
      </c>
      <c r="B3" s="33"/>
      <c r="C3" s="33"/>
      <c r="D3" s="33"/>
      <c r="E3" s="33"/>
      <c r="F3" s="33"/>
      <c r="G3" s="33"/>
      <c r="H3" s="33"/>
      <c r="I3" s="33"/>
      <c r="J3" s="34"/>
      <c r="K3" s="34"/>
      <c r="L3" s="34"/>
      <c r="M3" s="34"/>
      <c r="N3" s="34"/>
      <c r="O3" s="34"/>
      <c r="P3" s="34"/>
      <c r="Q3" s="34"/>
      <c r="R3" s="34"/>
      <c r="S3" s="34"/>
      <c r="T3" s="34"/>
      <c r="U3" s="34"/>
      <c r="V3" s="34"/>
      <c r="W3" s="34"/>
    </row>
    <row r="4" spans="1:23" s="35" customFormat="1" ht="13.5" x14ac:dyDescent="0.25"/>
    <row r="5" spans="1:23" s="35" customFormat="1" ht="18.75" customHeight="1" x14ac:dyDescent="0.25">
      <c r="A5" s="36" t="s">
        <v>86</v>
      </c>
      <c r="B5" s="36"/>
      <c r="G5" s="36" t="s">
        <v>87</v>
      </c>
      <c r="M5" s="82" t="s">
        <v>88</v>
      </c>
      <c r="N5" s="39"/>
      <c r="O5" s="39"/>
      <c r="P5" s="39"/>
      <c r="Q5" s="39"/>
      <c r="T5" s="38"/>
      <c r="U5" s="39"/>
      <c r="V5" s="39"/>
    </row>
    <row r="6" spans="1:23" ht="38.25" customHeight="1" x14ac:dyDescent="0.25">
      <c r="B6" s="63" t="s">
        <v>14</v>
      </c>
      <c r="C6" s="63" t="s">
        <v>91</v>
      </c>
      <c r="D6" s="44" t="s">
        <v>51</v>
      </c>
      <c r="E6" s="84"/>
      <c r="M6" s="41"/>
      <c r="N6" s="41"/>
      <c r="O6" s="41"/>
      <c r="P6" s="41"/>
      <c r="Q6" s="41"/>
      <c r="T6" s="41"/>
      <c r="U6" s="41"/>
      <c r="V6" s="41"/>
    </row>
    <row r="7" spans="1:23" ht="38.25" customHeight="1" thickBot="1" x14ac:dyDescent="0.3">
      <c r="B7" s="63" t="s">
        <v>17</v>
      </c>
      <c r="C7" s="63" t="s">
        <v>15</v>
      </c>
      <c r="D7" s="44" t="s">
        <v>51</v>
      </c>
      <c r="E7" s="40">
        <v>1</v>
      </c>
      <c r="M7" s="41"/>
      <c r="N7" s="41"/>
      <c r="O7" s="41"/>
      <c r="P7" s="41"/>
      <c r="Q7" s="41"/>
      <c r="S7" s="63" t="s">
        <v>91</v>
      </c>
      <c r="T7" s="114" t="s">
        <v>62</v>
      </c>
      <c r="U7" s="115"/>
      <c r="V7" s="42" t="s">
        <v>16</v>
      </c>
    </row>
    <row r="8" spans="1:23" ht="24" customHeight="1" thickBot="1" x14ac:dyDescent="0.3">
      <c r="B8" s="63" t="s">
        <v>20</v>
      </c>
      <c r="C8" s="63" t="s">
        <v>18</v>
      </c>
      <c r="D8" s="44" t="s">
        <v>19</v>
      </c>
      <c r="E8" s="58" t="s">
        <v>63</v>
      </c>
      <c r="G8" s="63" t="s">
        <v>14</v>
      </c>
      <c r="H8" s="63" t="s">
        <v>18</v>
      </c>
      <c r="I8" s="44" t="s">
        <v>19</v>
      </c>
      <c r="J8" s="45" t="s">
        <v>49</v>
      </c>
      <c r="K8" s="45" t="s">
        <v>64</v>
      </c>
      <c r="M8" s="64" t="s">
        <v>14</v>
      </c>
      <c r="N8" s="64" t="s">
        <v>18</v>
      </c>
      <c r="O8" s="44" t="s">
        <v>65</v>
      </c>
      <c r="P8" s="44" t="s">
        <v>66</v>
      </c>
      <c r="Q8" s="44" t="s">
        <v>67</v>
      </c>
      <c r="S8" s="89"/>
      <c r="T8" s="116">
        <f>ROUNDDOWN(SUM(Q17:Q66),0)</f>
        <v>0</v>
      </c>
      <c r="U8" s="117"/>
      <c r="V8" s="46" t="s">
        <v>68</v>
      </c>
    </row>
    <row r="9" spans="1:23" ht="57" customHeight="1" x14ac:dyDescent="0.4">
      <c r="B9" s="63" t="s">
        <v>24</v>
      </c>
      <c r="C9" s="63" t="s">
        <v>21</v>
      </c>
      <c r="D9" s="65" t="s">
        <v>52</v>
      </c>
      <c r="E9" s="65" t="s">
        <v>69</v>
      </c>
      <c r="G9" s="93" t="s">
        <v>17</v>
      </c>
      <c r="H9" s="93" t="s">
        <v>22</v>
      </c>
      <c r="I9" s="104" t="s">
        <v>48</v>
      </c>
      <c r="J9" s="105" t="s">
        <v>50</v>
      </c>
      <c r="K9" s="106" t="s">
        <v>70</v>
      </c>
      <c r="M9" s="94" t="s">
        <v>17</v>
      </c>
      <c r="N9" s="94" t="s">
        <v>21</v>
      </c>
      <c r="O9" s="100" t="s">
        <v>71</v>
      </c>
      <c r="P9" s="100" t="s">
        <v>72</v>
      </c>
      <c r="Q9" s="100" t="s">
        <v>73</v>
      </c>
      <c r="S9" s="90" t="s">
        <v>97</v>
      </c>
      <c r="T9" s="47"/>
      <c r="U9" s="48"/>
      <c r="V9" s="35"/>
      <c r="W9" s="35"/>
    </row>
    <row r="10" spans="1:23" ht="61.5" customHeight="1" x14ac:dyDescent="0.25">
      <c r="B10" s="63" t="s">
        <v>27</v>
      </c>
      <c r="C10" s="63" t="s">
        <v>16</v>
      </c>
      <c r="D10" s="44" t="s">
        <v>53</v>
      </c>
      <c r="E10" s="44" t="s">
        <v>46</v>
      </c>
      <c r="G10" s="93"/>
      <c r="H10" s="93"/>
      <c r="I10" s="104"/>
      <c r="J10" s="105"/>
      <c r="K10" s="106"/>
      <c r="M10" s="94"/>
      <c r="N10" s="94"/>
      <c r="O10" s="100"/>
      <c r="P10" s="100"/>
      <c r="Q10" s="100"/>
      <c r="S10" s="49" t="s">
        <v>25</v>
      </c>
      <c r="T10" s="111" t="s">
        <v>26</v>
      </c>
      <c r="U10" s="112"/>
      <c r="V10" s="112"/>
      <c r="W10" s="113"/>
    </row>
    <row r="11" spans="1:23" ht="60.75" customHeight="1" x14ac:dyDescent="0.25">
      <c r="B11" s="63" t="s">
        <v>33</v>
      </c>
      <c r="C11" s="63" t="s">
        <v>28</v>
      </c>
      <c r="D11" s="44" t="s">
        <v>30</v>
      </c>
      <c r="E11" s="50" t="s">
        <v>29</v>
      </c>
      <c r="G11" s="63" t="s">
        <v>20</v>
      </c>
      <c r="H11" s="63" t="s">
        <v>16</v>
      </c>
      <c r="I11" s="44" t="s">
        <v>30</v>
      </c>
      <c r="J11" s="43" t="s">
        <v>51</v>
      </c>
      <c r="K11" s="44" t="s">
        <v>74</v>
      </c>
      <c r="M11" s="94"/>
      <c r="N11" s="94"/>
      <c r="O11" s="100"/>
      <c r="P11" s="100"/>
      <c r="Q11" s="100"/>
      <c r="S11" s="49" t="s">
        <v>31</v>
      </c>
      <c r="T11" s="111" t="s">
        <v>32</v>
      </c>
      <c r="U11" s="112"/>
      <c r="V11" s="112"/>
      <c r="W11" s="113"/>
    </row>
    <row r="12" spans="1:23" ht="48" customHeight="1" x14ac:dyDescent="0.25">
      <c r="B12" s="63" t="s">
        <v>37</v>
      </c>
      <c r="C12" s="63" t="s">
        <v>34</v>
      </c>
      <c r="D12" s="44" t="s">
        <v>30</v>
      </c>
      <c r="E12" s="50" t="s">
        <v>35</v>
      </c>
      <c r="G12" s="93" t="s">
        <v>24</v>
      </c>
      <c r="H12" s="93" t="s">
        <v>34</v>
      </c>
      <c r="I12" s="96" t="s">
        <v>30</v>
      </c>
      <c r="J12" s="100" t="s">
        <v>75</v>
      </c>
      <c r="K12" s="109" t="str">
        <f>'MPS(input)'!K11</f>
        <v xml:space="preserve">[Grid electricity]
Ministry of Natural Resources and Environment of Vietnam (MONRE), Vietnamese DNA for CDM unless otherwise instructed by the Joint Committee.  
[Captive electricity]
For the option a) 
Specification of the captive power generation system provided by the manufacturer (ηelec,CG [%]).
CO2 emission factor of the fossil fuel type used in the captive power generation system (EFfuel,CG [tCO2/GJ]) 
For the option b)
Generated and supplied electricity by the captive power generation system (EGPJ,CG,p [MWh/p]).
Fuel amount consumed by the captive power generation system (FCPJ,CG,p [mass or volume/p]).
Net calorific value (NCVfuel,CG [GJ/mass or volume]) and CO2 emission factor (EFfuel,CG [tCO2/GJ]) of the fuel consumed by the captive power generation system in order of preference:
1) values provided by the fuel supplier;
2) measurement by the project participants;
3) regional or national default values;
4) IPCC default values provided in tables 1.2 and 1.4 of Ch.1 Vol.2 of 2006 IPCC Guidelines on National GHG Inventories. Lower value is applied.
[Captive electricity with diesel fuel]
CDM approved small scale methodology: AMS-I.A.
[Captive electricity with natural gas]
2006 IPCC Guidelines on National GHG Inventories for the source of EF of natural gas.
CDM Methodological tool "Determining the baseline efficiency of thermal or electric energy generation systems version02.0" for the default efficiency for off-grid power plants.
</v>
      </c>
      <c r="M12" s="94"/>
      <c r="N12" s="94"/>
      <c r="O12" s="100"/>
      <c r="P12" s="100"/>
      <c r="Q12" s="100"/>
      <c r="S12" s="49" t="s">
        <v>29</v>
      </c>
      <c r="T12" s="111" t="s">
        <v>36</v>
      </c>
      <c r="U12" s="112"/>
      <c r="V12" s="112"/>
      <c r="W12" s="113"/>
    </row>
    <row r="13" spans="1:23" ht="409.25" customHeight="1" x14ac:dyDescent="0.25">
      <c r="B13" s="63" t="s">
        <v>38</v>
      </c>
      <c r="C13" s="63" t="s">
        <v>55</v>
      </c>
      <c r="D13" s="44" t="s">
        <v>30</v>
      </c>
      <c r="E13" s="62" t="s">
        <v>137</v>
      </c>
      <c r="G13" s="93"/>
      <c r="H13" s="93"/>
      <c r="I13" s="96"/>
      <c r="J13" s="100"/>
      <c r="K13" s="110"/>
      <c r="M13" s="94"/>
      <c r="N13" s="94"/>
      <c r="O13" s="100"/>
      <c r="P13" s="100"/>
      <c r="Q13" s="100"/>
      <c r="T13" s="35"/>
      <c r="U13" s="51"/>
      <c r="V13" s="52"/>
      <c r="W13" s="52"/>
    </row>
    <row r="14" spans="1:23" ht="27.75" x14ac:dyDescent="0.25">
      <c r="B14" s="63" t="s">
        <v>41</v>
      </c>
      <c r="C14" s="63" t="s">
        <v>39</v>
      </c>
      <c r="D14" s="44" t="s">
        <v>30</v>
      </c>
      <c r="E14" s="53" t="s">
        <v>47</v>
      </c>
      <c r="G14" s="93" t="s">
        <v>27</v>
      </c>
      <c r="H14" s="93" t="s">
        <v>40</v>
      </c>
      <c r="I14" s="106"/>
      <c r="J14" s="106"/>
      <c r="K14" s="106"/>
      <c r="M14" s="94" t="s">
        <v>20</v>
      </c>
      <c r="N14" s="94" t="s">
        <v>16</v>
      </c>
      <c r="O14" s="96" t="s">
        <v>76</v>
      </c>
      <c r="P14" s="96" t="s">
        <v>76</v>
      </c>
      <c r="Q14" s="96" t="s">
        <v>76</v>
      </c>
    </row>
    <row r="15" spans="1:23" ht="33.75" customHeight="1" x14ac:dyDescent="0.25">
      <c r="B15" s="63" t="s">
        <v>89</v>
      </c>
      <c r="C15" s="63" t="s">
        <v>40</v>
      </c>
      <c r="D15" s="53"/>
      <c r="E15" s="53"/>
      <c r="G15" s="93"/>
      <c r="H15" s="93"/>
      <c r="I15" s="106"/>
      <c r="J15" s="106"/>
      <c r="K15" s="106"/>
      <c r="M15" s="94"/>
      <c r="N15" s="94"/>
      <c r="O15" s="96"/>
      <c r="P15" s="96"/>
      <c r="Q15" s="96"/>
    </row>
    <row r="16" spans="1:23" ht="36" customHeight="1" x14ac:dyDescent="0.25">
      <c r="B16" s="93" t="s">
        <v>90</v>
      </c>
      <c r="C16" s="63" t="s">
        <v>43</v>
      </c>
      <c r="D16" s="63"/>
      <c r="E16" s="63" t="s">
        <v>92</v>
      </c>
      <c r="G16" s="93" t="s">
        <v>33</v>
      </c>
      <c r="H16" s="63" t="s">
        <v>43</v>
      </c>
      <c r="I16" s="93"/>
      <c r="J16" s="93"/>
      <c r="K16" s="93"/>
      <c r="M16" s="94" t="s">
        <v>45</v>
      </c>
      <c r="N16" s="63" t="s">
        <v>43</v>
      </c>
      <c r="O16" s="93" t="s">
        <v>44</v>
      </c>
      <c r="P16" s="93"/>
      <c r="Q16" s="93"/>
    </row>
    <row r="17" spans="2:17" ht="13.9" x14ac:dyDescent="0.25">
      <c r="B17" s="93"/>
      <c r="C17" s="63">
        <v>1</v>
      </c>
      <c r="D17" s="54"/>
      <c r="E17" s="61"/>
      <c r="G17" s="93"/>
      <c r="H17" s="63">
        <v>1</v>
      </c>
      <c r="I17" s="86" t="str">
        <f>'MPS(input)'!I16</f>
        <v>ST-1</v>
      </c>
      <c r="J17" s="59">
        <f>'MPS(input)'!J16</f>
        <v>1.51</v>
      </c>
      <c r="K17" s="83">
        <f>'MPS(input)'!K16</f>
        <v>0.91849999999999998</v>
      </c>
      <c r="M17" s="94"/>
      <c r="N17" s="63">
        <v>1</v>
      </c>
      <c r="O17" s="57">
        <f>IFERROR((E17*J17*K17),"0.0")</f>
        <v>0</v>
      </c>
      <c r="P17" s="57">
        <f>IFERROR((E17*K17),"0.0")</f>
        <v>0</v>
      </c>
      <c r="Q17" s="57">
        <f>O17-P17</f>
        <v>0</v>
      </c>
    </row>
    <row r="18" spans="2:17" ht="13.9" x14ac:dyDescent="0.25">
      <c r="B18" s="93"/>
      <c r="C18" s="63">
        <v>2</v>
      </c>
      <c r="D18" s="54"/>
      <c r="E18" s="61"/>
      <c r="G18" s="93"/>
      <c r="H18" s="63">
        <v>2</v>
      </c>
      <c r="I18" s="86" t="str">
        <f>'MPS(input)'!I17</f>
        <v>ST-2</v>
      </c>
      <c r="J18" s="59">
        <f>'MPS(input)'!J17</f>
        <v>1.51</v>
      </c>
      <c r="K18" s="83">
        <f>'MPS(input)'!K17</f>
        <v>0.91849999999999998</v>
      </c>
      <c r="M18" s="94"/>
      <c r="N18" s="63">
        <v>2</v>
      </c>
      <c r="O18" s="57">
        <f t="shared" ref="O18:O66" si="0">IFERROR((E18*J18*K18),"0.0")</f>
        <v>0</v>
      </c>
      <c r="P18" s="57">
        <f t="shared" ref="P18:P66" si="1">IFERROR((E18*K18),"0.0")</f>
        <v>0</v>
      </c>
      <c r="Q18" s="57">
        <f t="shared" ref="Q18:Q66" si="2">O18-P18</f>
        <v>0</v>
      </c>
    </row>
    <row r="19" spans="2:17" ht="13.9" x14ac:dyDescent="0.25">
      <c r="B19" s="93"/>
      <c r="C19" s="63">
        <v>3</v>
      </c>
      <c r="D19" s="54"/>
      <c r="E19" s="61"/>
      <c r="G19" s="93"/>
      <c r="H19" s="63">
        <v>3</v>
      </c>
      <c r="I19" s="86" t="str">
        <f>'MPS(input)'!I18</f>
        <v>ST-3</v>
      </c>
      <c r="J19" s="59">
        <f>'MPS(input)'!J18</f>
        <v>1.51</v>
      </c>
      <c r="K19" s="83">
        <f>'MPS(input)'!K18</f>
        <v>0.91849999999999998</v>
      </c>
      <c r="M19" s="94"/>
      <c r="N19" s="63">
        <v>3</v>
      </c>
      <c r="O19" s="57">
        <f t="shared" si="0"/>
        <v>0</v>
      </c>
      <c r="P19" s="57">
        <f t="shared" si="1"/>
        <v>0</v>
      </c>
      <c r="Q19" s="57">
        <f t="shared" si="2"/>
        <v>0</v>
      </c>
    </row>
    <row r="20" spans="2:17" ht="13.9" x14ac:dyDescent="0.25">
      <c r="B20" s="93"/>
      <c r="C20" s="63">
        <v>4</v>
      </c>
      <c r="D20" s="54"/>
      <c r="E20" s="61"/>
      <c r="G20" s="93"/>
      <c r="H20" s="63">
        <v>4</v>
      </c>
      <c r="I20" s="86" t="str">
        <f>'MPS(input)'!I19</f>
        <v>ST-4</v>
      </c>
      <c r="J20" s="59">
        <f>'MPS(input)'!J19</f>
        <v>1.51</v>
      </c>
      <c r="K20" s="83">
        <f>'MPS(input)'!K19</f>
        <v>0.91849999999999998</v>
      </c>
      <c r="M20" s="94"/>
      <c r="N20" s="63">
        <v>4</v>
      </c>
      <c r="O20" s="57">
        <f t="shared" si="0"/>
        <v>0</v>
      </c>
      <c r="P20" s="57">
        <f t="shared" si="1"/>
        <v>0</v>
      </c>
      <c r="Q20" s="57">
        <f t="shared" si="2"/>
        <v>0</v>
      </c>
    </row>
    <row r="21" spans="2:17" ht="13.9" x14ac:dyDescent="0.25">
      <c r="B21" s="93"/>
      <c r="C21" s="63">
        <v>5</v>
      </c>
      <c r="D21" s="54"/>
      <c r="E21" s="61"/>
      <c r="G21" s="93"/>
      <c r="H21" s="63">
        <v>5</v>
      </c>
      <c r="I21" s="86" t="str">
        <f>'MPS(input)'!I20</f>
        <v>ST-5</v>
      </c>
      <c r="J21" s="59">
        <f>'MPS(input)'!J20</f>
        <v>1.51</v>
      </c>
      <c r="K21" s="83">
        <f>'MPS(input)'!K20</f>
        <v>0.91849999999999998</v>
      </c>
      <c r="M21" s="94"/>
      <c r="N21" s="63">
        <v>5</v>
      </c>
      <c r="O21" s="57">
        <f t="shared" si="0"/>
        <v>0</v>
      </c>
      <c r="P21" s="57">
        <f t="shared" si="1"/>
        <v>0</v>
      </c>
      <c r="Q21" s="57">
        <f t="shared" si="2"/>
        <v>0</v>
      </c>
    </row>
    <row r="22" spans="2:17" ht="13.9" x14ac:dyDescent="0.25">
      <c r="B22" s="93"/>
      <c r="C22" s="63">
        <v>6</v>
      </c>
      <c r="D22" s="54"/>
      <c r="E22" s="61"/>
      <c r="G22" s="93"/>
      <c r="H22" s="63">
        <v>6</v>
      </c>
      <c r="I22" s="86" t="str">
        <f>'MPS(input)'!I21</f>
        <v>ST-6</v>
      </c>
      <c r="J22" s="59">
        <f>'MPS(input)'!J21</f>
        <v>1.51</v>
      </c>
      <c r="K22" s="83">
        <f>'MPS(input)'!K21</f>
        <v>0.91849999999999998</v>
      </c>
      <c r="M22" s="94"/>
      <c r="N22" s="63">
        <v>6</v>
      </c>
      <c r="O22" s="57">
        <f t="shared" si="0"/>
        <v>0</v>
      </c>
      <c r="P22" s="57">
        <f t="shared" si="1"/>
        <v>0</v>
      </c>
      <c r="Q22" s="57">
        <f t="shared" si="2"/>
        <v>0</v>
      </c>
    </row>
    <row r="23" spans="2:17" ht="13.9" x14ac:dyDescent="0.25">
      <c r="B23" s="93"/>
      <c r="C23" s="63">
        <v>7</v>
      </c>
      <c r="D23" s="54"/>
      <c r="E23" s="61"/>
      <c r="G23" s="93"/>
      <c r="H23" s="63">
        <v>7</v>
      </c>
      <c r="I23" s="86" t="str">
        <f>'MPS(input)'!I22</f>
        <v>ST-7</v>
      </c>
      <c r="J23" s="59">
        <f>'MPS(input)'!J22</f>
        <v>1.51</v>
      </c>
      <c r="K23" s="83">
        <f>'MPS(input)'!K22</f>
        <v>0.91849999999999998</v>
      </c>
      <c r="M23" s="94"/>
      <c r="N23" s="63">
        <v>7</v>
      </c>
      <c r="O23" s="57">
        <f t="shared" si="0"/>
        <v>0</v>
      </c>
      <c r="P23" s="57">
        <f t="shared" si="1"/>
        <v>0</v>
      </c>
      <c r="Q23" s="57">
        <f t="shared" si="2"/>
        <v>0</v>
      </c>
    </row>
    <row r="24" spans="2:17" ht="13.9" x14ac:dyDescent="0.25">
      <c r="B24" s="93"/>
      <c r="C24" s="63">
        <v>8</v>
      </c>
      <c r="D24" s="54"/>
      <c r="E24" s="61"/>
      <c r="G24" s="93"/>
      <c r="H24" s="63">
        <v>8</v>
      </c>
      <c r="I24" s="86" t="str">
        <f>'MPS(input)'!I23</f>
        <v>ST-8</v>
      </c>
      <c r="J24" s="59">
        <f>'MPS(input)'!J23</f>
        <v>1.51</v>
      </c>
      <c r="K24" s="83">
        <f>'MPS(input)'!K23</f>
        <v>0.91849999999999998</v>
      </c>
      <c r="M24" s="94"/>
      <c r="N24" s="63">
        <v>8</v>
      </c>
      <c r="O24" s="57">
        <f t="shared" si="0"/>
        <v>0</v>
      </c>
      <c r="P24" s="57">
        <f t="shared" si="1"/>
        <v>0</v>
      </c>
      <c r="Q24" s="57">
        <f t="shared" si="2"/>
        <v>0</v>
      </c>
    </row>
    <row r="25" spans="2:17" ht="13.9" x14ac:dyDescent="0.25">
      <c r="B25" s="93"/>
      <c r="C25" s="63">
        <v>9</v>
      </c>
      <c r="D25" s="54"/>
      <c r="E25" s="61"/>
      <c r="G25" s="93"/>
      <c r="H25" s="63">
        <v>9</v>
      </c>
      <c r="I25" s="86" t="str">
        <f>'MPS(input)'!I24</f>
        <v>ST-9</v>
      </c>
      <c r="J25" s="59">
        <f>'MPS(input)'!J24</f>
        <v>1.51</v>
      </c>
      <c r="K25" s="83">
        <f>'MPS(input)'!K24</f>
        <v>0.91849999999999998</v>
      </c>
      <c r="M25" s="94"/>
      <c r="N25" s="63">
        <v>9</v>
      </c>
      <c r="O25" s="57">
        <f t="shared" si="0"/>
        <v>0</v>
      </c>
      <c r="P25" s="57">
        <f t="shared" si="1"/>
        <v>0</v>
      </c>
      <c r="Q25" s="57">
        <f t="shared" si="2"/>
        <v>0</v>
      </c>
    </row>
    <row r="26" spans="2:17" ht="13.9" x14ac:dyDescent="0.25">
      <c r="B26" s="93"/>
      <c r="C26" s="63">
        <v>10</v>
      </c>
      <c r="D26" s="54"/>
      <c r="E26" s="61"/>
      <c r="G26" s="93"/>
      <c r="H26" s="63">
        <v>10</v>
      </c>
      <c r="I26" s="86" t="str">
        <f>'MPS(input)'!I25</f>
        <v>ST-10</v>
      </c>
      <c r="J26" s="59">
        <f>'MPS(input)'!J25</f>
        <v>1.51</v>
      </c>
      <c r="K26" s="83">
        <f>'MPS(input)'!K25</f>
        <v>0.91849999999999998</v>
      </c>
      <c r="M26" s="94"/>
      <c r="N26" s="63">
        <v>10</v>
      </c>
      <c r="O26" s="57">
        <f t="shared" si="0"/>
        <v>0</v>
      </c>
      <c r="P26" s="57">
        <f t="shared" si="1"/>
        <v>0</v>
      </c>
      <c r="Q26" s="57">
        <f t="shared" si="2"/>
        <v>0</v>
      </c>
    </row>
    <row r="27" spans="2:17" ht="13.9" x14ac:dyDescent="0.25">
      <c r="B27" s="93"/>
      <c r="C27" s="63">
        <v>11</v>
      </c>
      <c r="D27" s="54"/>
      <c r="E27" s="61"/>
      <c r="G27" s="93"/>
      <c r="H27" s="63">
        <v>11</v>
      </c>
      <c r="I27" s="86" t="str">
        <f>'MPS(input)'!I26</f>
        <v>ST-11</v>
      </c>
      <c r="J27" s="59">
        <f>'MPS(input)'!J26</f>
        <v>1.51</v>
      </c>
      <c r="K27" s="83">
        <f>'MPS(input)'!K26</f>
        <v>0.91849999999999998</v>
      </c>
      <c r="M27" s="94"/>
      <c r="N27" s="63">
        <v>11</v>
      </c>
      <c r="O27" s="57">
        <f t="shared" si="0"/>
        <v>0</v>
      </c>
      <c r="P27" s="57">
        <f t="shared" si="1"/>
        <v>0</v>
      </c>
      <c r="Q27" s="57">
        <f t="shared" si="2"/>
        <v>0</v>
      </c>
    </row>
    <row r="28" spans="2:17" ht="13.9" x14ac:dyDescent="0.25">
      <c r="B28" s="93"/>
      <c r="C28" s="63">
        <v>12</v>
      </c>
      <c r="D28" s="54"/>
      <c r="E28" s="61"/>
      <c r="G28" s="93"/>
      <c r="H28" s="63">
        <v>12</v>
      </c>
      <c r="I28" s="86" t="str">
        <f>'MPS(input)'!I27</f>
        <v>ST-12</v>
      </c>
      <c r="J28" s="59">
        <f>'MPS(input)'!J27</f>
        <v>1.51</v>
      </c>
      <c r="K28" s="83">
        <f>'MPS(input)'!K27</f>
        <v>0.91849999999999998</v>
      </c>
      <c r="M28" s="94"/>
      <c r="N28" s="63">
        <v>12</v>
      </c>
      <c r="O28" s="57">
        <f t="shared" si="0"/>
        <v>0</v>
      </c>
      <c r="P28" s="57">
        <f t="shared" si="1"/>
        <v>0</v>
      </c>
      <c r="Q28" s="57">
        <f t="shared" si="2"/>
        <v>0</v>
      </c>
    </row>
    <row r="29" spans="2:17" ht="13.9" x14ac:dyDescent="0.25">
      <c r="B29" s="93"/>
      <c r="C29" s="63">
        <v>13</v>
      </c>
      <c r="D29" s="54"/>
      <c r="E29" s="61"/>
      <c r="G29" s="93"/>
      <c r="H29" s="63">
        <v>13</v>
      </c>
      <c r="I29" s="86" t="str">
        <f>'MPS(input)'!I28</f>
        <v>ST-13</v>
      </c>
      <c r="J29" s="59">
        <f>'MPS(input)'!J28</f>
        <v>1.51</v>
      </c>
      <c r="K29" s="83">
        <f>'MPS(input)'!K28</f>
        <v>0.91849999999999998</v>
      </c>
      <c r="M29" s="94"/>
      <c r="N29" s="63">
        <v>13</v>
      </c>
      <c r="O29" s="57">
        <f t="shared" si="0"/>
        <v>0</v>
      </c>
      <c r="P29" s="57">
        <f t="shared" si="1"/>
        <v>0</v>
      </c>
      <c r="Q29" s="57">
        <f t="shared" si="2"/>
        <v>0</v>
      </c>
    </row>
    <row r="30" spans="2:17" ht="13.9" x14ac:dyDescent="0.25">
      <c r="B30" s="93"/>
      <c r="C30" s="63">
        <v>14</v>
      </c>
      <c r="D30" s="54"/>
      <c r="E30" s="61"/>
      <c r="G30" s="93"/>
      <c r="H30" s="63">
        <v>14</v>
      </c>
      <c r="I30" s="86" t="str">
        <f>'MPS(input)'!I29</f>
        <v>ST-14</v>
      </c>
      <c r="J30" s="59">
        <f>'MPS(input)'!J29</f>
        <v>1.51</v>
      </c>
      <c r="K30" s="83">
        <f>'MPS(input)'!K29</f>
        <v>0.91849999999999998</v>
      </c>
      <c r="M30" s="94"/>
      <c r="N30" s="63">
        <v>14</v>
      </c>
      <c r="O30" s="57">
        <f t="shared" si="0"/>
        <v>0</v>
      </c>
      <c r="P30" s="57">
        <f t="shared" si="1"/>
        <v>0</v>
      </c>
      <c r="Q30" s="57">
        <f t="shared" si="2"/>
        <v>0</v>
      </c>
    </row>
    <row r="31" spans="2:17" ht="13.9" x14ac:dyDescent="0.25">
      <c r="B31" s="93"/>
      <c r="C31" s="63">
        <v>15</v>
      </c>
      <c r="D31" s="54"/>
      <c r="E31" s="61"/>
      <c r="G31" s="93"/>
      <c r="H31" s="63">
        <v>15</v>
      </c>
      <c r="I31" s="86" t="str">
        <f>'MPS(input)'!I30</f>
        <v>ST-15</v>
      </c>
      <c r="J31" s="59">
        <f>'MPS(input)'!J30</f>
        <v>1.51</v>
      </c>
      <c r="K31" s="83">
        <f>'MPS(input)'!K30</f>
        <v>0.91849999999999998</v>
      </c>
      <c r="M31" s="94"/>
      <c r="N31" s="63">
        <v>15</v>
      </c>
      <c r="O31" s="57">
        <f t="shared" si="0"/>
        <v>0</v>
      </c>
      <c r="P31" s="57">
        <f t="shared" si="1"/>
        <v>0</v>
      </c>
      <c r="Q31" s="57">
        <f t="shared" si="2"/>
        <v>0</v>
      </c>
    </row>
    <row r="32" spans="2:17" ht="13.9" x14ac:dyDescent="0.25">
      <c r="B32" s="93"/>
      <c r="C32" s="63">
        <v>16</v>
      </c>
      <c r="D32" s="54"/>
      <c r="E32" s="61"/>
      <c r="G32" s="93"/>
      <c r="H32" s="63">
        <v>16</v>
      </c>
      <c r="I32" s="86" t="str">
        <f>'MPS(input)'!I31</f>
        <v>ST-16</v>
      </c>
      <c r="J32" s="59">
        <f>'MPS(input)'!J31</f>
        <v>1.51</v>
      </c>
      <c r="K32" s="83">
        <f>'MPS(input)'!K31</f>
        <v>0.91849999999999998</v>
      </c>
      <c r="M32" s="94"/>
      <c r="N32" s="63">
        <v>16</v>
      </c>
      <c r="O32" s="57">
        <f t="shared" si="0"/>
        <v>0</v>
      </c>
      <c r="P32" s="57">
        <f t="shared" si="1"/>
        <v>0</v>
      </c>
      <c r="Q32" s="57">
        <f t="shared" si="2"/>
        <v>0</v>
      </c>
    </row>
    <row r="33" spans="2:17" ht="13.9" x14ac:dyDescent="0.25">
      <c r="B33" s="93"/>
      <c r="C33" s="63">
        <v>17</v>
      </c>
      <c r="D33" s="54"/>
      <c r="E33" s="61"/>
      <c r="G33" s="93"/>
      <c r="H33" s="63">
        <v>17</v>
      </c>
      <c r="I33" s="86" t="str">
        <f>'MPS(input)'!I32</f>
        <v>ST-17</v>
      </c>
      <c r="J33" s="59">
        <f>'MPS(input)'!J32</f>
        <v>1.51</v>
      </c>
      <c r="K33" s="83">
        <f>'MPS(input)'!K32</f>
        <v>0.91849999999999998</v>
      </c>
      <c r="M33" s="94"/>
      <c r="N33" s="63">
        <v>17</v>
      </c>
      <c r="O33" s="57">
        <f t="shared" si="0"/>
        <v>0</v>
      </c>
      <c r="P33" s="57">
        <f t="shared" si="1"/>
        <v>0</v>
      </c>
      <c r="Q33" s="57">
        <f t="shared" si="2"/>
        <v>0</v>
      </c>
    </row>
    <row r="34" spans="2:17" ht="13.9" x14ac:dyDescent="0.25">
      <c r="B34" s="93"/>
      <c r="C34" s="63">
        <v>18</v>
      </c>
      <c r="D34" s="54"/>
      <c r="E34" s="61"/>
      <c r="G34" s="93"/>
      <c r="H34" s="63">
        <v>18</v>
      </c>
      <c r="I34" s="86" t="str">
        <f>'MPS(input)'!I33</f>
        <v>ST-18</v>
      </c>
      <c r="J34" s="59">
        <f>'MPS(input)'!J33</f>
        <v>1.51</v>
      </c>
      <c r="K34" s="83">
        <f>'MPS(input)'!K33</f>
        <v>0.91849999999999998</v>
      </c>
      <c r="M34" s="94"/>
      <c r="N34" s="63">
        <v>18</v>
      </c>
      <c r="O34" s="57">
        <f t="shared" si="0"/>
        <v>0</v>
      </c>
      <c r="P34" s="57">
        <f t="shared" si="1"/>
        <v>0</v>
      </c>
      <c r="Q34" s="57">
        <f t="shared" si="2"/>
        <v>0</v>
      </c>
    </row>
    <row r="35" spans="2:17" ht="13.9" x14ac:dyDescent="0.25">
      <c r="B35" s="93"/>
      <c r="C35" s="63">
        <v>19</v>
      </c>
      <c r="D35" s="54"/>
      <c r="E35" s="61"/>
      <c r="G35" s="93"/>
      <c r="H35" s="63">
        <v>19</v>
      </c>
      <c r="I35" s="86" t="str">
        <f>'MPS(input)'!I34</f>
        <v>ST-19</v>
      </c>
      <c r="J35" s="59">
        <f>'MPS(input)'!J34</f>
        <v>1.51</v>
      </c>
      <c r="K35" s="83">
        <f>'MPS(input)'!K34</f>
        <v>0.91849999999999998</v>
      </c>
      <c r="M35" s="94"/>
      <c r="N35" s="63">
        <v>19</v>
      </c>
      <c r="O35" s="57">
        <f t="shared" si="0"/>
        <v>0</v>
      </c>
      <c r="P35" s="57">
        <f t="shared" si="1"/>
        <v>0</v>
      </c>
      <c r="Q35" s="57">
        <f t="shared" si="2"/>
        <v>0</v>
      </c>
    </row>
    <row r="36" spans="2:17" ht="13.9" x14ac:dyDescent="0.25">
      <c r="B36" s="93"/>
      <c r="C36" s="63">
        <v>20</v>
      </c>
      <c r="D36" s="54"/>
      <c r="E36" s="61"/>
      <c r="G36" s="93"/>
      <c r="H36" s="63">
        <v>20</v>
      </c>
      <c r="I36" s="86" t="str">
        <f>'MPS(input)'!I35</f>
        <v>ST-20</v>
      </c>
      <c r="J36" s="59">
        <f>'MPS(input)'!J35</f>
        <v>1.51</v>
      </c>
      <c r="K36" s="83">
        <f>'MPS(input)'!K35</f>
        <v>0.91849999999999998</v>
      </c>
      <c r="M36" s="94"/>
      <c r="N36" s="63">
        <v>20</v>
      </c>
      <c r="O36" s="57">
        <f t="shared" si="0"/>
        <v>0</v>
      </c>
      <c r="P36" s="57">
        <f t="shared" si="1"/>
        <v>0</v>
      </c>
      <c r="Q36" s="57">
        <f t="shared" si="2"/>
        <v>0</v>
      </c>
    </row>
    <row r="37" spans="2:17" ht="13.9" x14ac:dyDescent="0.25">
      <c r="B37" s="93"/>
      <c r="C37" s="63">
        <v>21</v>
      </c>
      <c r="D37" s="54"/>
      <c r="E37" s="61"/>
      <c r="G37" s="93"/>
      <c r="H37" s="63">
        <v>21</v>
      </c>
      <c r="I37" s="86" t="str">
        <f>'MPS(input)'!I36</f>
        <v>ST-21</v>
      </c>
      <c r="J37" s="59">
        <f>'MPS(input)'!J36</f>
        <v>1.51</v>
      </c>
      <c r="K37" s="83">
        <f>'MPS(input)'!K36</f>
        <v>0.91849999999999998</v>
      </c>
      <c r="M37" s="94"/>
      <c r="N37" s="63">
        <v>21</v>
      </c>
      <c r="O37" s="57">
        <f t="shared" si="0"/>
        <v>0</v>
      </c>
      <c r="P37" s="57">
        <f t="shared" si="1"/>
        <v>0</v>
      </c>
      <c r="Q37" s="57">
        <f t="shared" si="2"/>
        <v>0</v>
      </c>
    </row>
    <row r="38" spans="2:17" ht="13.9" x14ac:dyDescent="0.25">
      <c r="B38" s="93"/>
      <c r="C38" s="63">
        <v>22</v>
      </c>
      <c r="D38" s="54"/>
      <c r="E38" s="61"/>
      <c r="G38" s="93"/>
      <c r="H38" s="63">
        <v>22</v>
      </c>
      <c r="I38" s="86" t="str">
        <f>'MPS(input)'!I37</f>
        <v>ST-22</v>
      </c>
      <c r="J38" s="59">
        <f>'MPS(input)'!J37</f>
        <v>1.51</v>
      </c>
      <c r="K38" s="83">
        <f>'MPS(input)'!K37</f>
        <v>0.91849999999999998</v>
      </c>
      <c r="M38" s="94"/>
      <c r="N38" s="63">
        <v>22</v>
      </c>
      <c r="O38" s="57">
        <f t="shared" si="0"/>
        <v>0</v>
      </c>
      <c r="P38" s="57">
        <f t="shared" si="1"/>
        <v>0</v>
      </c>
      <c r="Q38" s="57">
        <f t="shared" si="2"/>
        <v>0</v>
      </c>
    </row>
    <row r="39" spans="2:17" ht="13.9" x14ac:dyDescent="0.25">
      <c r="B39" s="93"/>
      <c r="C39" s="63">
        <v>23</v>
      </c>
      <c r="D39" s="54"/>
      <c r="E39" s="61"/>
      <c r="G39" s="93"/>
      <c r="H39" s="63">
        <v>23</v>
      </c>
      <c r="I39" s="86" t="str">
        <f>'MPS(input)'!I38</f>
        <v>ST-23</v>
      </c>
      <c r="J39" s="59">
        <f>'MPS(input)'!J38</f>
        <v>1.51</v>
      </c>
      <c r="K39" s="83">
        <f>'MPS(input)'!K38</f>
        <v>0.91849999999999998</v>
      </c>
      <c r="M39" s="94"/>
      <c r="N39" s="63">
        <v>23</v>
      </c>
      <c r="O39" s="57">
        <f t="shared" si="0"/>
        <v>0</v>
      </c>
      <c r="P39" s="57">
        <f t="shared" si="1"/>
        <v>0</v>
      </c>
      <c r="Q39" s="57">
        <f t="shared" si="2"/>
        <v>0</v>
      </c>
    </row>
    <row r="40" spans="2:17" ht="13.9" x14ac:dyDescent="0.25">
      <c r="B40" s="93"/>
      <c r="C40" s="63">
        <v>24</v>
      </c>
      <c r="D40" s="54"/>
      <c r="E40" s="61"/>
      <c r="G40" s="93"/>
      <c r="H40" s="63">
        <v>24</v>
      </c>
      <c r="I40" s="86" t="str">
        <f>'MPS(input)'!I39</f>
        <v>ST-24</v>
      </c>
      <c r="J40" s="59">
        <f>'MPS(input)'!J39</f>
        <v>1.51</v>
      </c>
      <c r="K40" s="83">
        <f>'MPS(input)'!K39</f>
        <v>0.91849999999999998</v>
      </c>
      <c r="M40" s="94"/>
      <c r="N40" s="63">
        <v>24</v>
      </c>
      <c r="O40" s="57">
        <f t="shared" si="0"/>
        <v>0</v>
      </c>
      <c r="P40" s="57">
        <f t="shared" si="1"/>
        <v>0</v>
      </c>
      <c r="Q40" s="57">
        <f t="shared" si="2"/>
        <v>0</v>
      </c>
    </row>
    <row r="41" spans="2:17" ht="15.75" customHeight="1" x14ac:dyDescent="0.25">
      <c r="B41" s="93"/>
      <c r="C41" s="63">
        <v>25</v>
      </c>
      <c r="D41" s="54"/>
      <c r="E41" s="61"/>
      <c r="G41" s="93"/>
      <c r="H41" s="63">
        <v>25</v>
      </c>
      <c r="I41" s="86" t="str">
        <f>'MPS(input)'!I40</f>
        <v>ST-25</v>
      </c>
      <c r="J41" s="59">
        <f>'MPS(input)'!J40</f>
        <v>1.51</v>
      </c>
      <c r="K41" s="83">
        <f>'MPS(input)'!K40</f>
        <v>0.91849999999999998</v>
      </c>
      <c r="M41" s="94"/>
      <c r="N41" s="63">
        <v>25</v>
      </c>
      <c r="O41" s="57">
        <f t="shared" si="0"/>
        <v>0</v>
      </c>
      <c r="P41" s="57">
        <f>IFERROR((E41*K41),"0.0")</f>
        <v>0</v>
      </c>
      <c r="Q41" s="57">
        <f t="shared" si="2"/>
        <v>0</v>
      </c>
    </row>
    <row r="42" spans="2:17" ht="13.9" x14ac:dyDescent="0.25">
      <c r="B42" s="93"/>
      <c r="C42" s="63">
        <v>26</v>
      </c>
      <c r="D42" s="54"/>
      <c r="E42" s="61"/>
      <c r="G42" s="93"/>
      <c r="H42" s="63">
        <v>26</v>
      </c>
      <c r="I42" s="86" t="str">
        <f>'MPS(input)'!I41</f>
        <v>ST-26</v>
      </c>
      <c r="J42" s="59">
        <f>'MPS(input)'!J41</f>
        <v>1.51</v>
      </c>
      <c r="K42" s="83">
        <f>'MPS(input)'!K41</f>
        <v>0.91849999999999998</v>
      </c>
      <c r="M42" s="94"/>
      <c r="N42" s="63">
        <v>26</v>
      </c>
      <c r="O42" s="57">
        <f t="shared" si="0"/>
        <v>0</v>
      </c>
      <c r="P42" s="57">
        <f t="shared" si="1"/>
        <v>0</v>
      </c>
      <c r="Q42" s="57">
        <f t="shared" si="2"/>
        <v>0</v>
      </c>
    </row>
    <row r="43" spans="2:17" ht="13.9" x14ac:dyDescent="0.25">
      <c r="B43" s="93"/>
      <c r="C43" s="63">
        <v>27</v>
      </c>
      <c r="D43" s="54"/>
      <c r="E43" s="61"/>
      <c r="G43" s="93"/>
      <c r="H43" s="63">
        <v>27</v>
      </c>
      <c r="I43" s="86" t="str">
        <f>'MPS(input)'!I42</f>
        <v>ST-27</v>
      </c>
      <c r="J43" s="59">
        <f>'MPS(input)'!J42</f>
        <v>1.51</v>
      </c>
      <c r="K43" s="83">
        <f>'MPS(input)'!K42</f>
        <v>0.91849999999999998</v>
      </c>
      <c r="M43" s="94"/>
      <c r="N43" s="63">
        <v>27</v>
      </c>
      <c r="O43" s="57">
        <f t="shared" si="0"/>
        <v>0</v>
      </c>
      <c r="P43" s="57">
        <f t="shared" si="1"/>
        <v>0</v>
      </c>
      <c r="Q43" s="57">
        <f t="shared" si="2"/>
        <v>0</v>
      </c>
    </row>
    <row r="44" spans="2:17" ht="13.9" x14ac:dyDescent="0.25">
      <c r="B44" s="93"/>
      <c r="C44" s="63">
        <v>28</v>
      </c>
      <c r="D44" s="54"/>
      <c r="E44" s="61"/>
      <c r="G44" s="93"/>
      <c r="H44" s="63">
        <v>28</v>
      </c>
      <c r="I44" s="86" t="str">
        <f>'MPS(input)'!I43</f>
        <v>ST-28</v>
      </c>
      <c r="J44" s="59">
        <f>'MPS(input)'!J43</f>
        <v>1.51</v>
      </c>
      <c r="K44" s="83">
        <f>'MPS(input)'!K43</f>
        <v>0.91849999999999998</v>
      </c>
      <c r="M44" s="94"/>
      <c r="N44" s="63">
        <v>28</v>
      </c>
      <c r="O44" s="57">
        <f t="shared" si="0"/>
        <v>0</v>
      </c>
      <c r="P44" s="57">
        <f t="shared" si="1"/>
        <v>0</v>
      </c>
      <c r="Q44" s="57">
        <f t="shared" si="2"/>
        <v>0</v>
      </c>
    </row>
    <row r="45" spans="2:17" ht="13.9" x14ac:dyDescent="0.25">
      <c r="B45" s="93"/>
      <c r="C45" s="63">
        <v>29</v>
      </c>
      <c r="D45" s="54"/>
      <c r="E45" s="61"/>
      <c r="G45" s="93"/>
      <c r="H45" s="63">
        <v>29</v>
      </c>
      <c r="I45" s="86" t="str">
        <f>'MPS(input)'!I44</f>
        <v>ST-29</v>
      </c>
      <c r="J45" s="59">
        <f>'MPS(input)'!J44</f>
        <v>1.51</v>
      </c>
      <c r="K45" s="83">
        <f>'MPS(input)'!K44</f>
        <v>0.91849999999999998</v>
      </c>
      <c r="M45" s="94"/>
      <c r="N45" s="63">
        <v>29</v>
      </c>
      <c r="O45" s="57">
        <f t="shared" si="0"/>
        <v>0</v>
      </c>
      <c r="P45" s="57">
        <f t="shared" si="1"/>
        <v>0</v>
      </c>
      <c r="Q45" s="57">
        <f t="shared" si="2"/>
        <v>0</v>
      </c>
    </row>
    <row r="46" spans="2:17" ht="13.9" x14ac:dyDescent="0.25">
      <c r="B46" s="93"/>
      <c r="C46" s="63">
        <v>30</v>
      </c>
      <c r="D46" s="54"/>
      <c r="E46" s="61"/>
      <c r="G46" s="93"/>
      <c r="H46" s="63">
        <v>30</v>
      </c>
      <c r="I46" s="86" t="str">
        <f>'MPS(input)'!I45</f>
        <v>ST-30</v>
      </c>
      <c r="J46" s="59">
        <f>'MPS(input)'!J45</f>
        <v>1.51</v>
      </c>
      <c r="K46" s="83">
        <f>'MPS(input)'!K45</f>
        <v>0.91849999999999998</v>
      </c>
      <c r="M46" s="94"/>
      <c r="N46" s="63">
        <v>30</v>
      </c>
      <c r="O46" s="57">
        <f t="shared" si="0"/>
        <v>0</v>
      </c>
      <c r="P46" s="57">
        <f t="shared" si="1"/>
        <v>0</v>
      </c>
      <c r="Q46" s="57">
        <f t="shared" si="2"/>
        <v>0</v>
      </c>
    </row>
    <row r="47" spans="2:17" ht="13.9" x14ac:dyDescent="0.25">
      <c r="B47" s="93"/>
      <c r="C47" s="63">
        <v>31</v>
      </c>
      <c r="D47" s="54"/>
      <c r="E47" s="61"/>
      <c r="G47" s="93"/>
      <c r="H47" s="63">
        <v>31</v>
      </c>
      <c r="I47" s="86" t="str">
        <f>'MPS(input)'!I46</f>
        <v>ST-31</v>
      </c>
      <c r="J47" s="59">
        <f>'MPS(input)'!J46</f>
        <v>1.51</v>
      </c>
      <c r="K47" s="83">
        <f>'MPS(input)'!K46</f>
        <v>0.91849999999999998</v>
      </c>
      <c r="M47" s="94"/>
      <c r="N47" s="63">
        <v>31</v>
      </c>
      <c r="O47" s="57">
        <f t="shared" si="0"/>
        <v>0</v>
      </c>
      <c r="P47" s="57">
        <f t="shared" si="1"/>
        <v>0</v>
      </c>
      <c r="Q47" s="57">
        <f t="shared" si="2"/>
        <v>0</v>
      </c>
    </row>
    <row r="48" spans="2:17" ht="13.9" x14ac:dyDescent="0.25">
      <c r="B48" s="93"/>
      <c r="C48" s="63">
        <v>32</v>
      </c>
      <c r="D48" s="54"/>
      <c r="E48" s="61"/>
      <c r="G48" s="93"/>
      <c r="H48" s="63">
        <v>32</v>
      </c>
      <c r="I48" s="86" t="str">
        <f>'MPS(input)'!I47</f>
        <v>ST-32</v>
      </c>
      <c r="J48" s="59">
        <f>'MPS(input)'!J47</f>
        <v>1.51</v>
      </c>
      <c r="K48" s="83">
        <f>'MPS(input)'!K47</f>
        <v>0.91849999999999998</v>
      </c>
      <c r="M48" s="94"/>
      <c r="N48" s="63">
        <v>32</v>
      </c>
      <c r="O48" s="57">
        <f t="shared" si="0"/>
        <v>0</v>
      </c>
      <c r="P48" s="57">
        <f t="shared" si="1"/>
        <v>0</v>
      </c>
      <c r="Q48" s="57">
        <f t="shared" si="2"/>
        <v>0</v>
      </c>
    </row>
    <row r="49" spans="2:17" ht="13.9" x14ac:dyDescent="0.25">
      <c r="B49" s="93"/>
      <c r="C49" s="63">
        <v>33</v>
      </c>
      <c r="D49" s="54"/>
      <c r="E49" s="61"/>
      <c r="G49" s="93"/>
      <c r="H49" s="63">
        <v>33</v>
      </c>
      <c r="I49" s="86">
        <f>'MPS(input)'!I48</f>
        <v>0</v>
      </c>
      <c r="J49" s="59">
        <f>'MPS(input)'!J48</f>
        <v>1.51</v>
      </c>
      <c r="K49" s="83">
        <f>'MPS(input)'!K48</f>
        <v>0</v>
      </c>
      <c r="M49" s="94"/>
      <c r="N49" s="63">
        <v>33</v>
      </c>
      <c r="O49" s="57">
        <f t="shared" si="0"/>
        <v>0</v>
      </c>
      <c r="P49" s="57">
        <f t="shared" si="1"/>
        <v>0</v>
      </c>
      <c r="Q49" s="57">
        <f t="shared" si="2"/>
        <v>0</v>
      </c>
    </row>
    <row r="50" spans="2:17" ht="13.9" x14ac:dyDescent="0.25">
      <c r="B50" s="93"/>
      <c r="C50" s="63">
        <v>34</v>
      </c>
      <c r="D50" s="54"/>
      <c r="E50" s="61"/>
      <c r="G50" s="93"/>
      <c r="H50" s="63">
        <v>34</v>
      </c>
      <c r="I50" s="86">
        <f>'MPS(input)'!I49</f>
        <v>0</v>
      </c>
      <c r="J50" s="59">
        <f>'MPS(input)'!J49</f>
        <v>1.51</v>
      </c>
      <c r="K50" s="83">
        <f>'MPS(input)'!K49</f>
        <v>0</v>
      </c>
      <c r="M50" s="94"/>
      <c r="N50" s="63">
        <v>34</v>
      </c>
      <c r="O50" s="57">
        <f t="shared" si="0"/>
        <v>0</v>
      </c>
      <c r="P50" s="57">
        <f t="shared" si="1"/>
        <v>0</v>
      </c>
      <c r="Q50" s="57">
        <f t="shared" si="2"/>
        <v>0</v>
      </c>
    </row>
    <row r="51" spans="2:17" ht="13.9" x14ac:dyDescent="0.25">
      <c r="B51" s="93"/>
      <c r="C51" s="63">
        <v>35</v>
      </c>
      <c r="D51" s="54"/>
      <c r="E51" s="61"/>
      <c r="G51" s="93"/>
      <c r="H51" s="63">
        <v>35</v>
      </c>
      <c r="I51" s="86">
        <f>'MPS(input)'!I50</f>
        <v>0</v>
      </c>
      <c r="J51" s="59">
        <f>'MPS(input)'!J50</f>
        <v>1.51</v>
      </c>
      <c r="K51" s="83">
        <f>'MPS(input)'!K50</f>
        <v>0</v>
      </c>
      <c r="M51" s="94"/>
      <c r="N51" s="63">
        <v>35</v>
      </c>
      <c r="O51" s="57">
        <f t="shared" si="0"/>
        <v>0</v>
      </c>
      <c r="P51" s="57">
        <f t="shared" si="1"/>
        <v>0</v>
      </c>
      <c r="Q51" s="57">
        <f t="shared" si="2"/>
        <v>0</v>
      </c>
    </row>
    <row r="52" spans="2:17" ht="13.9" x14ac:dyDescent="0.25">
      <c r="B52" s="93"/>
      <c r="C52" s="63">
        <v>36</v>
      </c>
      <c r="D52" s="54"/>
      <c r="E52" s="61"/>
      <c r="G52" s="93"/>
      <c r="H52" s="63">
        <v>36</v>
      </c>
      <c r="I52" s="86">
        <f>'MPS(input)'!I51</f>
        <v>0</v>
      </c>
      <c r="J52" s="59">
        <f>'MPS(input)'!J51</f>
        <v>1.51</v>
      </c>
      <c r="K52" s="83">
        <f>'MPS(input)'!K51</f>
        <v>0</v>
      </c>
      <c r="M52" s="94"/>
      <c r="N52" s="63">
        <v>36</v>
      </c>
      <c r="O52" s="57">
        <f t="shared" si="0"/>
        <v>0</v>
      </c>
      <c r="P52" s="57">
        <f t="shared" si="1"/>
        <v>0</v>
      </c>
      <c r="Q52" s="57">
        <f t="shared" si="2"/>
        <v>0</v>
      </c>
    </row>
    <row r="53" spans="2:17" ht="13.9" x14ac:dyDescent="0.25">
      <c r="B53" s="93"/>
      <c r="C53" s="63">
        <v>37</v>
      </c>
      <c r="D53" s="54"/>
      <c r="E53" s="61"/>
      <c r="G53" s="93"/>
      <c r="H53" s="63">
        <v>37</v>
      </c>
      <c r="I53" s="86">
        <f>'MPS(input)'!I52</f>
        <v>0</v>
      </c>
      <c r="J53" s="59">
        <f>'MPS(input)'!J52</f>
        <v>1.51</v>
      </c>
      <c r="K53" s="83">
        <f>'MPS(input)'!K52</f>
        <v>0</v>
      </c>
      <c r="M53" s="94"/>
      <c r="N53" s="63">
        <v>37</v>
      </c>
      <c r="O53" s="57">
        <f t="shared" si="0"/>
        <v>0</v>
      </c>
      <c r="P53" s="57">
        <f t="shared" si="1"/>
        <v>0</v>
      </c>
      <c r="Q53" s="57">
        <f t="shared" si="2"/>
        <v>0</v>
      </c>
    </row>
    <row r="54" spans="2:17" ht="13.9" x14ac:dyDescent="0.25">
      <c r="B54" s="93"/>
      <c r="C54" s="63">
        <v>38</v>
      </c>
      <c r="D54" s="54"/>
      <c r="E54" s="61"/>
      <c r="G54" s="93"/>
      <c r="H54" s="63">
        <v>38</v>
      </c>
      <c r="I54" s="86">
        <f>'MPS(input)'!I53</f>
        <v>0</v>
      </c>
      <c r="J54" s="59">
        <f>'MPS(input)'!J53</f>
        <v>1.51</v>
      </c>
      <c r="K54" s="83">
        <f>'MPS(input)'!K53</f>
        <v>0</v>
      </c>
      <c r="M54" s="94"/>
      <c r="N54" s="63">
        <v>38</v>
      </c>
      <c r="O54" s="57">
        <f t="shared" si="0"/>
        <v>0</v>
      </c>
      <c r="P54" s="57">
        <f t="shared" si="1"/>
        <v>0</v>
      </c>
      <c r="Q54" s="57">
        <f t="shared" si="2"/>
        <v>0</v>
      </c>
    </row>
    <row r="55" spans="2:17" ht="13.9" x14ac:dyDescent="0.25">
      <c r="B55" s="93"/>
      <c r="C55" s="63">
        <v>39</v>
      </c>
      <c r="D55" s="54"/>
      <c r="E55" s="61"/>
      <c r="G55" s="93"/>
      <c r="H55" s="63">
        <v>39</v>
      </c>
      <c r="I55" s="86">
        <f>'MPS(input)'!I54</f>
        <v>0</v>
      </c>
      <c r="J55" s="59">
        <f>'MPS(input)'!J54</f>
        <v>1.51</v>
      </c>
      <c r="K55" s="83">
        <f>'MPS(input)'!K54</f>
        <v>0</v>
      </c>
      <c r="M55" s="94"/>
      <c r="N55" s="63">
        <v>39</v>
      </c>
      <c r="O55" s="57">
        <f t="shared" si="0"/>
        <v>0</v>
      </c>
      <c r="P55" s="57">
        <f t="shared" si="1"/>
        <v>0</v>
      </c>
      <c r="Q55" s="57">
        <f t="shared" si="2"/>
        <v>0</v>
      </c>
    </row>
    <row r="56" spans="2:17" ht="13.9" x14ac:dyDescent="0.25">
      <c r="B56" s="93"/>
      <c r="C56" s="63">
        <v>40</v>
      </c>
      <c r="D56" s="54"/>
      <c r="E56" s="61"/>
      <c r="G56" s="93"/>
      <c r="H56" s="63">
        <v>40</v>
      </c>
      <c r="I56" s="86">
        <f>'MPS(input)'!I55</f>
        <v>0</v>
      </c>
      <c r="J56" s="59">
        <f>'MPS(input)'!J55</f>
        <v>1.51</v>
      </c>
      <c r="K56" s="83">
        <f>'MPS(input)'!K55</f>
        <v>0</v>
      </c>
      <c r="M56" s="94"/>
      <c r="N56" s="63">
        <v>40</v>
      </c>
      <c r="O56" s="57">
        <f t="shared" si="0"/>
        <v>0</v>
      </c>
      <c r="P56" s="57">
        <f t="shared" si="1"/>
        <v>0</v>
      </c>
      <c r="Q56" s="57">
        <f t="shared" si="2"/>
        <v>0</v>
      </c>
    </row>
    <row r="57" spans="2:17" ht="13.9" x14ac:dyDescent="0.25">
      <c r="B57" s="93"/>
      <c r="C57" s="63">
        <v>41</v>
      </c>
      <c r="D57" s="54"/>
      <c r="E57" s="61"/>
      <c r="G57" s="93"/>
      <c r="H57" s="63">
        <v>41</v>
      </c>
      <c r="I57" s="86">
        <f>'MPS(input)'!I56</f>
        <v>0</v>
      </c>
      <c r="J57" s="59">
        <f>'MPS(input)'!J56</f>
        <v>1.51</v>
      </c>
      <c r="K57" s="83">
        <f>'MPS(input)'!K56</f>
        <v>0</v>
      </c>
      <c r="M57" s="94"/>
      <c r="N57" s="63">
        <v>41</v>
      </c>
      <c r="O57" s="57">
        <f t="shared" si="0"/>
        <v>0</v>
      </c>
      <c r="P57" s="57">
        <f t="shared" si="1"/>
        <v>0</v>
      </c>
      <c r="Q57" s="57">
        <f t="shared" si="2"/>
        <v>0</v>
      </c>
    </row>
    <row r="58" spans="2:17" ht="13.9" x14ac:dyDescent="0.25">
      <c r="B58" s="93"/>
      <c r="C58" s="63">
        <v>42</v>
      </c>
      <c r="D58" s="54"/>
      <c r="E58" s="61"/>
      <c r="G58" s="93"/>
      <c r="H58" s="63">
        <v>42</v>
      </c>
      <c r="I58" s="86">
        <f>'MPS(input)'!I57</f>
        <v>0</v>
      </c>
      <c r="J58" s="59">
        <f>'MPS(input)'!J57</f>
        <v>1.51</v>
      </c>
      <c r="K58" s="83">
        <f>'MPS(input)'!K57</f>
        <v>0</v>
      </c>
      <c r="M58" s="94"/>
      <c r="N58" s="63">
        <v>42</v>
      </c>
      <c r="O58" s="57">
        <f t="shared" si="0"/>
        <v>0</v>
      </c>
      <c r="P58" s="57">
        <f t="shared" si="1"/>
        <v>0</v>
      </c>
      <c r="Q58" s="57">
        <f t="shared" si="2"/>
        <v>0</v>
      </c>
    </row>
    <row r="59" spans="2:17" ht="13.9" x14ac:dyDescent="0.25">
      <c r="B59" s="93"/>
      <c r="C59" s="63">
        <v>43</v>
      </c>
      <c r="D59" s="54"/>
      <c r="E59" s="61"/>
      <c r="G59" s="93"/>
      <c r="H59" s="63">
        <v>43</v>
      </c>
      <c r="I59" s="86">
        <f>'MPS(input)'!I58</f>
        <v>0</v>
      </c>
      <c r="J59" s="59">
        <f>'MPS(input)'!J58</f>
        <v>1.51</v>
      </c>
      <c r="K59" s="83">
        <f>'MPS(input)'!K58</f>
        <v>0</v>
      </c>
      <c r="M59" s="94"/>
      <c r="N59" s="63">
        <v>43</v>
      </c>
      <c r="O59" s="57">
        <f t="shared" si="0"/>
        <v>0</v>
      </c>
      <c r="P59" s="57">
        <f t="shared" si="1"/>
        <v>0</v>
      </c>
      <c r="Q59" s="57">
        <f t="shared" si="2"/>
        <v>0</v>
      </c>
    </row>
    <row r="60" spans="2:17" ht="13.9" x14ac:dyDescent="0.25">
      <c r="B60" s="93"/>
      <c r="C60" s="63">
        <v>44</v>
      </c>
      <c r="D60" s="54"/>
      <c r="E60" s="61"/>
      <c r="G60" s="93"/>
      <c r="H60" s="63">
        <v>44</v>
      </c>
      <c r="I60" s="86">
        <f>'MPS(input)'!I59</f>
        <v>0</v>
      </c>
      <c r="J60" s="59">
        <f>'MPS(input)'!J59</f>
        <v>1.51</v>
      </c>
      <c r="K60" s="83">
        <f>'MPS(input)'!K59</f>
        <v>0</v>
      </c>
      <c r="M60" s="94"/>
      <c r="N60" s="63">
        <v>44</v>
      </c>
      <c r="O60" s="57">
        <f t="shared" si="0"/>
        <v>0</v>
      </c>
      <c r="P60" s="57">
        <f t="shared" si="1"/>
        <v>0</v>
      </c>
      <c r="Q60" s="57">
        <f t="shared" si="2"/>
        <v>0</v>
      </c>
    </row>
    <row r="61" spans="2:17" ht="13.9" x14ac:dyDescent="0.25">
      <c r="B61" s="93"/>
      <c r="C61" s="63">
        <v>45</v>
      </c>
      <c r="D61" s="54"/>
      <c r="E61" s="61"/>
      <c r="G61" s="93"/>
      <c r="H61" s="63">
        <v>45</v>
      </c>
      <c r="I61" s="86">
        <f>'MPS(input)'!I60</f>
        <v>0</v>
      </c>
      <c r="J61" s="59">
        <f>'MPS(input)'!J60</f>
        <v>1.51</v>
      </c>
      <c r="K61" s="83">
        <f>'MPS(input)'!K60</f>
        <v>0</v>
      </c>
      <c r="M61" s="94"/>
      <c r="N61" s="63">
        <v>45</v>
      </c>
      <c r="O61" s="57">
        <f t="shared" si="0"/>
        <v>0</v>
      </c>
      <c r="P61" s="57">
        <f t="shared" si="1"/>
        <v>0</v>
      </c>
      <c r="Q61" s="57">
        <f t="shared" si="2"/>
        <v>0</v>
      </c>
    </row>
    <row r="62" spans="2:17" ht="13.9" x14ac:dyDescent="0.25">
      <c r="B62" s="93"/>
      <c r="C62" s="63">
        <v>46</v>
      </c>
      <c r="D62" s="54"/>
      <c r="E62" s="61"/>
      <c r="G62" s="93"/>
      <c r="H62" s="63">
        <v>46</v>
      </c>
      <c r="I62" s="86">
        <f>'MPS(input)'!I61</f>
        <v>0</v>
      </c>
      <c r="J62" s="59">
        <f>'MPS(input)'!J61</f>
        <v>1.51</v>
      </c>
      <c r="K62" s="83">
        <f>'MPS(input)'!K61</f>
        <v>0</v>
      </c>
      <c r="M62" s="94"/>
      <c r="N62" s="63">
        <v>46</v>
      </c>
      <c r="O62" s="57">
        <f t="shared" si="0"/>
        <v>0</v>
      </c>
      <c r="P62" s="57">
        <f t="shared" si="1"/>
        <v>0</v>
      </c>
      <c r="Q62" s="57">
        <f t="shared" si="2"/>
        <v>0</v>
      </c>
    </row>
    <row r="63" spans="2:17" ht="13.9" x14ac:dyDescent="0.25">
      <c r="B63" s="93"/>
      <c r="C63" s="63">
        <v>47</v>
      </c>
      <c r="D63" s="54"/>
      <c r="E63" s="61"/>
      <c r="G63" s="93"/>
      <c r="H63" s="63">
        <v>47</v>
      </c>
      <c r="I63" s="86">
        <f>'MPS(input)'!I62</f>
        <v>0</v>
      </c>
      <c r="J63" s="59">
        <f>'MPS(input)'!J62</f>
        <v>1.51</v>
      </c>
      <c r="K63" s="83">
        <f>'MPS(input)'!K62</f>
        <v>0</v>
      </c>
      <c r="M63" s="94"/>
      <c r="N63" s="63">
        <v>47</v>
      </c>
      <c r="O63" s="57">
        <f t="shared" si="0"/>
        <v>0</v>
      </c>
      <c r="P63" s="57">
        <f t="shared" si="1"/>
        <v>0</v>
      </c>
      <c r="Q63" s="57">
        <f t="shared" si="2"/>
        <v>0</v>
      </c>
    </row>
    <row r="64" spans="2:17" ht="13.9" x14ac:dyDescent="0.25">
      <c r="B64" s="93"/>
      <c r="C64" s="63">
        <v>48</v>
      </c>
      <c r="D64" s="54"/>
      <c r="E64" s="61"/>
      <c r="G64" s="93"/>
      <c r="H64" s="63">
        <v>48</v>
      </c>
      <c r="I64" s="86">
        <f>'MPS(input)'!I63</f>
        <v>0</v>
      </c>
      <c r="J64" s="59">
        <f>'MPS(input)'!J63</f>
        <v>1.51</v>
      </c>
      <c r="K64" s="83">
        <f>'MPS(input)'!K63</f>
        <v>0</v>
      </c>
      <c r="M64" s="94"/>
      <c r="N64" s="63">
        <v>48</v>
      </c>
      <c r="O64" s="57">
        <f t="shared" si="0"/>
        <v>0</v>
      </c>
      <c r="P64" s="57">
        <f t="shared" si="1"/>
        <v>0</v>
      </c>
      <c r="Q64" s="57">
        <f t="shared" si="2"/>
        <v>0</v>
      </c>
    </row>
    <row r="65" spans="2:17" ht="13.9" x14ac:dyDescent="0.25">
      <c r="B65" s="93"/>
      <c r="C65" s="63">
        <v>49</v>
      </c>
      <c r="D65" s="54"/>
      <c r="E65" s="61"/>
      <c r="G65" s="93"/>
      <c r="H65" s="63">
        <v>49</v>
      </c>
      <c r="I65" s="86">
        <f>'MPS(input)'!I64</f>
        <v>0</v>
      </c>
      <c r="J65" s="59">
        <f>'MPS(input)'!J64</f>
        <v>1.51</v>
      </c>
      <c r="K65" s="83">
        <f>'MPS(input)'!K64</f>
        <v>0</v>
      </c>
      <c r="M65" s="94"/>
      <c r="N65" s="63">
        <v>49</v>
      </c>
      <c r="O65" s="57">
        <f t="shared" si="0"/>
        <v>0</v>
      </c>
      <c r="P65" s="57">
        <f t="shared" si="1"/>
        <v>0</v>
      </c>
      <c r="Q65" s="57">
        <f t="shared" si="2"/>
        <v>0</v>
      </c>
    </row>
    <row r="66" spans="2:17" ht="13.9" x14ac:dyDescent="0.25">
      <c r="B66" s="93"/>
      <c r="C66" s="63">
        <v>50</v>
      </c>
      <c r="D66" s="54"/>
      <c r="E66" s="61"/>
      <c r="G66" s="93"/>
      <c r="H66" s="63">
        <v>50</v>
      </c>
      <c r="I66" s="86">
        <f>'MPS(input)'!I65</f>
        <v>0</v>
      </c>
      <c r="J66" s="59">
        <f>'MPS(input)'!J65</f>
        <v>1.51</v>
      </c>
      <c r="K66" s="83">
        <f>'MPS(input)'!K65</f>
        <v>0</v>
      </c>
      <c r="M66" s="94"/>
      <c r="N66" s="63">
        <v>50</v>
      </c>
      <c r="O66" s="57">
        <f t="shared" si="0"/>
        <v>0</v>
      </c>
      <c r="P66" s="57">
        <f t="shared" si="1"/>
        <v>0</v>
      </c>
      <c r="Q66" s="57">
        <f t="shared" si="2"/>
        <v>0</v>
      </c>
    </row>
  </sheetData>
  <sheetProtection password="C6A3" sheet="1" objects="1" scenarios="1" formatCells="0" formatRows="0"/>
  <mergeCells count="35">
    <mergeCell ref="M9:M13"/>
    <mergeCell ref="N9:N13"/>
    <mergeCell ref="O9:O13"/>
    <mergeCell ref="P9:P13"/>
    <mergeCell ref="Q9:Q13"/>
    <mergeCell ref="G9:G10"/>
    <mergeCell ref="H9:H10"/>
    <mergeCell ref="I9:I10"/>
    <mergeCell ref="J9:J10"/>
    <mergeCell ref="K9:K10"/>
    <mergeCell ref="T10:W10"/>
    <mergeCell ref="T11:W11"/>
    <mergeCell ref="T12:W12"/>
    <mergeCell ref="T7:U7"/>
    <mergeCell ref="T8:U8"/>
    <mergeCell ref="G12:G13"/>
    <mergeCell ref="H12:H13"/>
    <mergeCell ref="I12:I13"/>
    <mergeCell ref="J12:J13"/>
    <mergeCell ref="K12:K13"/>
    <mergeCell ref="N14:N15"/>
    <mergeCell ref="O14:O15"/>
    <mergeCell ref="P14:P15"/>
    <mergeCell ref="Q14:Q15"/>
    <mergeCell ref="B16:B66"/>
    <mergeCell ref="G16:G66"/>
    <mergeCell ref="I16:K16"/>
    <mergeCell ref="M16:M66"/>
    <mergeCell ref="O16:Q16"/>
    <mergeCell ref="G14:G15"/>
    <mergeCell ref="H14:H15"/>
    <mergeCell ref="I14:I15"/>
    <mergeCell ref="J14:J15"/>
    <mergeCell ref="K14:K15"/>
    <mergeCell ref="M14:M15"/>
  </mergeCells>
  <phoneticPr fontId="13"/>
  <pageMargins left="0.70866141732283472" right="0.70866141732283472" top="0.74803149606299213" bottom="0.74803149606299213" header="0.31496062992125984" footer="0.31496062992125984"/>
  <pageSetup paperSize="9" scale="39" fitToHeight="2"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5" tint="0.39997558519241921"/>
  </sheetPr>
  <dimension ref="A1:K17"/>
  <sheetViews>
    <sheetView showGridLines="0" view="pageBreakPreview" zoomScale="80" zoomScaleNormal="100" zoomScaleSheetLayoutView="80" workbookViewId="0"/>
  </sheetViews>
  <sheetFormatPr defaultColWidth="9" defaultRowHeight="13.5" x14ac:dyDescent="0.25"/>
  <cols>
    <col min="1" max="4" width="3.59765625" style="1" customWidth="1"/>
    <col min="5" max="5" width="47.06640625" style="1" customWidth="1"/>
    <col min="6" max="7" width="12.59765625" style="1" customWidth="1"/>
    <col min="8" max="8" width="14.59765625" style="1" customWidth="1"/>
    <col min="9" max="9" width="9" style="5"/>
    <col min="10" max="16384" width="9" style="1"/>
  </cols>
  <sheetData>
    <row r="1" spans="1:11" ht="18" customHeight="1" x14ac:dyDescent="0.25">
      <c r="I1" s="9" t="str">
        <f>'MPS(input)'!V1</f>
        <v>Monitoring Spreadsheet: JCM_VN_AM014_ver01.0</v>
      </c>
    </row>
    <row r="2" spans="1:11" ht="18" customHeight="1" x14ac:dyDescent="0.25">
      <c r="I2" s="9" t="str">
        <f>'MPS(input)'!V2</f>
        <v>Reference Number: VN014</v>
      </c>
    </row>
    <row r="3" spans="1:11" ht="27.75" customHeight="1" x14ac:dyDescent="0.25">
      <c r="A3" s="107" t="s">
        <v>96</v>
      </c>
      <c r="B3" s="107"/>
      <c r="C3" s="107"/>
      <c r="D3" s="107"/>
      <c r="E3" s="107"/>
      <c r="F3" s="107"/>
      <c r="G3" s="107"/>
      <c r="H3" s="107"/>
      <c r="I3" s="107"/>
    </row>
    <row r="4" spans="1:11" ht="11.25" customHeight="1" x14ac:dyDescent="0.25"/>
    <row r="5" spans="1:11" ht="18.75" customHeight="1" thickBot="1" x14ac:dyDescent="0.3">
      <c r="A5" s="18" t="s">
        <v>2</v>
      </c>
      <c r="B5" s="10"/>
      <c r="C5" s="10"/>
      <c r="D5" s="10"/>
      <c r="E5" s="11"/>
      <c r="F5" s="12" t="s">
        <v>6</v>
      </c>
      <c r="G5" s="72" t="s">
        <v>0</v>
      </c>
      <c r="H5" s="12" t="s">
        <v>1</v>
      </c>
      <c r="I5" s="13" t="s">
        <v>7</v>
      </c>
    </row>
    <row r="6" spans="1:11" ht="18.75" customHeight="1" thickBot="1" x14ac:dyDescent="0.3">
      <c r="A6" s="19"/>
      <c r="B6" s="14" t="s">
        <v>77</v>
      </c>
      <c r="C6" s="14"/>
      <c r="D6" s="14"/>
      <c r="E6" s="14"/>
      <c r="F6" s="71" t="s">
        <v>13</v>
      </c>
      <c r="G6" s="87">
        <f>G10-G13</f>
        <v>0</v>
      </c>
      <c r="H6" s="69" t="s">
        <v>78</v>
      </c>
      <c r="I6" s="27" t="s">
        <v>79</v>
      </c>
    </row>
    <row r="7" spans="1:11" ht="18.75" customHeight="1" x14ac:dyDescent="0.25">
      <c r="A7" s="18" t="s">
        <v>3</v>
      </c>
      <c r="B7" s="10"/>
      <c r="C7" s="10"/>
      <c r="D7" s="10"/>
      <c r="E7" s="11"/>
      <c r="F7" s="11"/>
      <c r="G7" s="70"/>
      <c r="H7" s="31"/>
      <c r="I7" s="12"/>
      <c r="J7" s="8"/>
      <c r="K7" s="8"/>
    </row>
    <row r="8" spans="1:11" ht="18.75" customHeight="1" x14ac:dyDescent="0.25">
      <c r="A8" s="20"/>
      <c r="B8" s="66" t="s">
        <v>57</v>
      </c>
      <c r="C8" s="16"/>
      <c r="D8" s="16"/>
      <c r="E8" s="17"/>
      <c r="F8" s="27" t="s">
        <v>13</v>
      </c>
      <c r="G8" s="76">
        <f>F17</f>
        <v>1.51</v>
      </c>
      <c r="H8" s="77" t="s">
        <v>10</v>
      </c>
      <c r="I8" s="73" t="s">
        <v>57</v>
      </c>
    </row>
    <row r="9" spans="1:11" ht="18.75" customHeight="1" thickBot="1" x14ac:dyDescent="0.3">
      <c r="A9" s="18" t="s">
        <v>4</v>
      </c>
      <c r="B9" s="11"/>
      <c r="C9" s="10"/>
      <c r="D9" s="12"/>
      <c r="E9" s="12"/>
      <c r="F9" s="12"/>
      <c r="G9" s="18"/>
      <c r="H9" s="31"/>
      <c r="I9" s="12"/>
    </row>
    <row r="10" spans="1:11" ht="18.75" customHeight="1" thickBot="1" x14ac:dyDescent="0.3">
      <c r="A10" s="20"/>
      <c r="B10" s="24" t="s">
        <v>80</v>
      </c>
      <c r="C10" s="14"/>
      <c r="D10" s="14"/>
      <c r="E10" s="14"/>
      <c r="F10" s="71" t="s">
        <v>13</v>
      </c>
      <c r="G10" s="87">
        <f>G11</f>
        <v>0</v>
      </c>
      <c r="H10" s="69" t="s">
        <v>78</v>
      </c>
      <c r="I10" s="28" t="s">
        <v>81</v>
      </c>
    </row>
    <row r="11" spans="1:11" ht="18.75" customHeight="1" x14ac:dyDescent="0.25">
      <c r="A11" s="20"/>
      <c r="B11" s="22"/>
      <c r="C11" s="25" t="s">
        <v>11</v>
      </c>
      <c r="D11" s="74"/>
      <c r="E11" s="75"/>
      <c r="F11" s="29" t="s">
        <v>54</v>
      </c>
      <c r="G11" s="88">
        <f>IFERROR(SUM('MRS(input)'!O17:O66),"0.0")</f>
        <v>0</v>
      </c>
      <c r="H11" s="30" t="s">
        <v>78</v>
      </c>
      <c r="I11" s="28" t="s">
        <v>81</v>
      </c>
    </row>
    <row r="12" spans="1:11" ht="18.75" customHeight="1" thickBot="1" x14ac:dyDescent="0.3">
      <c r="A12" s="18" t="s">
        <v>5</v>
      </c>
      <c r="B12" s="10"/>
      <c r="C12" s="10"/>
      <c r="D12" s="10"/>
      <c r="E12" s="11"/>
      <c r="F12" s="12"/>
      <c r="G12" s="18"/>
      <c r="H12" s="31"/>
      <c r="I12" s="12"/>
    </row>
    <row r="13" spans="1:11" ht="18.75" customHeight="1" thickBot="1" x14ac:dyDescent="0.3">
      <c r="A13" s="20"/>
      <c r="B13" s="21" t="s">
        <v>82</v>
      </c>
      <c r="C13" s="15"/>
      <c r="D13" s="15"/>
      <c r="E13" s="15"/>
      <c r="F13" s="71" t="s">
        <v>13</v>
      </c>
      <c r="G13" s="87">
        <f>G14</f>
        <v>0</v>
      </c>
      <c r="H13" s="69" t="s">
        <v>78</v>
      </c>
      <c r="I13" s="28" t="s">
        <v>9</v>
      </c>
    </row>
    <row r="14" spans="1:11" ht="18.75" customHeight="1" x14ac:dyDescent="0.25">
      <c r="A14" s="19"/>
      <c r="B14" s="23"/>
      <c r="C14" s="60" t="s">
        <v>12</v>
      </c>
      <c r="D14" s="74"/>
      <c r="E14" s="75"/>
      <c r="F14" s="29" t="s">
        <v>54</v>
      </c>
      <c r="G14" s="88">
        <f>IFERROR(SUM('MRS(input)'!P17:P66),"0.0")</f>
        <v>0</v>
      </c>
      <c r="H14" s="30" t="s">
        <v>78</v>
      </c>
      <c r="I14" s="28" t="s">
        <v>9</v>
      </c>
    </row>
    <row r="15" spans="1:11" x14ac:dyDescent="0.25">
      <c r="A15" s="2"/>
      <c r="B15" s="2"/>
      <c r="C15" s="2"/>
      <c r="D15" s="2"/>
      <c r="E15" s="2"/>
      <c r="F15" s="7"/>
      <c r="G15" s="6"/>
      <c r="H15" s="6"/>
      <c r="I15" s="3"/>
    </row>
    <row r="16" spans="1:11" ht="21.75" customHeight="1" x14ac:dyDescent="0.25">
      <c r="E16" s="2" t="s">
        <v>8</v>
      </c>
      <c r="F16" s="4"/>
    </row>
    <row r="17" spans="5:8" ht="21.75" customHeight="1" x14ac:dyDescent="0.25">
      <c r="E17" s="67" t="s">
        <v>57</v>
      </c>
      <c r="F17" s="26">
        <v>1.51</v>
      </c>
      <c r="G17" s="26" t="s">
        <v>51</v>
      </c>
      <c r="H17" s="3"/>
    </row>
  </sheetData>
  <sheetProtection password="C6A3" sheet="1" objects="1" scenarios="1"/>
  <mergeCells count="1">
    <mergeCell ref="A3:I3"/>
  </mergeCells>
  <phoneticPr fontId="13"/>
  <pageMargins left="0.70866141732283472" right="0.70866141732283472" top="0.74803149606299213" bottom="0.74803149606299213" header="0.31496062992125984" footer="0.31496062992125984"/>
  <pageSetup paperSize="9" scale="81" fitToHeight="2"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MPS(input)</vt:lpstr>
      <vt:lpstr>MPS(calc_process)</vt:lpstr>
      <vt:lpstr>MSS</vt:lpstr>
      <vt:lpstr>MRS(input)</vt:lpstr>
      <vt:lpstr>MRS(calc_process)</vt:lpstr>
      <vt:lpstr>'MPS(calc_process)'!Print_Area</vt:lpstr>
      <vt:lpstr>'MPS(input)'!Print_Area</vt:lpstr>
      <vt:lpstr>'MRS(calc_process)'!Print_Area</vt:lpstr>
      <vt:lpstr>'MRS(input)'!Print_Area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2018-08-30T01:35:13Z</dcterms:created>
  <dcterms:modified xsi:type="dcterms:W3CDTF">2019-05-28T09:41:32Z</dcterms:modified>
</cp:coreProperties>
</file>