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9440" yWindow="-20" windowWidth="9660" windowHeight="11030" tabRatio="924"/>
  </bookViews>
  <sheets>
    <sheet name="MPS(input)" sheetId="30" r:id="rId1"/>
    <sheet name="MPS (input_separate_boat)" sheetId="32" r:id="rId2"/>
    <sheet name="MPS(calc_process)" sheetId="31" r:id="rId3"/>
    <sheet name="MSS" sheetId="33" r:id="rId4"/>
    <sheet name="MRS(input)" sheetId="34" r:id="rId5"/>
    <sheet name="MRS (input_separate_boat)" sheetId="35" r:id="rId6"/>
    <sheet name="MRS(calc_process)" sheetId="36" r:id="rId7"/>
  </sheets>
  <definedNames>
    <definedName name="_xlnm.Print_Area" localSheetId="1">'MPS (input_separate_boat)'!$A$1:$B$105</definedName>
    <definedName name="_xlnm.Print_Area" localSheetId="2">'MPS(calc_process)'!$A$1:$I$26</definedName>
    <definedName name="_xlnm.Print_Area" localSheetId="0">'MPS(input)'!$A$1:$K$25</definedName>
    <definedName name="_xlnm.Print_Area" localSheetId="5">'MRS (input_separate_boat)'!$A$1:$B$105</definedName>
    <definedName name="_xlnm.Print_Area" localSheetId="6">'MRS(calc_process)'!$A$1:$I$26</definedName>
    <definedName name="_xlnm.Print_Area" localSheetId="4">'MRS(input)'!$A$1:$L$25</definedName>
    <definedName name="_xlnm.Print_Titles" localSheetId="1">'MPS (input_separate_boat)'!$3:$5</definedName>
    <definedName name="_xlnm.Print_Titles" localSheetId="5">'MRS (input_separate_boat)'!$3:$5</definedName>
  </definedNames>
  <calcPr calcId="145621"/>
</workbook>
</file>

<file path=xl/calcChain.xml><?xml version="1.0" encoding="utf-8"?>
<calcChain xmlns="http://schemas.openxmlformats.org/spreadsheetml/2006/main">
  <c r="B45" i="32" l="1"/>
  <c r="B44" i="32"/>
  <c r="B43" i="32"/>
  <c r="B42" i="32"/>
  <c r="B41" i="32"/>
  <c r="B40" i="32"/>
  <c r="B39" i="32"/>
  <c r="B38" i="32"/>
  <c r="B37" i="32"/>
  <c r="B34" i="32"/>
  <c r="B33" i="32"/>
  <c r="B31" i="32"/>
  <c r="B30" i="32"/>
  <c r="B28" i="32"/>
  <c r="B32" i="32"/>
  <c r="B29" i="32"/>
  <c r="B27" i="32"/>
  <c r="B26" i="32"/>
  <c r="B25" i="32"/>
  <c r="B24" i="32"/>
  <c r="B23" i="32"/>
  <c r="B22" i="32"/>
  <c r="B21" i="32"/>
  <c r="B20" i="32"/>
  <c r="B19" i="32"/>
  <c r="B18" i="32"/>
  <c r="B17" i="32"/>
  <c r="B15" i="32"/>
  <c r="B14" i="32"/>
  <c r="B13" i="32"/>
  <c r="B12" i="32"/>
  <c r="B11" i="32"/>
  <c r="B10" i="32"/>
  <c r="B9" i="32"/>
  <c r="B8" i="32"/>
  <c r="B7" i="32"/>
  <c r="B36" i="32"/>
  <c r="B35" i="32"/>
  <c r="B16" i="32"/>
  <c r="B6" i="32"/>
  <c r="F16" i="34" l="1"/>
  <c r="F13" i="34"/>
  <c r="G16" i="36" s="1"/>
  <c r="K16" i="34"/>
  <c r="K15" i="34"/>
  <c r="K14" i="34"/>
  <c r="K13" i="34"/>
  <c r="H16" i="34"/>
  <c r="H15" i="34"/>
  <c r="H14" i="34"/>
  <c r="H13" i="34"/>
  <c r="I2" i="36"/>
  <c r="I1" i="36"/>
  <c r="B2" i="35"/>
  <c r="B1" i="35"/>
  <c r="L2" i="34"/>
  <c r="L1" i="34"/>
  <c r="G15" i="36"/>
  <c r="F15" i="34"/>
  <c r="G17" i="36" s="1"/>
  <c r="F14" i="34"/>
  <c r="G14" i="36" s="1"/>
  <c r="F8" i="34"/>
  <c r="G13" i="36" s="1"/>
  <c r="C2" i="33"/>
  <c r="C1" i="33"/>
  <c r="E15" i="30"/>
  <c r="E14" i="30"/>
  <c r="G12" i="36" l="1"/>
  <c r="G11" i="36" s="1"/>
  <c r="G20" i="36"/>
  <c r="G21" i="36"/>
  <c r="I2" i="31"/>
  <c r="B2" i="32"/>
  <c r="B1" i="32"/>
  <c r="G19" i="36" l="1"/>
  <c r="G6" i="36" s="1"/>
  <c r="D20" i="34" s="1"/>
  <c r="E8" i="30"/>
  <c r="G17" i="31" l="1"/>
  <c r="G16" i="31"/>
  <c r="G15" i="31"/>
  <c r="G14" i="31"/>
  <c r="G21" i="31"/>
  <c r="I1" i="31" l="1"/>
  <c r="G20" i="31" l="1"/>
  <c r="G19" i="31" s="1"/>
  <c r="G13" i="31"/>
  <c r="G12" i="31" s="1"/>
  <c r="G11" i="31" s="1"/>
  <c r="G6" i="31" l="1"/>
  <c r="B20" i="30" s="1"/>
</calcChain>
</file>

<file path=xl/sharedStrings.xml><?xml version="1.0" encoding="utf-8"?>
<sst xmlns="http://schemas.openxmlformats.org/spreadsheetml/2006/main" count="280" uniqueCount="136">
  <si>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</si>
  <si>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</si>
  <si>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</si>
  <si>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</si>
  <si>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</si>
  <si>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</si>
  <si>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</si>
  <si>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</si>
  <si>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</si>
  <si>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</si>
  <si>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</si>
  <si>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</si>
  <si>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</si>
  <si>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</si>
  <si>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</si>
  <si>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</si>
  <si>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</si>
  <si>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</si>
  <si>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</si>
  <si>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</si>
  <si>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</si>
  <si>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</si>
  <si>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</si>
  <si>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</si>
  <si>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</si>
  <si>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</si>
  <si>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</si>
  <si>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</si>
  <si>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</si>
  <si>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</si>
  <si>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</si>
  <si>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</si>
  <si>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</si>
  <si>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</si>
  <si>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</si>
  <si>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</si>
  <si>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i</t>
  </si>
  <si>
    <t>Index variable for each fishing boat</t>
    <phoneticPr fontId="10"/>
  </si>
  <si>
    <t>-</t>
  </si>
  <si>
    <t>MWh/p</t>
    <phoneticPr fontId="2"/>
  </si>
  <si>
    <t>Option C</t>
    <phoneticPr fontId="2"/>
  </si>
  <si>
    <t>Electricity meter</t>
    <phoneticPr fontId="2"/>
  </si>
  <si>
    <t>Measured with an electricity meter(s). Electricity meter readings at the beginning and end of each monitoring period will be documented with photographs showing clearly the meter readings and the date when the meter reading is taken.
In case a calibration certificate issued by an entity accredited under national/international standards is not provided, such electricity meters are required to be calibrated, unless the meters are installed and managed by the electrical utilities of Vietnam.</t>
    <phoneticPr fontId="2"/>
  </si>
  <si>
    <t>Measured continuously, recorded at least at the beginning and the end of the monitoring period</t>
    <phoneticPr fontId="2"/>
  </si>
  <si>
    <t>Rated electricity consumption of LED light of fishing boat</t>
    <phoneticPr fontId="2"/>
  </si>
  <si>
    <t>W</t>
    <phoneticPr fontId="2"/>
  </si>
  <si>
    <t>Nominal value derived from the manufacturer’s specs available on specification documents, the concerned product catalogs, specification documents or manufacturer’s websites.</t>
    <phoneticPr fontId="2"/>
  </si>
  <si>
    <t>Rated electricity consumption of reference lamp of fishing boat</t>
    <phoneticPr fontId="2"/>
  </si>
  <si>
    <t>W</t>
    <phoneticPr fontId="2"/>
  </si>
  <si>
    <t>Number of reference lamps, which has the equivalence to the design illuminance into an irradiated sea surface by one project LED light of fishing boat</t>
    <phoneticPr fontId="2"/>
  </si>
  <si>
    <t>-</t>
    <phoneticPr fontId="2"/>
  </si>
  <si>
    <t>Electricity</t>
    <phoneticPr fontId="2"/>
  </si>
  <si>
    <t>MWh/p</t>
    <phoneticPr fontId="2"/>
  </si>
  <si>
    <t>N/A</t>
  </si>
  <si>
    <t>-</t>
    <phoneticPr fontId="2"/>
  </si>
  <si>
    <t>W</t>
    <phoneticPr fontId="2"/>
  </si>
  <si>
    <t>Diesel</t>
    <phoneticPr fontId="2"/>
  </si>
  <si>
    <t>Number of reference lamps, which has the equivalence to the design illuminance into an irradiated sea surface by one project LED light of fishing boat</t>
    <phoneticPr fontId="2"/>
  </si>
  <si>
    <t>Electricity</t>
    <phoneticPr fontId="2"/>
  </si>
  <si>
    <t>MWh/p</t>
    <phoneticPr fontId="2"/>
  </si>
  <si>
    <t>Diesel</t>
    <phoneticPr fontId="2"/>
  </si>
  <si>
    <t>Specification of reference lamps for fishing light used in Vietnam</t>
  </si>
  <si>
    <t>Number is calculated as the following steps.
1) Design illuminance of project fishing boat from light to sea surface
2) Calculate number of reference lamps</t>
  </si>
  <si>
    <t>Rated electricity consumption of reference lamp of fishing boat</t>
    <phoneticPr fontId="2"/>
  </si>
  <si>
    <t>Rated electricity consumption of reference lamp of fishing boat</t>
    <phoneticPr fontId="2"/>
  </si>
  <si>
    <t>W</t>
    <phoneticPr fontId="2"/>
  </si>
  <si>
    <t>MWh/p</t>
    <phoneticPr fontId="10"/>
  </si>
  <si>
    <t xml:space="preserve">Monitoring Plan Sheet (Input Sheet) [Attachment to Project Design Document]  </t>
    <phoneticPr fontId="2"/>
  </si>
  <si>
    <t>Monitoring Spreadsheet: JCM_VN_AM008_ver01.0</t>
    <phoneticPr fontId="2"/>
  </si>
  <si>
    <t>Monitoring Plan Sheet (Calculation Process Sheet) [Attachment to Project Design Document]</t>
    <phoneticPr fontId="2"/>
  </si>
  <si>
    <r>
      <t xml:space="preserve">Table 1: Parameters to be monitored </t>
    </r>
    <r>
      <rPr>
        <b/>
        <i/>
        <sz val="11"/>
        <color indexed="8"/>
        <rFont val="Arial"/>
        <family val="2"/>
      </rPr>
      <t>ex post</t>
    </r>
    <phoneticPr fontId="2"/>
  </si>
  <si>
    <r>
      <t>ΣEC</t>
    </r>
    <r>
      <rPr>
        <i/>
        <vertAlign val="subscript"/>
        <sz val="11"/>
        <color rgb="FF000000"/>
        <rFont val="Arial"/>
        <family val="2"/>
      </rPr>
      <t>PJ, i, p</t>
    </r>
    <phoneticPr fontId="2"/>
  </si>
  <si>
    <r>
      <t xml:space="preserve">Table 2: Project-specific parameters to be fixed </t>
    </r>
    <r>
      <rPr>
        <b/>
        <i/>
        <sz val="11"/>
        <color indexed="8"/>
        <rFont val="Arial"/>
        <family val="2"/>
      </rPr>
      <t>ex ante</t>
    </r>
    <phoneticPr fontId="2"/>
  </si>
  <si>
    <r>
      <t>REC</t>
    </r>
    <r>
      <rPr>
        <i/>
        <vertAlign val="subscript"/>
        <sz val="11"/>
        <color rgb="FF000000"/>
        <rFont val="Arial"/>
        <family val="2"/>
      </rPr>
      <t>PJ</t>
    </r>
    <phoneticPr fontId="2"/>
  </si>
  <si>
    <r>
      <t>REC</t>
    </r>
    <r>
      <rPr>
        <i/>
        <vertAlign val="subscript"/>
        <sz val="11"/>
        <color rgb="FF000000"/>
        <rFont val="Arial"/>
        <family val="2"/>
      </rPr>
      <t>REF</t>
    </r>
    <phoneticPr fontId="2"/>
  </si>
  <si>
    <r>
      <t>EF</t>
    </r>
    <r>
      <rPr>
        <i/>
        <vertAlign val="subscript"/>
        <sz val="11"/>
        <color rgb="FF000000"/>
        <rFont val="Arial"/>
        <family val="2"/>
      </rPr>
      <t>CO2,captive</t>
    </r>
    <phoneticPr fontId="2"/>
  </si>
  <si>
    <r>
      <t>CO</t>
    </r>
    <r>
      <rPr>
        <vertAlign val="subscript"/>
        <sz val="11"/>
        <color rgb="FF000000"/>
        <rFont val="Arial"/>
        <family val="2"/>
      </rPr>
      <t>2</t>
    </r>
    <r>
      <rPr>
        <sz val="11"/>
        <color rgb="FF000000"/>
        <rFont val="Arial"/>
        <family val="2"/>
      </rPr>
      <t xml:space="preserve"> emission factor of the electricity consumed by the diesel-powered fishing boat</t>
    </r>
    <phoneticPr fontId="2"/>
  </si>
  <si>
    <r>
      <t>tCO</t>
    </r>
    <r>
      <rPr>
        <vertAlign val="subscript"/>
        <sz val="11"/>
        <color rgb="FF000000"/>
        <rFont val="Arial"/>
        <family val="2"/>
      </rPr>
      <t>2</t>
    </r>
    <r>
      <rPr>
        <sz val="11"/>
        <color rgb="FF000000"/>
        <rFont val="Arial"/>
        <family val="2"/>
      </rPr>
      <t>/MWh</t>
    </r>
    <phoneticPr fontId="2"/>
  </si>
  <si>
    <r>
      <t>“Table 2. Emission factors for diesel generator systems (in kg CO</t>
    </r>
    <r>
      <rPr>
        <vertAlign val="subscript"/>
        <sz val="11"/>
        <color rgb="FF000000"/>
        <rFont val="Arial"/>
        <family val="2"/>
      </rPr>
      <t>2</t>
    </r>
    <r>
      <rPr>
        <sz val="11"/>
        <color rgb="FF000000"/>
        <rFont val="Arial"/>
        <family val="2"/>
      </rPr>
      <t>/kWh) for three different levels of load factors” of CDM approved small scale methodology AMS-I.F.</t>
    </r>
    <phoneticPr fontId="2"/>
  </si>
  <si>
    <r>
      <t>N</t>
    </r>
    <r>
      <rPr>
        <i/>
        <vertAlign val="subscript"/>
        <sz val="11"/>
        <color rgb="FF000000"/>
        <rFont val="Arial"/>
        <family val="2"/>
      </rPr>
      <t>REF</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</si>
  <si>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</si>
  <si>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</si>
  <si>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</si>
  <si>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r>
      <t xml:space="preserve">Emission reductions during the period </t>
    </r>
    <r>
      <rPr>
        <i/>
        <sz val="11"/>
        <color rgb="FF000000"/>
        <rFont val="Arial"/>
        <family val="2"/>
      </rPr>
      <t>p</t>
    </r>
    <phoneticPr fontId="2"/>
  </si>
  <si>
    <r>
      <t>tCO</t>
    </r>
    <r>
      <rPr>
        <vertAlign val="subscript"/>
        <sz val="11"/>
        <color rgb="FF000000"/>
        <rFont val="Arial"/>
        <family val="2"/>
      </rPr>
      <t>2</t>
    </r>
    <r>
      <rPr>
        <sz val="11"/>
        <color rgb="FF000000"/>
        <rFont val="Arial"/>
        <family val="2"/>
      </rPr>
      <t>/p</t>
    </r>
    <phoneticPr fontId="2"/>
  </si>
  <si>
    <r>
      <t>ER</t>
    </r>
    <r>
      <rPr>
        <i/>
        <vertAlign val="subscript"/>
        <sz val="11"/>
        <color rgb="FF000000"/>
        <rFont val="Arial"/>
        <family val="2"/>
      </rPr>
      <t>p</t>
    </r>
    <phoneticPr fontId="2"/>
  </si>
  <si>
    <r>
      <t xml:space="preserve">Reference emissions during the period </t>
    </r>
    <r>
      <rPr>
        <i/>
        <sz val="11"/>
        <color rgb="FF000000"/>
        <rFont val="Arial"/>
        <family val="2"/>
      </rPr>
      <t>p</t>
    </r>
    <phoneticPr fontId="2"/>
  </si>
  <si>
    <r>
      <t>RE</t>
    </r>
    <r>
      <rPr>
        <i/>
        <vertAlign val="subscript"/>
        <sz val="11"/>
        <color rgb="FF000000"/>
        <rFont val="Arial"/>
        <family val="2"/>
      </rPr>
      <t>p</t>
    </r>
    <phoneticPr fontId="2"/>
  </si>
  <si>
    <r>
      <t xml:space="preserve">Reference total electricity consumption of fishing boat by reference lamp during the period </t>
    </r>
    <r>
      <rPr>
        <i/>
        <sz val="11"/>
        <color rgb="FF000000"/>
        <rFont val="Arial"/>
        <family val="2"/>
      </rPr>
      <t>p</t>
    </r>
    <phoneticPr fontId="2"/>
  </si>
  <si>
    <r>
      <t>ƩEC</t>
    </r>
    <r>
      <rPr>
        <i/>
        <vertAlign val="subscript"/>
        <sz val="11"/>
        <color rgb="FF000000"/>
        <rFont val="Arial"/>
        <family val="2"/>
      </rPr>
      <t>REF, i, p</t>
    </r>
    <phoneticPr fontId="2"/>
  </si>
  <si>
    <r>
      <t xml:space="preserve">Total electricity consumption by LED lights of fishing boat during the period </t>
    </r>
    <r>
      <rPr>
        <i/>
        <sz val="11"/>
        <color rgb="FF000000"/>
        <rFont val="Arial"/>
        <family val="2"/>
      </rPr>
      <t xml:space="preserve">p </t>
    </r>
    <phoneticPr fontId="2"/>
  </si>
  <si>
    <r>
      <t>ƩEC</t>
    </r>
    <r>
      <rPr>
        <i/>
        <vertAlign val="subscript"/>
        <sz val="11"/>
        <color rgb="FF000000"/>
        <rFont val="Arial"/>
        <family val="2"/>
      </rPr>
      <t>PJ, i, p</t>
    </r>
    <phoneticPr fontId="2"/>
  </si>
  <si>
    <r>
      <t>N</t>
    </r>
    <r>
      <rPr>
        <i/>
        <vertAlign val="subscript"/>
        <sz val="11"/>
        <color rgb="FF000000"/>
        <rFont val="Arial"/>
        <family val="2"/>
      </rPr>
      <t>REF</t>
    </r>
    <phoneticPr fontId="2"/>
  </si>
  <si>
    <r>
      <t>CO</t>
    </r>
    <r>
      <rPr>
        <vertAlign val="subscript"/>
        <sz val="11"/>
        <color rgb="FF000000"/>
        <rFont val="Arial"/>
        <family val="2"/>
      </rPr>
      <t>2</t>
    </r>
    <r>
      <rPr>
        <sz val="11"/>
        <color rgb="FF000000"/>
        <rFont val="Arial"/>
        <family val="2"/>
      </rPr>
      <t xml:space="preserve"> emission factor of the electricity consumed by the diesel-powered fishing boat</t>
    </r>
    <phoneticPr fontId="2"/>
  </si>
  <si>
    <r>
      <t>tCO</t>
    </r>
    <r>
      <rPr>
        <vertAlign val="subscript"/>
        <sz val="11"/>
        <color rgb="FF000000"/>
        <rFont val="Arial"/>
        <family val="2"/>
      </rPr>
      <t>2</t>
    </r>
    <r>
      <rPr>
        <sz val="11"/>
        <color rgb="FF000000"/>
        <rFont val="Arial"/>
        <family val="2"/>
      </rPr>
      <t>/MWh</t>
    </r>
    <phoneticPr fontId="2"/>
  </si>
  <si>
    <r>
      <t xml:space="preserve">Project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</si>
  <si>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</si>
  <si>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PE</t>
    </r>
    <r>
      <rPr>
        <i/>
        <vertAlign val="subscript"/>
        <sz val="11"/>
        <color indexed="8"/>
        <rFont val="Arial"/>
        <family val="2"/>
      </rPr>
      <t>p</t>
    </r>
    <phoneticPr fontId="2"/>
  </si>
  <si>
    <r>
      <t xml:space="preserve">Total electricity consumption by LED lights of fishing boat during the period </t>
    </r>
    <r>
      <rPr>
        <i/>
        <sz val="11"/>
        <color rgb="FF000000"/>
        <rFont val="Arial"/>
        <family val="2"/>
      </rPr>
      <t xml:space="preserve">p </t>
    </r>
    <phoneticPr fontId="2"/>
  </si>
  <si>
    <r>
      <t>ƩEC</t>
    </r>
    <r>
      <rPr>
        <i/>
        <vertAlign val="subscript"/>
        <sz val="11"/>
        <color indexed="8"/>
        <rFont val="Arial"/>
        <family val="2"/>
      </rPr>
      <t>PJ, i, p</t>
    </r>
    <phoneticPr fontId="2"/>
  </si>
  <si>
    <r>
      <t>tCO</t>
    </r>
    <r>
      <rPr>
        <vertAlign val="subscript"/>
        <sz val="11"/>
        <color indexed="8"/>
        <rFont val="Arial"/>
        <family val="2"/>
      </rPr>
      <t>2</t>
    </r>
    <r>
      <rPr>
        <sz val="11"/>
        <color indexed="8"/>
        <rFont val="Arial"/>
        <family val="2"/>
      </rPr>
      <t>/MWh</t>
    </r>
    <phoneticPr fontId="2"/>
  </si>
  <si>
    <r>
      <t>EF</t>
    </r>
    <r>
      <rPr>
        <i/>
        <vertAlign val="subscript"/>
        <sz val="11"/>
        <rFont val="Arial"/>
        <family val="2"/>
      </rPr>
      <t>CO2,captive</t>
    </r>
    <phoneticPr fontId="2"/>
  </si>
  <si>
    <r>
      <t>EF</t>
    </r>
    <r>
      <rPr>
        <i/>
        <vertAlign val="subscript"/>
        <sz val="11"/>
        <color rgb="FF000000"/>
        <rFont val="Arial"/>
        <family val="2"/>
      </rPr>
      <t>CO2,captive</t>
    </r>
    <phoneticPr fontId="2"/>
  </si>
  <si>
    <r>
      <t>REC</t>
    </r>
    <r>
      <rPr>
        <i/>
        <vertAlign val="subscript"/>
        <sz val="11"/>
        <color rgb="FF000000"/>
        <rFont val="Arial"/>
        <family val="2"/>
      </rPr>
      <t>REF</t>
    </r>
    <phoneticPr fontId="2"/>
  </si>
  <si>
    <r>
      <t xml:space="preserve">Total electricity consumption by project LED lights during the period </t>
    </r>
    <r>
      <rPr>
        <i/>
        <sz val="11"/>
        <color rgb="FF000000"/>
        <rFont val="Arial"/>
        <family val="2"/>
      </rPr>
      <t>p</t>
    </r>
    <phoneticPr fontId="2"/>
  </si>
  <si>
    <t>Monitoring Structure Sheet [Attachment to Project Design Document]</t>
    <phoneticPr fontId="2"/>
  </si>
  <si>
    <t>Responsible personnel</t>
  </si>
  <si>
    <t>Role</t>
    <phoneticPr fontId="2"/>
  </si>
  <si>
    <t>Monitoring Report Sheet (Input Sheet) [For Verification]</t>
  </si>
  <si>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</si>
  <si>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</si>
  <si>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</si>
  <si>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</si>
  <si>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(a)</t>
    <phoneticPr fontId="2"/>
  </si>
  <si>
    <t>Monitoring period</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</si>
  <si>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</si>
  <si>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</si>
  <si>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</si>
  <si>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</si>
  <si>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</si>
  <si>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</si>
  <si>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</si>
  <si>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</si>
  <si>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</si>
  <si>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</si>
  <si>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Monitoring Period</t>
    <phoneticPr fontId="25"/>
  </si>
  <si>
    <t>Monitored Values</t>
    <phoneticPr fontId="2"/>
  </si>
  <si>
    <r>
      <t>EC</t>
    </r>
    <r>
      <rPr>
        <b/>
        <i/>
        <vertAlign val="subscript"/>
        <sz val="11"/>
        <color theme="0"/>
        <rFont val="Arial"/>
        <family val="2"/>
      </rPr>
      <t>PJ,i,p</t>
    </r>
    <phoneticPr fontId="10"/>
  </si>
  <si>
    <r>
      <t xml:space="preserve">Total electricity consumption by LED light of fishing boat </t>
    </r>
    <r>
      <rPr>
        <b/>
        <i/>
        <sz val="11"/>
        <color theme="0"/>
        <rFont val="Arial"/>
        <family val="2"/>
      </rPr>
      <t>i</t>
    </r>
    <r>
      <rPr>
        <b/>
        <sz val="11"/>
        <color theme="0"/>
        <rFont val="Arial"/>
        <family val="2"/>
      </rPr>
      <t xml:space="preserve"> during the period</t>
    </r>
    <r>
      <rPr>
        <b/>
        <i/>
        <sz val="11"/>
        <color theme="0"/>
        <rFont val="Arial"/>
        <family val="2"/>
      </rPr>
      <t xml:space="preserve"> p</t>
    </r>
    <phoneticPr fontId="10"/>
  </si>
  <si>
    <t>JCM Project Manager</t>
    <phoneticPr fontId="10"/>
  </si>
  <si>
    <t>Oversees the planning, implementation, and tracking the tasks within the JCM validation and verification procedures
Responsible for communication with TPE and the Secretariat</t>
    <phoneticPr fontId="10"/>
  </si>
  <si>
    <t>JCM Monitoring Manager</t>
    <phoneticPr fontId="10"/>
  </si>
  <si>
    <t>Archiving the monitoring data
Analysis of the monitored data
Preparation of the monitoring report
Aggregating and archiving the repair/replacement incidence report from JCM Facilities Manager
Reporting to JCM Project Manager</t>
    <phoneticPr fontId="10"/>
  </si>
  <si>
    <t>JCM Facilities Manager</t>
    <phoneticPr fontId="10"/>
  </si>
  <si>
    <t>Oversees the operation of JCM facilities
Reporting of repair/replacement incidence of the project equipment to the JCM Monitoring Manager</t>
    <phoneticPr fontId="10"/>
  </si>
  <si>
    <t>Reference Number: VN006</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</si>
</sst>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0_ "/>
    <numFmt numFmtId="178" formatCode="#,##0_ ;[Red]\-#,##0\ "/>
    <numFmt numFmtId="179" formatCode="#,##0.00_ ;[Red]\-#,##0.00\ "/>
    <numFmt numFmtId="180" formatCode="0.00_ "/>
    <numFmt numFmtId="181" formatCode="#,##0.00_);[Red]\(#,##0.00\)"/>
  </numFmts>
  <fonts count="28"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i/>
      <sz val="11"/>
      <color indexed="8"/>
      <name val="Arial"/>
      <family val="2"/>
    </font>
    <font>
      <sz val="6"/>
      <name val="ＭＳ Ｐゴシック"/>
      <family val="3"/>
      <charset val="128"/>
      <scheme val="minor"/>
    </font>
    <font>
      <sz val="11"/>
      <color theme="1"/>
      <name val="Arial"/>
      <family val="2"/>
    </font>
    <font>
      <i/>
      <vertAlign val="subscript"/>
      <sz val="11"/>
      <color indexed="8"/>
      <name val="Arial"/>
      <family val="2"/>
    </font>
    <font>
      <i/>
      <sz val="11"/>
      <name val="Arial"/>
      <family val="2"/>
    </font>
    <font>
      <i/>
      <vertAlign val="subscript"/>
      <sz val="11"/>
      <name val="Arial"/>
      <family val="2"/>
    </font>
    <font>
      <sz val="11"/>
      <color rgb="FF000000"/>
      <name val="Arial"/>
      <family val="2"/>
    </font>
    <font>
      <i/>
      <sz val="11"/>
      <color rgb="FF000000"/>
      <name val="Arial"/>
      <family val="2"/>
    </font>
    <font>
      <vertAlign val="subscript"/>
      <sz val="11"/>
      <color rgb="FF000000"/>
      <name val="Arial"/>
      <family val="2"/>
    </font>
    <font>
      <i/>
      <vertAlign val="subscript"/>
      <sz val="11"/>
      <color rgb="FF000000"/>
      <name val="Arial"/>
      <family val="2"/>
    </font>
    <font>
      <b/>
      <sz val="12"/>
      <color theme="0"/>
      <name val="Arial"/>
      <family val="2"/>
    </font>
    <font>
      <b/>
      <sz val="11"/>
      <color theme="0"/>
      <name val="Arial"/>
      <family val="2"/>
    </font>
    <font>
      <b/>
      <i/>
      <sz val="11"/>
      <color indexed="8"/>
      <name val="Arial"/>
      <family val="2"/>
    </font>
    <font>
      <b/>
      <vertAlign val="subscript"/>
      <sz val="11"/>
      <color indexed="8"/>
      <name val="Arial"/>
      <family val="2"/>
    </font>
    <font>
      <b/>
      <vertAlign val="subscript"/>
      <sz val="11"/>
      <color indexed="9"/>
      <name val="Arial"/>
      <family val="2"/>
    </font>
    <font>
      <sz val="11"/>
      <color indexed="10"/>
      <name val="Arial"/>
      <family val="2"/>
    </font>
    <font>
      <sz val="6"/>
      <name val="ＭＳ Ｐゴシック"/>
      <family val="2"/>
      <charset val="128"/>
      <scheme val="minor"/>
    </font>
    <font>
      <b/>
      <i/>
      <sz val="11"/>
      <color theme="0"/>
      <name val="Arial"/>
      <family val="2"/>
    </font>
    <font>
      <b/>
      <i/>
      <vertAlign val="subscript"/>
      <sz val="11"/>
      <color theme="0"/>
      <name val="Arial"/>
      <family val="2"/>
    </font>
  </fonts>
  <fills count="13">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3" tint="-0.249977111117893"/>
        <bgColor indexed="64"/>
      </patternFill>
    </fill>
    <fill>
      <patternFill patternType="solid">
        <fgColor rgb="FFC5D9F1"/>
        <bgColor indexed="64"/>
      </patternFill>
    </fill>
    <fill>
      <patternFill patternType="solid">
        <fgColor rgb="FF16365C"/>
        <bgColor indexed="64"/>
      </patternFill>
    </fill>
  </fills>
  <borders count="30">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thin">
        <color theme="1" tint="0.34998626667073579"/>
      </left>
      <right style="thin">
        <color theme="1" tint="0.34998626667073579"/>
      </right>
      <top/>
      <bottom style="thin">
        <color rgb="FF808080"/>
      </bottom>
      <diagonal/>
    </border>
    <border>
      <left style="thin">
        <color theme="1" tint="0.34998626667073579"/>
      </left>
      <right/>
      <top style="thin">
        <color theme="1" tint="0.34998626667073579"/>
      </top>
      <bottom style="thin">
        <color rgb="FF808080"/>
      </bottom>
      <diagonal/>
    </border>
    <border>
      <left/>
      <right/>
      <top style="thin">
        <color theme="1" tint="0.34998626667073579"/>
      </top>
      <bottom style="thin">
        <color rgb="FF808080"/>
      </bottom>
      <diagonal/>
    </border>
    <border>
      <left/>
      <right style="thin">
        <color theme="1" tint="0.34998626667073579"/>
      </right>
      <top style="thin">
        <color theme="1" tint="0.34998626667073579"/>
      </top>
      <bottom style="thin">
        <color rgb="FF808080"/>
      </bottom>
      <diagonal/>
    </border>
    <border>
      <left style="thin">
        <color theme="1" tint="0.34998626667073579"/>
      </left>
      <right style="thin">
        <color theme="1" tint="0.34998626667073579"/>
      </right>
      <top style="thin">
        <color theme="1" tint="0.34998626667073579"/>
      </top>
      <bottom style="thin">
        <color rgb="FF808080"/>
      </bottom>
      <diagonal/>
    </border>
    <border>
      <left style="thin">
        <color indexed="23"/>
      </left>
      <right style="thin">
        <color indexed="23"/>
      </right>
      <top style="thin">
        <color indexed="23"/>
      </top>
      <bottom style="thin">
        <color rgb="FF808080"/>
      </bottom>
      <diagonal/>
    </border>
    <border>
      <left style="medium">
        <color rgb="FFFF0000"/>
      </left>
      <right style="medium">
        <color rgb="FFFF0000"/>
      </right>
      <top style="medium">
        <color rgb="FFFF0000"/>
      </top>
      <bottom style="medium">
        <color rgb="FFFF0000"/>
      </bottom>
      <diagonal/>
    </border>
    <border>
      <left style="thin">
        <color rgb="FF808080"/>
      </left>
      <right style="thin">
        <color rgb="FF808080"/>
      </right>
      <top style="thin">
        <color rgb="FF808080"/>
      </top>
      <bottom style="thin">
        <color rgb="FF808080"/>
      </bottom>
      <diagonal/>
    </border>
    <border>
      <left style="thin">
        <color indexed="23"/>
      </left>
      <right style="thin">
        <color indexed="23"/>
      </right>
      <top/>
      <bottom style="thin">
        <color indexed="23"/>
      </bottom>
      <diagonal/>
    </border>
    <border>
      <left/>
      <right style="thin">
        <color indexed="23"/>
      </right>
      <top/>
      <bottom style="thin">
        <color indexed="23"/>
      </bottom>
      <diagonal/>
    </border>
    <border>
      <left style="thin">
        <color rgb="FF808080"/>
      </left>
      <right/>
      <top style="thin">
        <color rgb="FF808080"/>
      </top>
      <bottom style="thin">
        <color rgb="FF808080"/>
      </bottom>
      <diagonal/>
    </border>
    <border>
      <left/>
      <right style="thin">
        <color rgb="FF808080"/>
      </right>
      <top style="thin">
        <color rgb="FF808080"/>
      </top>
      <bottom style="thin">
        <color rgb="FF808080"/>
      </bottom>
      <diagonal/>
    </border>
    <border>
      <left style="thin">
        <color rgb="FF808080"/>
      </left>
      <right style="thin">
        <color rgb="FF808080"/>
      </right>
      <top style="thin">
        <color rgb="FF808080"/>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7">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Alignment="1">
      <alignment horizontal="right" vertical="center"/>
    </xf>
    <xf numFmtId="0" fontId="5" fillId="3" borderId="0" xfId="0" applyFont="1" applyFill="1" applyAlignment="1">
      <alignment vertical="center"/>
    </xf>
    <xf numFmtId="0" fontId="5" fillId="3" borderId="0" xfId="0" applyFont="1" applyFill="1" applyAlignment="1">
      <alignment horizontal="right" vertical="center"/>
    </xf>
    <xf numFmtId="0" fontId="3" fillId="4" borderId="6" xfId="0" applyFont="1" applyFill="1" applyBorder="1">
      <alignment vertical="center"/>
    </xf>
    <xf numFmtId="0" fontId="5" fillId="4" borderId="6" xfId="0" applyFont="1" applyFill="1" applyBorder="1">
      <alignment vertical="center"/>
    </xf>
    <xf numFmtId="0" fontId="5" fillId="4" borderId="6" xfId="0" applyFont="1" applyFill="1" applyBorder="1" applyAlignment="1">
      <alignment horizontal="center" vertical="center"/>
    </xf>
    <xf numFmtId="0" fontId="5" fillId="4" borderId="6" xfId="0" applyFont="1" applyFill="1" applyBorder="1" applyAlignment="1">
      <alignment horizontal="center" vertical="center" shrinkToFit="1"/>
    </xf>
    <xf numFmtId="0" fontId="3" fillId="0" borderId="6" xfId="0" applyFont="1" applyFill="1" applyBorder="1" applyAlignment="1">
      <alignment horizontal="left" vertical="center"/>
    </xf>
    <xf numFmtId="0" fontId="3" fillId="0" borderId="6" xfId="0" applyFont="1" applyFill="1" applyBorder="1">
      <alignment vertical="center"/>
    </xf>
    <xf numFmtId="0" fontId="3" fillId="6" borderId="6" xfId="0" applyFont="1" applyFill="1" applyBorder="1" applyAlignment="1">
      <alignment vertical="center"/>
    </xf>
    <xf numFmtId="0" fontId="5"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0" xfId="0" applyFont="1" applyFill="1" applyBorder="1" applyAlignment="1">
      <alignment vertical="center"/>
    </xf>
    <xf numFmtId="0" fontId="3" fillId="6" borderId="12" xfId="0" applyFont="1" applyFill="1" applyBorder="1">
      <alignment vertical="center"/>
    </xf>
    <xf numFmtId="0" fontId="11" fillId="0" borderId="0" xfId="0" applyFont="1">
      <alignment vertical="center"/>
    </xf>
    <xf numFmtId="0" fontId="11" fillId="0" borderId="0" xfId="0" applyFont="1" applyAlignment="1">
      <alignment vertical="center" wrapText="1"/>
    </xf>
    <xf numFmtId="0" fontId="11" fillId="0" borderId="0" xfId="0" applyFont="1" applyAlignment="1">
      <alignment horizontal="center" vertical="center"/>
    </xf>
    <xf numFmtId="2" fontId="11" fillId="0" borderId="0" xfId="0" applyNumberFormat="1" applyFont="1">
      <alignment vertical="center"/>
    </xf>
    <xf numFmtId="0" fontId="9" fillId="0" borderId="6" xfId="0" applyFont="1" applyBorder="1" applyAlignment="1">
      <alignment horizontal="center" vertical="center"/>
    </xf>
    <xf numFmtId="0" fontId="15" fillId="6" borderId="6" xfId="0" applyFont="1" applyFill="1" applyBorder="1">
      <alignment vertical="center"/>
    </xf>
    <xf numFmtId="0" fontId="16" fillId="0" borderId="6" xfId="0" applyFont="1" applyFill="1" applyBorder="1" applyAlignment="1">
      <alignment horizontal="center" vertical="center"/>
    </xf>
    <xf numFmtId="0" fontId="15" fillId="6" borderId="7" xfId="0" applyFont="1" applyFill="1" applyBorder="1">
      <alignment vertical="center"/>
    </xf>
    <xf numFmtId="0" fontId="15" fillId="6" borderId="8" xfId="0" applyFont="1" applyFill="1" applyBorder="1">
      <alignment vertical="center"/>
    </xf>
    <xf numFmtId="0" fontId="15" fillId="6" borderId="9" xfId="0" applyFont="1" applyFill="1" applyBorder="1">
      <alignment vertical="center"/>
    </xf>
    <xf numFmtId="0" fontId="15" fillId="0" borderId="6" xfId="0" applyFont="1" applyFill="1" applyBorder="1" applyAlignment="1">
      <alignment horizontal="left" vertical="center"/>
    </xf>
    <xf numFmtId="0" fontId="15" fillId="0" borderId="6" xfId="0" applyFont="1" applyFill="1" applyBorder="1">
      <alignment vertical="center"/>
    </xf>
    <xf numFmtId="0" fontId="15" fillId="0" borderId="6" xfId="0" applyFont="1" applyBorder="1" applyAlignment="1">
      <alignment horizontal="center" vertical="center"/>
    </xf>
    <xf numFmtId="0" fontId="15" fillId="0" borderId="6" xfId="0" applyFont="1" applyFill="1" applyBorder="1" applyAlignment="1">
      <alignment horizontal="center" vertical="center"/>
    </xf>
    <xf numFmtId="0" fontId="15" fillId="6" borderId="10" xfId="0" applyFont="1" applyFill="1" applyBorder="1">
      <alignment vertical="center"/>
    </xf>
    <xf numFmtId="0" fontId="16" fillId="0" borderId="6" xfId="0" applyFont="1" applyBorder="1" applyAlignment="1">
      <alignment horizontal="center" vertical="center"/>
    </xf>
    <xf numFmtId="0" fontId="15" fillId="6" borderId="12" xfId="0" applyFont="1" applyFill="1" applyBorder="1">
      <alignment vertical="center"/>
    </xf>
    <xf numFmtId="0" fontId="15" fillId="5" borderId="7" xfId="0" applyFont="1" applyFill="1" applyBorder="1" applyAlignment="1">
      <alignment horizontal="left" vertical="center"/>
    </xf>
    <xf numFmtId="0" fontId="15" fillId="6" borderId="11" xfId="0" applyFont="1" applyFill="1" applyBorder="1">
      <alignment vertical="center"/>
    </xf>
    <xf numFmtId="0" fontId="16" fillId="8" borderId="1" xfId="0" applyFont="1" applyFill="1" applyBorder="1" applyAlignment="1">
      <alignment horizontal="center" vertical="center"/>
    </xf>
    <xf numFmtId="0" fontId="15" fillId="7" borderId="6" xfId="0" applyFont="1" applyFill="1" applyBorder="1" applyAlignment="1">
      <alignment vertical="center" wrapText="1"/>
    </xf>
    <xf numFmtId="177" fontId="15" fillId="7" borderId="6" xfId="0" applyNumberFormat="1" applyFont="1" applyFill="1" applyBorder="1" applyAlignment="1">
      <alignment horizontal="right" vertical="center"/>
    </xf>
    <xf numFmtId="0" fontId="15" fillId="7" borderId="6" xfId="0" applyFont="1" applyFill="1" applyBorder="1">
      <alignment vertical="center"/>
    </xf>
    <xf numFmtId="0" fontId="16" fillId="7" borderId="1" xfId="0" applyFont="1" applyFill="1" applyBorder="1" applyAlignment="1">
      <alignment horizontal="center" vertical="center"/>
    </xf>
    <xf numFmtId="176" fontId="15" fillId="7" borderId="6" xfId="0" applyNumberFormat="1" applyFont="1" applyFill="1" applyBorder="1" applyAlignment="1">
      <alignment horizontal="right" vertical="center"/>
    </xf>
    <xf numFmtId="0" fontId="16" fillId="7" borderId="6" xfId="0" applyFont="1" applyFill="1" applyBorder="1" applyAlignment="1">
      <alignment horizontal="center" vertical="center"/>
    </xf>
    <xf numFmtId="0" fontId="8" fillId="3" borderId="0" xfId="0" applyFont="1" applyFill="1" applyAlignment="1">
      <alignment vertical="center"/>
    </xf>
    <xf numFmtId="0" fontId="15" fillId="5" borderId="8" xfId="0" applyFont="1" applyFill="1" applyBorder="1" applyAlignment="1">
      <alignment horizontal="left" vertical="center" wrapText="1"/>
    </xf>
    <xf numFmtId="0" fontId="15" fillId="5" borderId="9" xfId="0" applyFont="1" applyFill="1" applyBorder="1" applyAlignment="1">
      <alignment horizontal="left" vertical="center" wrapText="1"/>
    </xf>
    <xf numFmtId="0" fontId="19" fillId="3" borderId="0" xfId="0" applyFont="1" applyFill="1" applyAlignment="1">
      <alignment vertical="center"/>
    </xf>
    <xf numFmtId="2" fontId="11" fillId="0" borderId="0" xfId="0" applyNumberFormat="1" applyFont="1" applyAlignment="1">
      <alignment horizontal="right" vertical="center"/>
    </xf>
    <xf numFmtId="0" fontId="3" fillId="4" borderId="15" xfId="0" applyFont="1" applyFill="1" applyBorder="1">
      <alignment vertical="center"/>
    </xf>
    <xf numFmtId="0" fontId="3" fillId="6" borderId="15" xfId="0" applyFont="1" applyFill="1" applyBorder="1">
      <alignment vertical="center"/>
    </xf>
    <xf numFmtId="0" fontId="3" fillId="0" borderId="19" xfId="0" applyFont="1" applyFill="1" applyBorder="1" applyAlignment="1">
      <alignment horizontal="left" vertical="center"/>
    </xf>
    <xf numFmtId="0" fontId="13" fillId="8" borderId="20" xfId="0" applyFont="1" applyFill="1" applyBorder="1" applyAlignment="1">
      <alignment horizontal="center" vertical="center"/>
    </xf>
    <xf numFmtId="0" fontId="5" fillId="4" borderId="1" xfId="0" applyFont="1" applyFill="1" applyBorder="1" applyAlignment="1">
      <alignment horizontal="center" vertical="center" wrapText="1"/>
    </xf>
    <xf numFmtId="0" fontId="15" fillId="5" borderId="1" xfId="0" quotePrefix="1" applyFont="1" applyFill="1" applyBorder="1" applyAlignment="1">
      <alignment horizontal="center" vertical="center"/>
    </xf>
    <xf numFmtId="0" fontId="16" fillId="5" borderId="1" xfId="0" applyFont="1" applyFill="1" applyBorder="1">
      <alignment vertical="center"/>
    </xf>
    <xf numFmtId="0" fontId="15" fillId="5" borderId="1" xfId="0" applyFont="1" applyFill="1" applyBorder="1">
      <alignment vertical="center"/>
    </xf>
    <xf numFmtId="0" fontId="5" fillId="4" borderId="3" xfId="0" applyFont="1" applyFill="1" applyBorder="1" applyAlignment="1">
      <alignment horizontal="center" vertical="center" wrapText="1"/>
    </xf>
    <xf numFmtId="0" fontId="5" fillId="4" borderId="1" xfId="0" applyFont="1" applyFill="1" applyBorder="1" applyAlignment="1">
      <alignment horizontal="center" vertical="center"/>
    </xf>
    <xf numFmtId="0" fontId="3" fillId="5" borderId="2" xfId="0" applyFont="1" applyFill="1" applyBorder="1">
      <alignment vertical="center"/>
    </xf>
    <xf numFmtId="0" fontId="5" fillId="0" borderId="0" xfId="0" applyFont="1">
      <alignment vertical="center"/>
    </xf>
    <xf numFmtId="0" fontId="15" fillId="0" borderId="7" xfId="0" applyFont="1" applyBorder="1">
      <alignment vertical="center"/>
    </xf>
    <xf numFmtId="0" fontId="3" fillId="0" borderId="7" xfId="0" applyFont="1" applyBorder="1" applyAlignment="1">
      <alignment horizontal="left" vertical="center"/>
    </xf>
    <xf numFmtId="0" fontId="15" fillId="0" borderId="9" xfId="0" applyFont="1" applyBorder="1">
      <alignment vertical="center"/>
    </xf>
    <xf numFmtId="0" fontId="3" fillId="0" borderId="9" xfId="0" applyFont="1" applyBorder="1">
      <alignment vertical="center"/>
    </xf>
    <xf numFmtId="0" fontId="5" fillId="4" borderId="10" xfId="0" applyFont="1" applyFill="1" applyBorder="1" applyAlignment="1">
      <alignment horizontal="center" vertical="center"/>
    </xf>
    <xf numFmtId="0" fontId="5" fillId="4" borderId="11" xfId="0" applyFont="1" applyFill="1" applyBorder="1">
      <alignment vertical="center"/>
    </xf>
    <xf numFmtId="0" fontId="15" fillId="0" borderId="1" xfId="0" applyFont="1" applyFill="1" applyBorder="1" applyAlignment="1" applyProtection="1">
      <alignment vertical="center" wrapText="1"/>
      <protection locked="0"/>
    </xf>
    <xf numFmtId="0" fontId="15" fillId="2" borderId="1" xfId="0" applyFont="1" applyFill="1" applyBorder="1" applyAlignment="1" applyProtection="1">
      <alignment vertical="center" wrapText="1"/>
      <protection locked="0"/>
    </xf>
    <xf numFmtId="177" fontId="15" fillId="0" borderId="1" xfId="0" applyNumberFormat="1" applyFont="1" applyBorder="1" applyProtection="1">
      <alignment vertical="center"/>
      <protection locked="0"/>
    </xf>
    <xf numFmtId="0" fontId="15" fillId="0" borderId="1" xfId="0" applyFont="1" applyBorder="1" applyAlignment="1" applyProtection="1">
      <alignment horizontal="center" vertical="center"/>
      <protection locked="0"/>
    </xf>
    <xf numFmtId="180" fontId="15" fillId="0" borderId="1" xfId="0" applyNumberFormat="1" applyFont="1" applyBorder="1" applyProtection="1">
      <alignment vertical="center"/>
      <protection locked="0"/>
    </xf>
    <xf numFmtId="181" fontId="15" fillId="0" borderId="11" xfId="0" applyNumberFormat="1" applyFont="1" applyFill="1" applyBorder="1">
      <alignment vertical="center"/>
    </xf>
    <xf numFmtId="176" fontId="15" fillId="7" borderId="6" xfId="0" applyNumberFormat="1" applyFont="1" applyFill="1" applyBorder="1">
      <alignment vertical="center"/>
    </xf>
    <xf numFmtId="177" fontId="15" fillId="7" borderId="6" xfId="0" applyNumberFormat="1" applyFont="1" applyFill="1" applyBorder="1">
      <alignment vertical="center"/>
    </xf>
    <xf numFmtId="177" fontId="7" fillId="7" borderId="19" xfId="0" applyNumberFormat="1" applyFont="1" applyFill="1" applyBorder="1">
      <alignment vertical="center"/>
    </xf>
    <xf numFmtId="0" fontId="3" fillId="7" borderId="19" xfId="0" applyFont="1" applyFill="1" applyBorder="1">
      <alignment vertical="center"/>
    </xf>
    <xf numFmtId="176" fontId="15" fillId="5" borderId="1" xfId="0" applyNumberFormat="1" applyFont="1" applyFill="1" applyBorder="1" applyProtection="1">
      <alignment vertical="center"/>
    </xf>
    <xf numFmtId="177" fontId="15" fillId="5" borderId="1" xfId="0" applyNumberFormat="1" applyFont="1" applyFill="1" applyBorder="1" applyProtection="1">
      <alignment vertical="center"/>
    </xf>
    <xf numFmtId="177" fontId="15" fillId="9" borderId="6" xfId="0" applyNumberFormat="1" applyFont="1" applyFill="1" applyBorder="1">
      <alignment vertical="center"/>
    </xf>
    <xf numFmtId="0" fontId="15" fillId="9" borderId="6" xfId="0" applyFont="1" applyFill="1" applyBorder="1">
      <alignment vertical="center"/>
    </xf>
    <xf numFmtId="176" fontId="15" fillId="9" borderId="6" xfId="0" applyNumberFormat="1" applyFont="1" applyFill="1" applyBorder="1">
      <alignment vertical="center"/>
    </xf>
    <xf numFmtId="181" fontId="15" fillId="5" borderId="6" xfId="0" applyNumberFormat="1" applyFont="1" applyFill="1" applyBorder="1">
      <alignment vertical="center"/>
    </xf>
    <xf numFmtId="0" fontId="15" fillId="5" borderId="6" xfId="0" applyFont="1" applyFill="1" applyBorder="1">
      <alignment vertical="center"/>
    </xf>
    <xf numFmtId="181" fontId="3" fillId="5" borderId="11" xfId="0" applyNumberFormat="1" applyFont="1" applyFill="1" applyBorder="1">
      <alignment vertical="center"/>
    </xf>
    <xf numFmtId="0" fontId="3" fillId="5" borderId="6" xfId="0" applyFont="1" applyFill="1" applyBorder="1">
      <alignment vertical="center"/>
    </xf>
    <xf numFmtId="0" fontId="0" fillId="0" borderId="0" xfId="0" applyFont="1">
      <alignment vertical="center"/>
    </xf>
    <xf numFmtId="0" fontId="5" fillId="4" borderId="6" xfId="0" applyFont="1" applyFill="1" applyBorder="1" applyAlignment="1">
      <alignment horizontal="center" vertical="center" wrapText="1"/>
    </xf>
    <xf numFmtId="0" fontId="7" fillId="0" borderId="6" xfId="0" applyFont="1" applyFill="1" applyBorder="1" applyAlignment="1" applyProtection="1">
      <alignment vertical="center" wrapText="1"/>
      <protection locked="0"/>
    </xf>
    <xf numFmtId="0" fontId="5" fillId="4" borderId="22" xfId="0" applyFont="1" applyFill="1" applyBorder="1" applyAlignment="1">
      <alignment horizontal="center" vertical="center" wrapText="1"/>
    </xf>
    <xf numFmtId="0" fontId="16" fillId="5" borderId="23" xfId="0" applyFont="1" applyFill="1" applyBorder="1">
      <alignment vertical="center"/>
    </xf>
    <xf numFmtId="0" fontId="15" fillId="5" borderId="23" xfId="0" applyFont="1" applyFill="1" applyBorder="1" applyAlignment="1">
      <alignment vertical="center" wrapText="1"/>
    </xf>
    <xf numFmtId="0" fontId="15" fillId="5" borderId="23" xfId="0" applyFont="1" applyFill="1" applyBorder="1">
      <alignment vertical="center"/>
    </xf>
    <xf numFmtId="0" fontId="15" fillId="0" borderId="23" xfId="0" applyFont="1" applyFill="1" applyBorder="1" applyAlignment="1" applyProtection="1">
      <alignment vertical="center" wrapText="1"/>
      <protection locked="0"/>
    </xf>
    <xf numFmtId="0" fontId="15" fillId="2" borderId="23" xfId="0" applyFont="1" applyFill="1" applyBorder="1" applyAlignment="1" applyProtection="1">
      <alignment vertical="center" wrapText="1"/>
      <protection locked="0"/>
    </xf>
    <xf numFmtId="0" fontId="5" fillId="10" borderId="22" xfId="0" applyFont="1" applyFill="1" applyBorder="1" applyAlignment="1">
      <alignment horizontal="center" vertical="center" wrapText="1"/>
    </xf>
    <xf numFmtId="0" fontId="15" fillId="5" borderId="24" xfId="0" quotePrefix="1" applyFont="1" applyFill="1" applyBorder="1" applyAlignment="1">
      <alignment horizontal="center" vertical="center"/>
    </xf>
    <xf numFmtId="0" fontId="5" fillId="4" borderId="22" xfId="0" applyFont="1" applyFill="1" applyBorder="1" applyAlignment="1">
      <alignment horizontal="center" vertical="center"/>
    </xf>
    <xf numFmtId="0" fontId="3" fillId="5" borderId="26" xfId="0" applyFont="1" applyFill="1" applyBorder="1">
      <alignment vertical="center"/>
    </xf>
    <xf numFmtId="0" fontId="3" fillId="0" borderId="22" xfId="0" applyFont="1" applyBorder="1" applyAlignment="1" applyProtection="1">
      <alignment vertical="center" wrapText="1"/>
      <protection locked="0"/>
    </xf>
    <xf numFmtId="177" fontId="15" fillId="0" borderId="21" xfId="0" applyNumberFormat="1" applyFont="1" applyBorder="1">
      <alignment vertical="center"/>
    </xf>
    <xf numFmtId="177" fontId="3" fillId="0" borderId="21" xfId="0" applyNumberFormat="1" applyFont="1" applyBorder="1">
      <alignment vertical="center"/>
    </xf>
    <xf numFmtId="0" fontId="15" fillId="11" borderId="1" xfId="0" applyFont="1" applyFill="1" applyBorder="1" applyAlignment="1">
      <alignment vertical="center" wrapText="1"/>
    </xf>
    <xf numFmtId="179" fontId="15" fillId="11" borderId="1" xfId="1" applyNumberFormat="1" applyFont="1" applyFill="1" applyBorder="1" applyProtection="1">
      <alignment vertical="center"/>
    </xf>
    <xf numFmtId="0" fontId="5" fillId="12" borderId="1" xfId="0" applyFont="1" applyFill="1" applyBorder="1" applyAlignment="1">
      <alignment horizontal="center" vertical="center" wrapText="1"/>
    </xf>
    <xf numFmtId="0" fontId="26" fillId="12" borderId="1" xfId="0" applyFont="1" applyFill="1" applyBorder="1" applyAlignment="1">
      <alignment horizontal="center" vertical="center" wrapText="1"/>
    </xf>
    <xf numFmtId="0" fontId="26" fillId="12" borderId="1" xfId="0" applyFont="1" applyFill="1" applyBorder="1" applyAlignment="1">
      <alignment horizontal="center" vertical="center"/>
    </xf>
    <xf numFmtId="0" fontId="20" fillId="12" borderId="1" xfId="0" applyFont="1" applyFill="1" applyBorder="1" applyAlignment="1">
      <alignment horizontal="center" vertical="center" wrapText="1"/>
    </xf>
    <xf numFmtId="179" fontId="15" fillId="11" borderId="23" xfId="1" applyNumberFormat="1" applyFont="1" applyFill="1" applyBorder="1" applyProtection="1">
      <alignment vertical="center"/>
    </xf>
    <xf numFmtId="0" fontId="15" fillId="0" borderId="13" xfId="0" quotePrefix="1" applyFont="1" applyBorder="1" applyAlignment="1" applyProtection="1">
      <alignment horizontal="left" vertical="center" wrapText="1"/>
      <protection locked="0"/>
    </xf>
    <xf numFmtId="0" fontId="15" fillId="0" borderId="14" xfId="0" quotePrefix="1" applyFont="1" applyBorder="1" applyAlignment="1" applyProtection="1">
      <alignment horizontal="left" vertical="center" wrapText="1"/>
      <protection locked="0"/>
    </xf>
    <xf numFmtId="0" fontId="15" fillId="0" borderId="2" xfId="0" quotePrefix="1" applyFont="1" applyBorder="1" applyAlignment="1" applyProtection="1">
      <alignment horizontal="left" vertical="center" wrapText="1"/>
      <protection locked="0"/>
    </xf>
    <xf numFmtId="0" fontId="15" fillId="0" borderId="13" xfId="0" applyFont="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0" fontId="15" fillId="0" borderId="13" xfId="0" applyFont="1" applyBorder="1" applyAlignment="1" applyProtection="1">
      <alignment horizontal="left" vertical="center" wrapText="1"/>
      <protection locked="0"/>
    </xf>
    <xf numFmtId="0" fontId="15" fillId="0" borderId="14" xfId="0" applyFont="1" applyBorder="1" applyAlignment="1" applyProtection="1">
      <alignment horizontal="left" vertical="center" wrapText="1"/>
      <protection locked="0"/>
    </xf>
    <xf numFmtId="0" fontId="15" fillId="0" borderId="2" xfId="0" applyFont="1" applyBorder="1" applyAlignment="1" applyProtection="1">
      <alignment horizontal="left" vertical="center" wrapText="1"/>
      <protection locked="0"/>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9" xfId="0" applyFont="1" applyFill="1" applyBorder="1" applyAlignment="1">
      <alignment vertical="center" wrapText="1"/>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3" xfId="0" applyFont="1" applyFill="1" applyBorder="1" applyAlignment="1">
      <alignment horizontal="center" vertical="center"/>
    </xf>
    <xf numFmtId="178" fontId="24" fillId="2" borderId="4" xfId="1" applyNumberFormat="1" applyFont="1" applyFill="1" applyBorder="1" applyAlignment="1">
      <alignment horizontal="right" vertical="center"/>
    </xf>
    <xf numFmtId="178" fontId="24" fillId="2" borderId="5" xfId="1" applyNumberFormat="1" applyFont="1" applyFill="1" applyBorder="1" applyAlignment="1">
      <alignment horizontal="right" vertical="center"/>
    </xf>
    <xf numFmtId="0" fontId="15" fillId="5" borderId="13" xfId="0" applyFont="1" applyFill="1" applyBorder="1" applyAlignment="1">
      <alignment vertical="center" wrapText="1"/>
    </xf>
    <xf numFmtId="0" fontId="15" fillId="5" borderId="2" xfId="0" applyFont="1" applyFill="1" applyBorder="1" applyAlignment="1">
      <alignment vertical="center" wrapText="1"/>
    </xf>
    <xf numFmtId="0" fontId="15" fillId="5" borderId="7" xfId="0" applyFont="1" applyFill="1" applyBorder="1" applyAlignment="1">
      <alignment vertical="center" wrapText="1"/>
    </xf>
    <xf numFmtId="0" fontId="15" fillId="5" borderId="8" xfId="0" applyFont="1" applyFill="1" applyBorder="1" applyAlignment="1">
      <alignment vertical="center" wrapText="1"/>
    </xf>
    <xf numFmtId="0" fontId="15" fillId="5" borderId="9" xfId="0" applyFont="1" applyFill="1" applyBorder="1" applyAlignment="1">
      <alignment vertical="center" wrapText="1"/>
    </xf>
    <xf numFmtId="0" fontId="15" fillId="5" borderId="16" xfId="0" applyFont="1" applyFill="1" applyBorder="1" applyAlignment="1">
      <alignment vertical="center" wrapText="1"/>
    </xf>
    <xf numFmtId="0" fontId="15" fillId="5" borderId="17" xfId="0" applyFont="1" applyFill="1" applyBorder="1" applyAlignment="1">
      <alignment vertical="center" wrapText="1"/>
    </xf>
    <xf numFmtId="0" fontId="15" fillId="5" borderId="18" xfId="0" applyFont="1" applyFill="1" applyBorder="1" applyAlignment="1">
      <alignment vertical="center" wrapText="1"/>
    </xf>
    <xf numFmtId="0" fontId="8" fillId="3" borderId="0" xfId="0" applyFont="1" applyFill="1" applyAlignment="1">
      <alignment vertical="center"/>
    </xf>
    <xf numFmtId="0" fontId="15" fillId="5" borderId="7" xfId="0" applyFont="1" applyFill="1" applyBorder="1" applyAlignment="1">
      <alignment horizontal="left" vertical="center" wrapText="1"/>
    </xf>
    <xf numFmtId="0" fontId="15" fillId="5" borderId="8" xfId="0" applyFont="1" applyFill="1" applyBorder="1" applyAlignment="1">
      <alignment horizontal="left" vertical="center" wrapText="1"/>
    </xf>
    <xf numFmtId="0" fontId="15" fillId="5" borderId="9" xfId="0" applyFont="1" applyFill="1" applyBorder="1" applyAlignment="1">
      <alignment horizontal="left" vertical="center" wrapText="1"/>
    </xf>
    <xf numFmtId="0" fontId="8" fillId="3" borderId="0" xfId="0" applyFont="1" applyFill="1" applyAlignment="1">
      <alignment horizontal="left" vertical="center"/>
    </xf>
    <xf numFmtId="0" fontId="3" fillId="0" borderId="7" xfId="0" applyFont="1" applyFill="1" applyBorder="1" applyAlignment="1">
      <alignment vertical="center"/>
    </xf>
    <xf numFmtId="0" fontId="3" fillId="0" borderId="9" xfId="0" applyFont="1" applyFill="1" applyBorder="1" applyAlignment="1">
      <alignment vertical="center"/>
    </xf>
    <xf numFmtId="0" fontId="16" fillId="5" borderId="13" xfId="0" applyFont="1" applyFill="1" applyBorder="1" applyAlignment="1">
      <alignment vertical="center"/>
    </xf>
    <xf numFmtId="0" fontId="16" fillId="5" borderId="2" xfId="0" applyFont="1" applyFill="1" applyBorder="1" applyAlignment="1">
      <alignment vertical="center"/>
    </xf>
    <xf numFmtId="0" fontId="5" fillId="4" borderId="27" xfId="0" applyFont="1" applyFill="1" applyBorder="1" applyAlignment="1">
      <alignment horizontal="center" vertical="center"/>
    </xf>
    <xf numFmtId="178" fontId="24" fillId="2" borderId="28" xfId="1" applyNumberFormat="1" applyFont="1" applyFill="1" applyBorder="1" applyAlignment="1">
      <alignment horizontal="right" vertical="center"/>
    </xf>
    <xf numFmtId="178" fontId="24" fillId="2" borderId="29" xfId="1" applyNumberFormat="1" applyFont="1" applyFill="1" applyBorder="1" applyAlignment="1">
      <alignment horizontal="right" vertical="center"/>
    </xf>
    <xf numFmtId="0" fontId="20" fillId="4" borderId="22" xfId="0" applyFont="1" applyFill="1" applyBorder="1" applyAlignment="1">
      <alignment horizontal="center" vertical="center"/>
    </xf>
    <xf numFmtId="49" fontId="7" fillId="0" borderId="22" xfId="0" applyNumberFormat="1" applyFont="1" applyBorder="1" applyAlignment="1" applyProtection="1">
      <alignment horizontal="center" vertical="center" shrinkToFit="1"/>
      <protection locked="0"/>
    </xf>
    <xf numFmtId="49" fontId="7" fillId="0" borderId="25" xfId="0" applyNumberFormat="1" applyFont="1" applyBorder="1" applyAlignment="1" applyProtection="1">
      <alignment horizontal="center" vertical="center" shrinkToFit="1"/>
      <protection locked="0"/>
    </xf>
    <xf numFmtId="0" fontId="5" fillId="4" borderId="13"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15" fillId="5" borderId="13" xfId="0" applyFont="1" applyFill="1" applyBorder="1" applyAlignment="1" applyProtection="1">
      <alignment horizontal="left" vertical="center" wrapText="1"/>
    </xf>
    <xf numFmtId="0" fontId="15" fillId="5" borderId="14" xfId="0" applyFont="1" applyFill="1" applyBorder="1" applyAlignment="1" applyProtection="1">
      <alignment horizontal="left" vertical="center" wrapText="1"/>
    </xf>
    <xf numFmtId="0" fontId="15" fillId="5" borderId="2" xfId="0" applyFont="1" applyFill="1" applyBorder="1" applyAlignment="1" applyProtection="1">
      <alignment horizontal="left" vertical="center" wrapText="1"/>
    </xf>
    <xf numFmtId="0" fontId="15" fillId="5" borderId="13" xfId="0" applyFont="1" applyFill="1" applyBorder="1" applyAlignment="1" applyProtection="1">
      <alignment horizontal="center" vertical="center" wrapText="1"/>
    </xf>
    <xf numFmtId="0" fontId="15" fillId="5" borderId="2" xfId="0" applyFont="1" applyFill="1" applyBorder="1" applyAlignment="1" applyProtection="1">
      <alignment horizontal="center" vertical="center" wrapText="1"/>
    </xf>
    <xf numFmtId="0" fontId="15" fillId="5" borderId="13" xfId="0" quotePrefix="1" applyFont="1" applyFill="1" applyBorder="1" applyAlignment="1" applyProtection="1">
      <alignment horizontal="left" vertical="center" wrapText="1"/>
    </xf>
    <xf numFmtId="0" fontId="15" fillId="5" borderId="14" xfId="0" quotePrefix="1" applyFont="1" applyFill="1" applyBorder="1" applyAlignment="1" applyProtection="1">
      <alignment horizontal="left" vertical="center" wrapText="1"/>
    </xf>
    <xf numFmtId="0" fontId="15" fillId="5" borderId="2" xfId="0" quotePrefix="1" applyFont="1" applyFill="1" applyBorder="1" applyAlignment="1" applyProtection="1">
      <alignment horizontal="left" vertical="center" wrapText="1"/>
    </xf>
  </cellXfs>
  <cellStyles count="2">
    <cellStyle name="桁区切り" xfId="1" builtinId="6"/>
    <cellStyle name="標準" xfId="0" builtinId="0"/>
  </cellStyles>
  <dxfs count="0"/>
  <tableStyles count="0" defaultTableStyle="TableStyleMedium9" defaultPivotStyle="PivotStyleLight16"/>
  <colors>
    <mruColors>
      <color rgb="FF16365C"/>
      <color rgb="FF000000"/>
      <color rgb="FFC5D9F1"/>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5"/>
  <sheetViews>
    <sheetView showGridLines="0" tabSelected="1" view="pageBreakPreview" zoomScale="80" zoomScaleNormal="60" zoomScaleSheetLayoutView="80" workbookViewId="0"/>
  </sheetViews>
  <sheetFormatPr defaultColWidth="9" defaultRowHeight="14" x14ac:dyDescent="0.2"/>
  <cols>
    <col min="1" max="1" width="2.6328125" style="1" customWidth="1"/>
    <col min="2" max="3" width="13.6328125" style="1" customWidth="1"/>
    <col min="4" max="4" width="24.7265625" style="1" customWidth="1"/>
    <col min="5" max="6" width="10.6328125" style="1" customWidth="1"/>
    <col min="7" max="7" width="11.6328125" style="1" customWidth="1"/>
    <col min="8" max="8" width="10.08984375" style="1" customWidth="1"/>
    <col min="9" max="9" width="60.6328125" style="1" customWidth="1"/>
    <col min="10" max="10" width="12.6328125" style="1" customWidth="1"/>
    <col min="11" max="11" width="11.6328125" style="1" customWidth="1"/>
    <col min="12" max="16384" width="9" style="1"/>
  </cols>
  <sheetData>
    <row r="1" spans="1:11" ht="18" customHeight="1" x14ac:dyDescent="0.2">
      <c r="K1" s="12" t="s">
        <v>68</v>
      </c>
    </row>
    <row r="2" spans="1:11" ht="18" customHeight="1" x14ac:dyDescent="0.2">
      <c r="K2" s="12" t="s">
        <v>135</v>
      </c>
    </row>
    <row r="3" spans="1:11" ht="27.75" customHeight="1" x14ac:dyDescent="0.2">
      <c r="A3" s="56" t="s">
        <v>67</v>
      </c>
      <c r="B3" s="13"/>
      <c r="C3" s="13"/>
      <c r="D3" s="13"/>
      <c r="E3" s="13"/>
      <c r="F3" s="13"/>
      <c r="G3" s="13"/>
      <c r="H3" s="13"/>
      <c r="I3" s="13"/>
      <c r="J3" s="13"/>
      <c r="K3" s="14"/>
    </row>
    <row r="5" spans="1:11" ht="18.75" customHeight="1" x14ac:dyDescent="0.2">
      <c r="A5" s="6" t="s">
        <v>70</v>
      </c>
      <c r="B5" s="6"/>
    </row>
    <row r="6" spans="1:11" ht="18.75" customHeight="1" x14ac:dyDescent="0.2">
      <c r="A6" s="6"/>
      <c r="B6" s="62" t="s">
        <v>10</v>
      </c>
      <c r="C6" s="62" t="s">
        <v>11</v>
      </c>
      <c r="D6" s="62" t="s">
        <v>12</v>
      </c>
      <c r="E6" s="62" t="s">
        <v>13</v>
      </c>
      <c r="F6" s="62" t="s">
        <v>14</v>
      </c>
      <c r="G6" s="62" t="s">
        <v>15</v>
      </c>
      <c r="H6" s="62" t="s">
        <v>16</v>
      </c>
      <c r="I6" s="62" t="s">
        <v>17</v>
      </c>
      <c r="J6" s="62" t="s">
        <v>18</v>
      </c>
      <c r="K6" s="62" t="s">
        <v>19</v>
      </c>
    </row>
    <row r="7" spans="1:11" s="10" customFormat="1" ht="39" customHeight="1" x14ac:dyDescent="0.2">
      <c r="B7" s="62" t="s">
        <v>20</v>
      </c>
      <c r="C7" s="62" t="s">
        <v>21</v>
      </c>
      <c r="D7" s="113" t="s">
        <v>22</v>
      </c>
      <c r="E7" s="62" t="s">
        <v>23</v>
      </c>
      <c r="F7" s="62" t="s">
        <v>24</v>
      </c>
      <c r="G7" s="62" t="s">
        <v>25</v>
      </c>
      <c r="H7" s="62" t="s">
        <v>26</v>
      </c>
      <c r="I7" s="62" t="s">
        <v>27</v>
      </c>
      <c r="J7" s="62" t="s">
        <v>28</v>
      </c>
      <c r="K7" s="62" t="s">
        <v>29</v>
      </c>
    </row>
    <row r="8" spans="1:11" ht="168" customHeight="1" x14ac:dyDescent="0.2">
      <c r="B8" s="63">
        <v>1</v>
      </c>
      <c r="C8" s="64" t="s">
        <v>71</v>
      </c>
      <c r="D8" s="111" t="s">
        <v>104</v>
      </c>
      <c r="E8" s="112">
        <f>SUM('MPS (input_separate_boat)'!B6:B105)</f>
        <v>413.7</v>
      </c>
      <c r="F8" s="65" t="s">
        <v>39</v>
      </c>
      <c r="G8" s="76" t="s">
        <v>40</v>
      </c>
      <c r="H8" s="76" t="s">
        <v>41</v>
      </c>
      <c r="I8" s="77" t="s">
        <v>42</v>
      </c>
      <c r="J8" s="77" t="s">
        <v>43</v>
      </c>
      <c r="K8" s="77"/>
    </row>
    <row r="9" spans="1:11" ht="8.25" customHeight="1" x14ac:dyDescent="0.2"/>
    <row r="10" spans="1:11" ht="20.149999999999999" customHeight="1" x14ac:dyDescent="0.2">
      <c r="A10" s="6" t="s">
        <v>72</v>
      </c>
    </row>
    <row r="11" spans="1:11" ht="20.149999999999999" customHeight="1" x14ac:dyDescent="0.2">
      <c r="B11" s="62" t="s">
        <v>10</v>
      </c>
      <c r="C11" s="129" t="s">
        <v>11</v>
      </c>
      <c r="D11" s="129"/>
      <c r="E11" s="62" t="s">
        <v>12</v>
      </c>
      <c r="F11" s="62" t="s">
        <v>13</v>
      </c>
      <c r="G11" s="129" t="s">
        <v>14</v>
      </c>
      <c r="H11" s="129"/>
      <c r="I11" s="129"/>
      <c r="J11" s="129" t="s">
        <v>15</v>
      </c>
      <c r="K11" s="129"/>
    </row>
    <row r="12" spans="1:11" ht="39" customHeight="1" x14ac:dyDescent="0.2">
      <c r="B12" s="66" t="s">
        <v>21</v>
      </c>
      <c r="C12" s="130" t="s">
        <v>22</v>
      </c>
      <c r="D12" s="130"/>
      <c r="E12" s="66" t="s">
        <v>23</v>
      </c>
      <c r="F12" s="66" t="s">
        <v>24</v>
      </c>
      <c r="G12" s="130" t="s">
        <v>26</v>
      </c>
      <c r="H12" s="130"/>
      <c r="I12" s="130"/>
      <c r="J12" s="130" t="s">
        <v>29</v>
      </c>
      <c r="K12" s="130"/>
    </row>
    <row r="13" spans="1:11" ht="51" customHeight="1" x14ac:dyDescent="0.2">
      <c r="B13" s="64" t="s">
        <v>73</v>
      </c>
      <c r="C13" s="134" t="s">
        <v>44</v>
      </c>
      <c r="D13" s="135"/>
      <c r="E13" s="78">
        <v>197</v>
      </c>
      <c r="F13" s="65" t="s">
        <v>45</v>
      </c>
      <c r="G13" s="118" t="s">
        <v>46</v>
      </c>
      <c r="H13" s="119"/>
      <c r="I13" s="120"/>
      <c r="J13" s="121"/>
      <c r="K13" s="122"/>
    </row>
    <row r="14" spans="1:11" ht="51" customHeight="1" x14ac:dyDescent="0.2">
      <c r="B14" s="64" t="s">
        <v>74</v>
      </c>
      <c r="C14" s="134" t="s">
        <v>47</v>
      </c>
      <c r="D14" s="135"/>
      <c r="E14" s="86">
        <f>'MPS(calc_process)'!F25</f>
        <v>1000</v>
      </c>
      <c r="F14" s="65" t="s">
        <v>48</v>
      </c>
      <c r="G14" s="118" t="s">
        <v>61</v>
      </c>
      <c r="H14" s="119"/>
      <c r="I14" s="120"/>
      <c r="J14" s="121"/>
      <c r="K14" s="122"/>
    </row>
    <row r="15" spans="1:11" ht="51" customHeight="1" x14ac:dyDescent="0.2">
      <c r="B15" s="64" t="s">
        <v>75</v>
      </c>
      <c r="C15" s="134" t="s">
        <v>76</v>
      </c>
      <c r="D15" s="135"/>
      <c r="E15" s="87">
        <f>'MPS(calc_process)'!F24</f>
        <v>0.8</v>
      </c>
      <c r="F15" s="65" t="s">
        <v>77</v>
      </c>
      <c r="G15" s="123" t="s">
        <v>78</v>
      </c>
      <c r="H15" s="124"/>
      <c r="I15" s="125"/>
      <c r="J15" s="121"/>
      <c r="K15" s="122"/>
    </row>
    <row r="16" spans="1:11" ht="81" customHeight="1" x14ac:dyDescent="0.2">
      <c r="B16" s="64" t="s">
        <v>79</v>
      </c>
      <c r="C16" s="134" t="s">
        <v>49</v>
      </c>
      <c r="D16" s="135"/>
      <c r="E16" s="78">
        <v>0.72</v>
      </c>
      <c r="F16" s="65" t="s">
        <v>50</v>
      </c>
      <c r="G16" s="123" t="s">
        <v>62</v>
      </c>
      <c r="H16" s="124"/>
      <c r="I16" s="125"/>
      <c r="J16" s="121"/>
      <c r="K16" s="122"/>
    </row>
    <row r="17" spans="1:11" ht="6.75" customHeight="1" x14ac:dyDescent="0.2"/>
    <row r="18" spans="1:11" ht="18.75" customHeight="1" x14ac:dyDescent="0.2">
      <c r="A18" s="4" t="s">
        <v>80</v>
      </c>
      <c r="B18" s="4"/>
    </row>
    <row r="19" spans="1:11" ht="17.5" thickBot="1" x14ac:dyDescent="0.25">
      <c r="B19" s="131" t="s">
        <v>81</v>
      </c>
      <c r="C19" s="131"/>
      <c r="D19" s="67" t="s">
        <v>24</v>
      </c>
    </row>
    <row r="20" spans="1:11" ht="16.5" thickBot="1" x14ac:dyDescent="0.25">
      <c r="B20" s="132">
        <f>ROUNDDOWN('MPS(calc_process)'!G6, 0)</f>
        <v>878</v>
      </c>
      <c r="C20" s="133"/>
      <c r="D20" s="68" t="s">
        <v>82</v>
      </c>
    </row>
    <row r="21" spans="1:11" ht="20.149999999999999" customHeight="1" x14ac:dyDescent="0.2">
      <c r="B21" s="5"/>
      <c r="C21" s="5"/>
      <c r="F21" s="11"/>
      <c r="G21" s="11"/>
    </row>
    <row r="22" spans="1:11" ht="18.75" customHeight="1" x14ac:dyDescent="0.2">
      <c r="A22" s="6" t="s">
        <v>9</v>
      </c>
    </row>
    <row r="23" spans="1:11" ht="18" customHeight="1" x14ac:dyDescent="0.2">
      <c r="B23" s="20" t="s">
        <v>31</v>
      </c>
      <c r="C23" s="126" t="s">
        <v>32</v>
      </c>
      <c r="D23" s="127"/>
      <c r="E23" s="127"/>
      <c r="F23" s="127"/>
      <c r="G23" s="127"/>
      <c r="H23" s="127"/>
      <c r="I23" s="127"/>
      <c r="J23" s="127"/>
      <c r="K23" s="128"/>
    </row>
    <row r="24" spans="1:11" ht="18" customHeight="1" x14ac:dyDescent="0.2">
      <c r="B24" s="20" t="s">
        <v>30</v>
      </c>
      <c r="C24" s="126" t="s">
        <v>33</v>
      </c>
      <c r="D24" s="127"/>
      <c r="E24" s="127"/>
      <c r="F24" s="127"/>
      <c r="G24" s="127"/>
      <c r="H24" s="127"/>
      <c r="I24" s="127"/>
      <c r="J24" s="127"/>
      <c r="K24" s="128"/>
    </row>
    <row r="25" spans="1:11" ht="18" customHeight="1" x14ac:dyDescent="0.2">
      <c r="B25" s="20" t="s">
        <v>34</v>
      </c>
      <c r="C25" s="126" t="s">
        <v>35</v>
      </c>
      <c r="D25" s="127"/>
      <c r="E25" s="127"/>
      <c r="F25" s="127"/>
      <c r="G25" s="127"/>
      <c r="H25" s="127"/>
      <c r="I25" s="127"/>
      <c r="J25" s="127"/>
      <c r="K25" s="128"/>
    </row>
  </sheetData>
  <sheetProtection password="C6A3" sheet="1" objects="1" scenarios="1" formatCells="0" formatRows="0"/>
  <mergeCells count="23">
    <mergeCell ref="C23:K23"/>
    <mergeCell ref="C24:K24"/>
    <mergeCell ref="C25:K25"/>
    <mergeCell ref="C11:D11"/>
    <mergeCell ref="C12:D12"/>
    <mergeCell ref="B19:C19"/>
    <mergeCell ref="B20:C20"/>
    <mergeCell ref="C13:D13"/>
    <mergeCell ref="C14:D14"/>
    <mergeCell ref="C15:D15"/>
    <mergeCell ref="C16:D16"/>
    <mergeCell ref="J11:K11"/>
    <mergeCell ref="J12:K12"/>
    <mergeCell ref="J13:K13"/>
    <mergeCell ref="G11:I11"/>
    <mergeCell ref="G12:I12"/>
    <mergeCell ref="G13:I13"/>
    <mergeCell ref="J14:K14"/>
    <mergeCell ref="J15:K15"/>
    <mergeCell ref="J16:K16"/>
    <mergeCell ref="G14:I14"/>
    <mergeCell ref="G15:I15"/>
    <mergeCell ref="G16:I16"/>
  </mergeCells>
  <phoneticPr fontId="2"/>
  <pageMargins left="0.70866141732283472" right="0.70866141732283472" top="0.74803149606299213" bottom="0.74803149606299213" header="0.31496062992125984" footer="0.31496062992125984"/>
  <pageSetup paperSize="9" scale="6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B105"/>
  <sheetViews>
    <sheetView showGridLines="0" view="pageBreakPreview" zoomScale="80" zoomScaleNormal="100" zoomScaleSheetLayoutView="80" workbookViewId="0"/>
  </sheetViews>
  <sheetFormatPr defaultColWidth="9" defaultRowHeight="14" x14ac:dyDescent="0.2"/>
  <cols>
    <col min="1" max="1" width="18.08984375" style="29" customWidth="1"/>
    <col min="2" max="2" width="48.26953125" style="30" customWidth="1"/>
    <col min="3" max="16384" width="9" style="27"/>
  </cols>
  <sheetData>
    <row r="1" spans="1:2" x14ac:dyDescent="0.2">
      <c r="B1" s="57" t="str">
        <f>'MPS(input)'!K1</f>
        <v>Monitoring Spreadsheet: JCM_VN_AM008_ver01.0</v>
      </c>
    </row>
    <row r="2" spans="1:2" x14ac:dyDescent="0.2">
      <c r="B2" s="57" t="str">
        <f>'MPS(input)'!K2</f>
        <v>Reference Number: VN006</v>
      </c>
    </row>
    <row r="3" spans="1:2" ht="16" x14ac:dyDescent="0.2">
      <c r="A3" s="114" t="s">
        <v>36</v>
      </c>
      <c r="B3" s="115" t="s">
        <v>127</v>
      </c>
    </row>
    <row r="4" spans="1:2" s="28" customFormat="1" ht="28" x14ac:dyDescent="0.2">
      <c r="A4" s="116" t="s">
        <v>37</v>
      </c>
      <c r="B4" s="116" t="s">
        <v>128</v>
      </c>
    </row>
    <row r="5" spans="1:2" x14ac:dyDescent="0.2">
      <c r="A5" s="116" t="s">
        <v>38</v>
      </c>
      <c r="B5" s="116" t="s">
        <v>66</v>
      </c>
    </row>
    <row r="6" spans="1:2" x14ac:dyDescent="0.2">
      <c r="A6" s="79">
        <v>1</v>
      </c>
      <c r="B6" s="80">
        <f>'MPS(input)'!$E$13*44*1200/1000000</f>
        <v>10.4016</v>
      </c>
    </row>
    <row r="7" spans="1:2" x14ac:dyDescent="0.2">
      <c r="A7" s="79">
        <v>2</v>
      </c>
      <c r="B7" s="80">
        <f>'MPS(input)'!$E$13*52*1200/1000000</f>
        <v>12.2928</v>
      </c>
    </row>
    <row r="8" spans="1:2" x14ac:dyDescent="0.2">
      <c r="A8" s="79">
        <v>3</v>
      </c>
      <c r="B8" s="80">
        <f>'MPS(input)'!$E$13*36*1200/1000000</f>
        <v>8.5104000000000006</v>
      </c>
    </row>
    <row r="9" spans="1:2" x14ac:dyDescent="0.2">
      <c r="A9" s="79">
        <v>4</v>
      </c>
      <c r="B9" s="80">
        <f>'MPS(input)'!$E$13*68*1200/1000000</f>
        <v>16.075199999999999</v>
      </c>
    </row>
    <row r="10" spans="1:2" x14ac:dyDescent="0.2">
      <c r="A10" s="79">
        <v>5</v>
      </c>
      <c r="B10" s="80">
        <f>'MPS(input)'!$E$13*60*1200/1000000</f>
        <v>14.183999999999999</v>
      </c>
    </row>
    <row r="11" spans="1:2" x14ac:dyDescent="0.2">
      <c r="A11" s="79">
        <v>6</v>
      </c>
      <c r="B11" s="80">
        <f>'MPS(input)'!$E$13*52*1200/1000000</f>
        <v>12.2928</v>
      </c>
    </row>
    <row r="12" spans="1:2" x14ac:dyDescent="0.2">
      <c r="A12" s="79">
        <v>7</v>
      </c>
      <c r="B12" s="80">
        <f>'MPS(input)'!$E$13*60*1200/1000000</f>
        <v>14.183999999999999</v>
      </c>
    </row>
    <row r="13" spans="1:2" x14ac:dyDescent="0.2">
      <c r="A13" s="79">
        <v>8</v>
      </c>
      <c r="B13" s="80">
        <f>'MPS(input)'!$E$13*64*1200/1000000</f>
        <v>15.1296</v>
      </c>
    </row>
    <row r="14" spans="1:2" x14ac:dyDescent="0.2">
      <c r="A14" s="79">
        <v>9</v>
      </c>
      <c r="B14" s="80">
        <f>'MPS(input)'!$E$13*46*1200/1000000</f>
        <v>10.8744</v>
      </c>
    </row>
    <row r="15" spans="1:2" x14ac:dyDescent="0.2">
      <c r="A15" s="79">
        <v>10</v>
      </c>
      <c r="B15" s="80">
        <f>'MPS(input)'!$E$13*34*1200/1000000</f>
        <v>8.0375999999999994</v>
      </c>
    </row>
    <row r="16" spans="1:2" x14ac:dyDescent="0.2">
      <c r="A16" s="79">
        <v>11</v>
      </c>
      <c r="B16" s="80">
        <f>'MPS(input)'!$E$13*44*1200/1000000</f>
        <v>10.4016</v>
      </c>
    </row>
    <row r="17" spans="1:2" x14ac:dyDescent="0.2">
      <c r="A17" s="79">
        <v>12</v>
      </c>
      <c r="B17" s="80">
        <f>'MPS(input)'!$E$13*60*1200/1000000</f>
        <v>14.183999999999999</v>
      </c>
    </row>
    <row r="18" spans="1:2" x14ac:dyDescent="0.2">
      <c r="A18" s="79">
        <v>13</v>
      </c>
      <c r="B18" s="80">
        <f>'MPS(input)'!$E$13*48*1200/1000000</f>
        <v>11.347200000000001</v>
      </c>
    </row>
    <row r="19" spans="1:2" x14ac:dyDescent="0.2">
      <c r="A19" s="79">
        <v>14</v>
      </c>
      <c r="B19" s="80">
        <f>'MPS(input)'!$E$13*40*1200/1000000</f>
        <v>9.4559999999999995</v>
      </c>
    </row>
    <row r="20" spans="1:2" x14ac:dyDescent="0.2">
      <c r="A20" s="79">
        <v>15</v>
      </c>
      <c r="B20" s="80">
        <f>'MPS(input)'!$E$13*42*1200/1000000</f>
        <v>9.9288000000000007</v>
      </c>
    </row>
    <row r="21" spans="1:2" x14ac:dyDescent="0.2">
      <c r="A21" s="79">
        <v>16</v>
      </c>
      <c r="B21" s="80">
        <f>'MPS(input)'!$E$13*36*1200/1000000</f>
        <v>8.5104000000000006</v>
      </c>
    </row>
    <row r="22" spans="1:2" x14ac:dyDescent="0.2">
      <c r="A22" s="79">
        <v>17</v>
      </c>
      <c r="B22" s="80">
        <f>'MPS(input)'!$E$13*46*1200/1000000</f>
        <v>10.8744</v>
      </c>
    </row>
    <row r="23" spans="1:2" x14ac:dyDescent="0.2">
      <c r="A23" s="79">
        <v>18</v>
      </c>
      <c r="B23" s="80">
        <f>'MPS(input)'!$E$13*34*1200/1000000</f>
        <v>8.0375999999999994</v>
      </c>
    </row>
    <row r="24" spans="1:2" x14ac:dyDescent="0.2">
      <c r="A24" s="79">
        <v>19</v>
      </c>
      <c r="B24" s="80">
        <f>'MPS(input)'!$E$13*32*1200/1000000</f>
        <v>7.5648</v>
      </c>
    </row>
    <row r="25" spans="1:2" x14ac:dyDescent="0.2">
      <c r="A25" s="79">
        <v>20</v>
      </c>
      <c r="B25" s="80">
        <f>'MPS(input)'!$E$13*46*1200/1000000</f>
        <v>10.8744</v>
      </c>
    </row>
    <row r="26" spans="1:2" x14ac:dyDescent="0.2">
      <c r="A26" s="79">
        <v>21</v>
      </c>
      <c r="B26" s="80">
        <f>'MPS(input)'!$E$13*42*1200/1000000</f>
        <v>9.9288000000000007</v>
      </c>
    </row>
    <row r="27" spans="1:2" x14ac:dyDescent="0.2">
      <c r="A27" s="79">
        <v>22</v>
      </c>
      <c r="B27" s="80">
        <f>'MPS(input)'!$E$13*40*1200/1000000</f>
        <v>9.4559999999999995</v>
      </c>
    </row>
    <row r="28" spans="1:2" x14ac:dyDescent="0.2">
      <c r="A28" s="79">
        <v>23</v>
      </c>
      <c r="B28" s="80">
        <f>'MPS(input)'!$E$13*44*1200/1000000</f>
        <v>10.4016</v>
      </c>
    </row>
    <row r="29" spans="1:2" x14ac:dyDescent="0.2">
      <c r="A29" s="79">
        <v>24</v>
      </c>
      <c r="B29" s="80">
        <f>'MPS(input)'!$E$13*34*1200/1000000</f>
        <v>8.0375999999999994</v>
      </c>
    </row>
    <row r="30" spans="1:2" x14ac:dyDescent="0.2">
      <c r="A30" s="79">
        <v>25</v>
      </c>
      <c r="B30" s="80">
        <f>'MPS(input)'!$E$13*34*1200/1000000</f>
        <v>8.0375999999999994</v>
      </c>
    </row>
    <row r="31" spans="1:2" x14ac:dyDescent="0.2">
      <c r="A31" s="79">
        <v>26</v>
      </c>
      <c r="B31" s="80">
        <f>'MPS(input)'!$E$13*32*1200/1000000</f>
        <v>7.5648</v>
      </c>
    </row>
    <row r="32" spans="1:2" x14ac:dyDescent="0.2">
      <c r="A32" s="79">
        <v>27</v>
      </c>
      <c r="B32" s="80">
        <f>'MPS(input)'!$E$13*40*1200/1000000</f>
        <v>9.4559999999999995</v>
      </c>
    </row>
    <row r="33" spans="1:2" x14ac:dyDescent="0.2">
      <c r="A33" s="79">
        <v>28</v>
      </c>
      <c r="B33" s="80">
        <f>'MPS(input)'!$E$13*40*1200/1000000</f>
        <v>9.4559999999999995</v>
      </c>
    </row>
    <row r="34" spans="1:2" x14ac:dyDescent="0.2">
      <c r="A34" s="79">
        <v>29</v>
      </c>
      <c r="B34" s="80">
        <f>'MPS(input)'!$E$13*28*1200/1000000</f>
        <v>6.6192000000000002</v>
      </c>
    </row>
    <row r="35" spans="1:2" x14ac:dyDescent="0.2">
      <c r="A35" s="79">
        <v>30</v>
      </c>
      <c r="B35" s="80">
        <f>'MPS(input)'!$E$13*44*1200/1000000</f>
        <v>10.4016</v>
      </c>
    </row>
    <row r="36" spans="1:2" x14ac:dyDescent="0.2">
      <c r="A36" s="79">
        <v>31</v>
      </c>
      <c r="B36" s="80">
        <f>'MPS(input)'!$E$13*44*1200/1000000</f>
        <v>10.4016</v>
      </c>
    </row>
    <row r="37" spans="1:2" x14ac:dyDescent="0.2">
      <c r="A37" s="79">
        <v>32</v>
      </c>
      <c r="B37" s="80">
        <f>'MPS(input)'!$E$13*34*1200/1000000</f>
        <v>8.0375999999999994</v>
      </c>
    </row>
    <row r="38" spans="1:2" x14ac:dyDescent="0.2">
      <c r="A38" s="79">
        <v>33</v>
      </c>
      <c r="B38" s="80">
        <f>'MPS(input)'!$E$13*40*1200/1000000</f>
        <v>9.4559999999999995</v>
      </c>
    </row>
    <row r="39" spans="1:2" x14ac:dyDescent="0.2">
      <c r="A39" s="79">
        <v>34</v>
      </c>
      <c r="B39" s="80">
        <f>'MPS(input)'!$E$13*42*1200/1000000</f>
        <v>9.9288000000000007</v>
      </c>
    </row>
    <row r="40" spans="1:2" x14ac:dyDescent="0.2">
      <c r="A40" s="79">
        <v>35</v>
      </c>
      <c r="B40" s="80">
        <f>'MPS(input)'!$E$13*36*1200/1000000</f>
        <v>8.5104000000000006</v>
      </c>
    </row>
    <row r="41" spans="1:2" x14ac:dyDescent="0.2">
      <c r="A41" s="79">
        <v>36</v>
      </c>
      <c r="B41" s="80">
        <f>'MPS(input)'!$E$13*42*1200/1000000</f>
        <v>9.9288000000000007</v>
      </c>
    </row>
    <row r="42" spans="1:2" x14ac:dyDescent="0.2">
      <c r="A42" s="79">
        <v>37</v>
      </c>
      <c r="B42" s="80">
        <f>'MPS(input)'!$E$13*28*1200/1000000</f>
        <v>6.6192000000000002</v>
      </c>
    </row>
    <row r="43" spans="1:2" x14ac:dyDescent="0.2">
      <c r="A43" s="79">
        <v>38</v>
      </c>
      <c r="B43" s="80">
        <f>'MPS(input)'!$E$13*40*1200/1000000</f>
        <v>9.4559999999999995</v>
      </c>
    </row>
    <row r="44" spans="1:2" x14ac:dyDescent="0.2">
      <c r="A44" s="79">
        <v>39</v>
      </c>
      <c r="B44" s="80">
        <f>'MPS(input)'!$E$13*40*1200/1000000</f>
        <v>9.4559999999999995</v>
      </c>
    </row>
    <row r="45" spans="1:2" x14ac:dyDescent="0.2">
      <c r="A45" s="79">
        <v>40</v>
      </c>
      <c r="B45" s="80">
        <f>'MPS(input)'!$E$13*82*1200/1000000</f>
        <v>19.384799999999998</v>
      </c>
    </row>
    <row r="46" spans="1:2" x14ac:dyDescent="0.2">
      <c r="A46" s="79">
        <v>41</v>
      </c>
      <c r="B46" s="80"/>
    </row>
    <row r="47" spans="1:2" x14ac:dyDescent="0.2">
      <c r="A47" s="79">
        <v>42</v>
      </c>
      <c r="B47" s="80"/>
    </row>
    <row r="48" spans="1:2" x14ac:dyDescent="0.2">
      <c r="A48" s="79">
        <v>43</v>
      </c>
      <c r="B48" s="80"/>
    </row>
    <row r="49" spans="1:2" x14ac:dyDescent="0.2">
      <c r="A49" s="79">
        <v>44</v>
      </c>
      <c r="B49" s="80"/>
    </row>
    <row r="50" spans="1:2" x14ac:dyDescent="0.2">
      <c r="A50" s="79">
        <v>45</v>
      </c>
      <c r="B50" s="80"/>
    </row>
    <row r="51" spans="1:2" x14ac:dyDescent="0.2">
      <c r="A51" s="79">
        <v>46</v>
      </c>
      <c r="B51" s="80"/>
    </row>
    <row r="52" spans="1:2" x14ac:dyDescent="0.2">
      <c r="A52" s="79">
        <v>47</v>
      </c>
      <c r="B52" s="80"/>
    </row>
    <row r="53" spans="1:2" x14ac:dyDescent="0.2">
      <c r="A53" s="79">
        <v>48</v>
      </c>
      <c r="B53" s="80"/>
    </row>
    <row r="54" spans="1:2" x14ac:dyDescent="0.2">
      <c r="A54" s="79">
        <v>49</v>
      </c>
      <c r="B54" s="80"/>
    </row>
    <row r="55" spans="1:2" x14ac:dyDescent="0.2">
      <c r="A55" s="79">
        <v>50</v>
      </c>
      <c r="B55" s="80"/>
    </row>
    <row r="56" spans="1:2" x14ac:dyDescent="0.2">
      <c r="A56" s="79">
        <v>51</v>
      </c>
      <c r="B56" s="80"/>
    </row>
    <row r="57" spans="1:2" x14ac:dyDescent="0.2">
      <c r="A57" s="79">
        <v>52</v>
      </c>
      <c r="B57" s="80"/>
    </row>
    <row r="58" spans="1:2" x14ac:dyDescent="0.2">
      <c r="A58" s="79">
        <v>53</v>
      </c>
      <c r="B58" s="80"/>
    </row>
    <row r="59" spans="1:2" x14ac:dyDescent="0.2">
      <c r="A59" s="79">
        <v>54</v>
      </c>
      <c r="B59" s="80"/>
    </row>
    <row r="60" spans="1:2" x14ac:dyDescent="0.2">
      <c r="A60" s="79">
        <v>55</v>
      </c>
      <c r="B60" s="80"/>
    </row>
    <row r="61" spans="1:2" x14ac:dyDescent="0.2">
      <c r="A61" s="79">
        <v>56</v>
      </c>
      <c r="B61" s="80"/>
    </row>
    <row r="62" spans="1:2" x14ac:dyDescent="0.2">
      <c r="A62" s="79">
        <v>57</v>
      </c>
      <c r="B62" s="80"/>
    </row>
    <row r="63" spans="1:2" x14ac:dyDescent="0.2">
      <c r="A63" s="79">
        <v>58</v>
      </c>
      <c r="B63" s="80"/>
    </row>
    <row r="64" spans="1:2" x14ac:dyDescent="0.2">
      <c r="A64" s="79">
        <v>59</v>
      </c>
      <c r="B64" s="80"/>
    </row>
    <row r="65" spans="1:2" x14ac:dyDescent="0.2">
      <c r="A65" s="79">
        <v>60</v>
      </c>
      <c r="B65" s="80"/>
    </row>
    <row r="66" spans="1:2" x14ac:dyDescent="0.2">
      <c r="A66" s="79">
        <v>61</v>
      </c>
      <c r="B66" s="80"/>
    </row>
    <row r="67" spans="1:2" x14ac:dyDescent="0.2">
      <c r="A67" s="79">
        <v>62</v>
      </c>
      <c r="B67" s="80"/>
    </row>
    <row r="68" spans="1:2" x14ac:dyDescent="0.2">
      <c r="A68" s="79">
        <v>63</v>
      </c>
      <c r="B68" s="80"/>
    </row>
    <row r="69" spans="1:2" x14ac:dyDescent="0.2">
      <c r="A69" s="79">
        <v>64</v>
      </c>
      <c r="B69" s="80"/>
    </row>
    <row r="70" spans="1:2" x14ac:dyDescent="0.2">
      <c r="A70" s="79">
        <v>65</v>
      </c>
      <c r="B70" s="80"/>
    </row>
    <row r="71" spans="1:2" x14ac:dyDescent="0.2">
      <c r="A71" s="79">
        <v>66</v>
      </c>
      <c r="B71" s="80"/>
    </row>
    <row r="72" spans="1:2" x14ac:dyDescent="0.2">
      <c r="A72" s="79">
        <v>67</v>
      </c>
      <c r="B72" s="80"/>
    </row>
    <row r="73" spans="1:2" x14ac:dyDescent="0.2">
      <c r="A73" s="79">
        <v>68</v>
      </c>
      <c r="B73" s="80"/>
    </row>
    <row r="74" spans="1:2" x14ac:dyDescent="0.2">
      <c r="A74" s="79">
        <v>69</v>
      </c>
      <c r="B74" s="80"/>
    </row>
    <row r="75" spans="1:2" x14ac:dyDescent="0.2">
      <c r="A75" s="79">
        <v>70</v>
      </c>
      <c r="B75" s="80"/>
    </row>
    <row r="76" spans="1:2" x14ac:dyDescent="0.2">
      <c r="A76" s="79">
        <v>71</v>
      </c>
      <c r="B76" s="80"/>
    </row>
    <row r="77" spans="1:2" x14ac:dyDescent="0.2">
      <c r="A77" s="79">
        <v>72</v>
      </c>
      <c r="B77" s="80"/>
    </row>
    <row r="78" spans="1:2" x14ac:dyDescent="0.2">
      <c r="A78" s="79">
        <v>73</v>
      </c>
      <c r="B78" s="80"/>
    </row>
    <row r="79" spans="1:2" x14ac:dyDescent="0.2">
      <c r="A79" s="79">
        <v>74</v>
      </c>
      <c r="B79" s="80"/>
    </row>
    <row r="80" spans="1:2" x14ac:dyDescent="0.2">
      <c r="A80" s="79">
        <v>75</v>
      </c>
      <c r="B80" s="80"/>
    </row>
    <row r="81" spans="1:2" x14ac:dyDescent="0.2">
      <c r="A81" s="79">
        <v>76</v>
      </c>
      <c r="B81" s="80"/>
    </row>
    <row r="82" spans="1:2" x14ac:dyDescent="0.2">
      <c r="A82" s="79">
        <v>77</v>
      </c>
      <c r="B82" s="80"/>
    </row>
    <row r="83" spans="1:2" x14ac:dyDescent="0.2">
      <c r="A83" s="79">
        <v>78</v>
      </c>
      <c r="B83" s="80"/>
    </row>
    <row r="84" spans="1:2" x14ac:dyDescent="0.2">
      <c r="A84" s="79">
        <v>79</v>
      </c>
      <c r="B84" s="80"/>
    </row>
    <row r="85" spans="1:2" x14ac:dyDescent="0.2">
      <c r="A85" s="79">
        <v>80</v>
      </c>
      <c r="B85" s="80"/>
    </row>
    <row r="86" spans="1:2" x14ac:dyDescent="0.2">
      <c r="A86" s="79">
        <v>81</v>
      </c>
      <c r="B86" s="80"/>
    </row>
    <row r="87" spans="1:2" x14ac:dyDescent="0.2">
      <c r="A87" s="79">
        <v>82</v>
      </c>
      <c r="B87" s="80"/>
    </row>
    <row r="88" spans="1:2" x14ac:dyDescent="0.2">
      <c r="A88" s="79">
        <v>83</v>
      </c>
      <c r="B88" s="80"/>
    </row>
    <row r="89" spans="1:2" x14ac:dyDescent="0.2">
      <c r="A89" s="79">
        <v>84</v>
      </c>
      <c r="B89" s="80"/>
    </row>
    <row r="90" spans="1:2" x14ac:dyDescent="0.2">
      <c r="A90" s="79">
        <v>85</v>
      </c>
      <c r="B90" s="80"/>
    </row>
    <row r="91" spans="1:2" x14ac:dyDescent="0.2">
      <c r="A91" s="79">
        <v>86</v>
      </c>
      <c r="B91" s="80"/>
    </row>
    <row r="92" spans="1:2" x14ac:dyDescent="0.2">
      <c r="A92" s="79">
        <v>87</v>
      </c>
      <c r="B92" s="80"/>
    </row>
    <row r="93" spans="1:2" x14ac:dyDescent="0.2">
      <c r="A93" s="79">
        <v>88</v>
      </c>
      <c r="B93" s="80"/>
    </row>
    <row r="94" spans="1:2" x14ac:dyDescent="0.2">
      <c r="A94" s="79">
        <v>89</v>
      </c>
      <c r="B94" s="80"/>
    </row>
    <row r="95" spans="1:2" x14ac:dyDescent="0.2">
      <c r="A95" s="79">
        <v>90</v>
      </c>
      <c r="B95" s="80"/>
    </row>
    <row r="96" spans="1:2" x14ac:dyDescent="0.2">
      <c r="A96" s="79">
        <v>91</v>
      </c>
      <c r="B96" s="80"/>
    </row>
    <row r="97" spans="1:2" x14ac:dyDescent="0.2">
      <c r="A97" s="79">
        <v>92</v>
      </c>
      <c r="B97" s="80"/>
    </row>
    <row r="98" spans="1:2" x14ac:dyDescent="0.2">
      <c r="A98" s="79">
        <v>93</v>
      </c>
      <c r="B98" s="80"/>
    </row>
    <row r="99" spans="1:2" x14ac:dyDescent="0.2">
      <c r="A99" s="79">
        <v>94</v>
      </c>
      <c r="B99" s="80"/>
    </row>
    <row r="100" spans="1:2" x14ac:dyDescent="0.2">
      <c r="A100" s="79">
        <v>95</v>
      </c>
      <c r="B100" s="80"/>
    </row>
    <row r="101" spans="1:2" x14ac:dyDescent="0.2">
      <c r="A101" s="79">
        <v>96</v>
      </c>
      <c r="B101" s="80"/>
    </row>
    <row r="102" spans="1:2" x14ac:dyDescent="0.2">
      <c r="A102" s="79">
        <v>97</v>
      </c>
      <c r="B102" s="80"/>
    </row>
    <row r="103" spans="1:2" x14ac:dyDescent="0.2">
      <c r="A103" s="79">
        <v>98</v>
      </c>
      <c r="B103" s="80"/>
    </row>
    <row r="104" spans="1:2" x14ac:dyDescent="0.2">
      <c r="A104" s="79">
        <v>99</v>
      </c>
      <c r="B104" s="80"/>
    </row>
    <row r="105" spans="1:2" x14ac:dyDescent="0.2">
      <c r="A105" s="79">
        <v>100</v>
      </c>
      <c r="B105" s="80"/>
    </row>
  </sheetData>
  <sheetProtection password="C6A3" sheet="1" objects="1" scenarios="1" formatCells="0" formatRows="0"/>
  <phoneticPr fontId="10"/>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26"/>
  <sheetViews>
    <sheetView showGridLines="0" view="pageBreakPreview" zoomScale="80" zoomScaleNormal="100" zoomScaleSheetLayoutView="80" workbookViewId="0"/>
  </sheetViews>
  <sheetFormatPr defaultColWidth="9" defaultRowHeight="14" x14ac:dyDescent="0.2"/>
  <cols>
    <col min="1" max="4" width="3.6328125" style="1" customWidth="1"/>
    <col min="5" max="5" width="50.6328125" style="1" customWidth="1"/>
    <col min="6" max="6" width="12.6328125" style="1" customWidth="1"/>
    <col min="7" max="8" width="11" style="1" customWidth="1"/>
    <col min="9" max="9" width="11.453125" style="7" customWidth="1"/>
    <col min="10" max="16384" width="9" style="1"/>
  </cols>
  <sheetData>
    <row r="1" spans="1:11" ht="18" customHeight="1" x14ac:dyDescent="0.2">
      <c r="I1" s="12" t="str">
        <f>'MPS(input)'!K1</f>
        <v>Monitoring Spreadsheet: JCM_VN_AM008_ver01.0</v>
      </c>
    </row>
    <row r="2" spans="1:11" ht="18" customHeight="1" x14ac:dyDescent="0.2">
      <c r="I2" s="12" t="str">
        <f>'MPS(input)'!K2</f>
        <v>Reference Number: VN006</v>
      </c>
    </row>
    <row r="3" spans="1:11" ht="27.75" customHeight="1" x14ac:dyDescent="0.2">
      <c r="A3" s="142" t="s">
        <v>69</v>
      </c>
      <c r="B3" s="142"/>
      <c r="C3" s="142"/>
      <c r="D3" s="142"/>
      <c r="E3" s="142"/>
      <c r="F3" s="142"/>
      <c r="G3" s="142"/>
      <c r="H3" s="142"/>
      <c r="I3" s="142"/>
    </row>
    <row r="4" spans="1:11" ht="11.25" customHeight="1" x14ac:dyDescent="0.2"/>
    <row r="5" spans="1:11" ht="18.75" customHeight="1" thickBot="1" x14ac:dyDescent="0.25">
      <c r="A5" s="22" t="s">
        <v>2</v>
      </c>
      <c r="B5" s="15"/>
      <c r="C5" s="15"/>
      <c r="D5" s="15"/>
      <c r="E5" s="16"/>
      <c r="F5" s="17" t="s">
        <v>6</v>
      </c>
      <c r="G5" s="74" t="s">
        <v>0</v>
      </c>
      <c r="H5" s="17" t="s">
        <v>1</v>
      </c>
      <c r="I5" s="18" t="s">
        <v>7</v>
      </c>
    </row>
    <row r="6" spans="1:11" ht="18.75" customHeight="1" thickBot="1" x14ac:dyDescent="0.25">
      <c r="A6" s="23"/>
      <c r="B6" s="32" t="s">
        <v>83</v>
      </c>
      <c r="C6" s="32"/>
      <c r="D6" s="32"/>
      <c r="E6" s="32"/>
      <c r="F6" s="70" t="s">
        <v>53</v>
      </c>
      <c r="G6" s="109">
        <f>G11-G19</f>
        <v>878.6400000000001</v>
      </c>
      <c r="H6" s="72" t="s">
        <v>84</v>
      </c>
      <c r="I6" s="33" t="s">
        <v>85</v>
      </c>
    </row>
    <row r="7" spans="1:11" ht="18.75" customHeight="1" x14ac:dyDescent="0.2">
      <c r="A7" s="22" t="s">
        <v>3</v>
      </c>
      <c r="B7" s="15"/>
      <c r="C7" s="15"/>
      <c r="D7" s="15"/>
      <c r="E7" s="16"/>
      <c r="F7" s="16"/>
      <c r="G7" s="75"/>
      <c r="H7" s="16"/>
      <c r="I7" s="17"/>
      <c r="J7" s="69"/>
      <c r="K7" s="69"/>
    </row>
    <row r="8" spans="1:11" ht="18.75" customHeight="1" x14ac:dyDescent="0.2">
      <c r="A8" s="24"/>
      <c r="B8" s="34"/>
      <c r="C8" s="35"/>
      <c r="D8" s="35"/>
      <c r="E8" s="36"/>
      <c r="F8" s="37"/>
      <c r="G8" s="38"/>
      <c r="H8" s="38"/>
      <c r="I8" s="39"/>
    </row>
    <row r="9" spans="1:11" ht="18.75" customHeight="1" x14ac:dyDescent="0.2">
      <c r="A9" s="24"/>
      <c r="B9" s="34"/>
      <c r="C9" s="35"/>
      <c r="D9" s="35"/>
      <c r="E9" s="36"/>
      <c r="F9" s="37"/>
      <c r="G9" s="38"/>
      <c r="H9" s="38"/>
      <c r="I9" s="40"/>
    </row>
    <row r="10" spans="1:11" ht="18.75" customHeight="1" thickBot="1" x14ac:dyDescent="0.25">
      <c r="A10" s="22" t="s">
        <v>4</v>
      </c>
      <c r="B10" s="16"/>
      <c r="C10" s="15"/>
      <c r="D10" s="17"/>
      <c r="E10" s="17"/>
      <c r="F10" s="17"/>
      <c r="G10" s="22"/>
      <c r="H10" s="16"/>
      <c r="I10" s="17"/>
    </row>
    <row r="11" spans="1:11" ht="18.75" customHeight="1" thickBot="1" x14ac:dyDescent="0.25">
      <c r="A11" s="24"/>
      <c r="B11" s="41" t="s">
        <v>86</v>
      </c>
      <c r="C11" s="32"/>
      <c r="D11" s="32"/>
      <c r="E11" s="32"/>
      <c r="F11" s="70" t="s">
        <v>53</v>
      </c>
      <c r="G11" s="109">
        <f>G12*G17</f>
        <v>1209.6000000000001</v>
      </c>
      <c r="H11" s="72" t="s">
        <v>84</v>
      </c>
      <c r="I11" s="42" t="s">
        <v>87</v>
      </c>
    </row>
    <row r="12" spans="1:11" ht="36.75" customHeight="1" x14ac:dyDescent="0.2">
      <c r="A12" s="24"/>
      <c r="B12" s="43"/>
      <c r="C12" s="143" t="s">
        <v>88</v>
      </c>
      <c r="D12" s="144"/>
      <c r="E12" s="145"/>
      <c r="F12" s="37" t="s">
        <v>51</v>
      </c>
      <c r="G12" s="81">
        <f>G13*G14*G15/G16</f>
        <v>1512</v>
      </c>
      <c r="H12" s="38" t="s">
        <v>52</v>
      </c>
      <c r="I12" s="42" t="s">
        <v>89</v>
      </c>
    </row>
    <row r="13" spans="1:11" ht="36.75" customHeight="1" x14ac:dyDescent="0.2">
      <c r="A13" s="24"/>
      <c r="B13" s="43"/>
      <c r="C13" s="136" t="s">
        <v>90</v>
      </c>
      <c r="D13" s="137"/>
      <c r="E13" s="138"/>
      <c r="F13" s="37" t="s">
        <v>51</v>
      </c>
      <c r="G13" s="91">
        <f>'MPS(input)'!E8</f>
        <v>413.7</v>
      </c>
      <c r="H13" s="92" t="s">
        <v>52</v>
      </c>
      <c r="I13" s="42" t="s">
        <v>91</v>
      </c>
    </row>
    <row r="14" spans="1:11" ht="15.5" x14ac:dyDescent="0.2">
      <c r="A14" s="24"/>
      <c r="B14" s="43"/>
      <c r="C14" s="143" t="s">
        <v>63</v>
      </c>
      <c r="D14" s="144"/>
      <c r="E14" s="145"/>
      <c r="F14" s="37" t="s">
        <v>51</v>
      </c>
      <c r="G14" s="82">
        <f>'MPS(input)'!E14</f>
        <v>1000</v>
      </c>
      <c r="H14" s="49" t="s">
        <v>48</v>
      </c>
      <c r="I14" s="42" t="s">
        <v>74</v>
      </c>
    </row>
    <row r="15" spans="1:11" ht="56.25" customHeight="1" x14ac:dyDescent="0.2">
      <c r="A15" s="24"/>
      <c r="B15" s="43"/>
      <c r="C15" s="143" t="s">
        <v>57</v>
      </c>
      <c r="D15" s="144"/>
      <c r="E15" s="145"/>
      <c r="F15" s="37" t="s">
        <v>53</v>
      </c>
      <c r="G15" s="88">
        <f>'MPS(input)'!E16</f>
        <v>0.72</v>
      </c>
      <c r="H15" s="89" t="s">
        <v>54</v>
      </c>
      <c r="I15" s="33" t="s">
        <v>92</v>
      </c>
    </row>
    <row r="16" spans="1:11" ht="15.5" x14ac:dyDescent="0.2">
      <c r="A16" s="24"/>
      <c r="B16" s="43"/>
      <c r="C16" s="44" t="s">
        <v>44</v>
      </c>
      <c r="D16" s="54"/>
      <c r="E16" s="55"/>
      <c r="F16" s="37" t="s">
        <v>51</v>
      </c>
      <c r="G16" s="90">
        <f>'MPS(input)'!E13</f>
        <v>197</v>
      </c>
      <c r="H16" s="89" t="s">
        <v>55</v>
      </c>
      <c r="I16" s="42" t="s">
        <v>73</v>
      </c>
    </row>
    <row r="17" spans="1:9" ht="36.75" customHeight="1" x14ac:dyDescent="0.2">
      <c r="A17" s="23"/>
      <c r="B17" s="45"/>
      <c r="C17" s="136" t="s">
        <v>93</v>
      </c>
      <c r="D17" s="137"/>
      <c r="E17" s="138"/>
      <c r="F17" s="37" t="s">
        <v>56</v>
      </c>
      <c r="G17" s="83">
        <f>'MPS(input)'!E15</f>
        <v>0.8</v>
      </c>
      <c r="H17" s="49" t="s">
        <v>94</v>
      </c>
      <c r="I17" s="46" t="s">
        <v>75</v>
      </c>
    </row>
    <row r="18" spans="1:9" ht="18.75" customHeight="1" thickBot="1" x14ac:dyDescent="0.25">
      <c r="A18" s="22" t="s">
        <v>5</v>
      </c>
      <c r="B18" s="15"/>
      <c r="C18" s="15"/>
      <c r="D18" s="15"/>
      <c r="E18" s="16"/>
      <c r="F18" s="17"/>
      <c r="G18" s="22"/>
      <c r="H18" s="16"/>
      <c r="I18" s="17"/>
    </row>
    <row r="19" spans="1:9" ht="18.75" customHeight="1" thickBot="1" x14ac:dyDescent="0.25">
      <c r="A19" s="24"/>
      <c r="B19" s="25" t="s">
        <v>95</v>
      </c>
      <c r="C19" s="21"/>
      <c r="D19" s="21"/>
      <c r="E19" s="21"/>
      <c r="F19" s="71" t="s">
        <v>53</v>
      </c>
      <c r="G19" s="110">
        <f>G20*G21</f>
        <v>330.96000000000004</v>
      </c>
      <c r="H19" s="73" t="s">
        <v>96</v>
      </c>
      <c r="I19" s="31" t="s">
        <v>97</v>
      </c>
    </row>
    <row r="20" spans="1:9" ht="36.75" customHeight="1" x14ac:dyDescent="0.2">
      <c r="A20" s="24"/>
      <c r="B20" s="26"/>
      <c r="C20" s="136" t="s">
        <v>98</v>
      </c>
      <c r="D20" s="137"/>
      <c r="E20" s="138"/>
      <c r="F20" s="19" t="s">
        <v>58</v>
      </c>
      <c r="G20" s="93">
        <f>'MPS(input)'!E8</f>
        <v>413.7</v>
      </c>
      <c r="H20" s="94" t="s">
        <v>59</v>
      </c>
      <c r="I20" s="31" t="s">
        <v>99</v>
      </c>
    </row>
    <row r="21" spans="1:9" ht="36.75" customHeight="1" x14ac:dyDescent="0.2">
      <c r="A21" s="58"/>
      <c r="B21" s="59"/>
      <c r="C21" s="139" t="s">
        <v>76</v>
      </c>
      <c r="D21" s="140"/>
      <c r="E21" s="141"/>
      <c r="F21" s="60" t="s">
        <v>60</v>
      </c>
      <c r="G21" s="84">
        <f>'MPS(input)'!E15</f>
        <v>0.8</v>
      </c>
      <c r="H21" s="85" t="s">
        <v>100</v>
      </c>
      <c r="I21" s="61" t="s">
        <v>101</v>
      </c>
    </row>
    <row r="22" spans="1:9" x14ac:dyDescent="0.2">
      <c r="A22" s="2"/>
      <c r="B22" s="2"/>
      <c r="C22" s="2"/>
      <c r="D22" s="2"/>
      <c r="E22" s="2"/>
      <c r="F22" s="9"/>
      <c r="G22" s="8"/>
      <c r="H22" s="8"/>
      <c r="I22" s="3"/>
    </row>
    <row r="23" spans="1:9" ht="21.75" customHeight="1" x14ac:dyDescent="0.2">
      <c r="E23" s="2" t="s">
        <v>8</v>
      </c>
      <c r="F23" s="5"/>
    </row>
    <row r="24" spans="1:9" ht="36.75" customHeight="1" x14ac:dyDescent="0.2">
      <c r="E24" s="47" t="s">
        <v>76</v>
      </c>
      <c r="F24" s="48">
        <v>0.8</v>
      </c>
      <c r="G24" s="49" t="s">
        <v>77</v>
      </c>
      <c r="H24" s="50" t="s">
        <v>102</v>
      </c>
    </row>
    <row r="25" spans="1:9" ht="36.75" customHeight="1" x14ac:dyDescent="0.2">
      <c r="E25" s="47" t="s">
        <v>64</v>
      </c>
      <c r="F25" s="51">
        <v>1000</v>
      </c>
      <c r="G25" s="49" t="s">
        <v>65</v>
      </c>
      <c r="H25" s="52" t="s">
        <v>103</v>
      </c>
    </row>
    <row r="26" spans="1:9" s="7" customFormat="1" x14ac:dyDescent="0.2">
      <c r="E26" s="2"/>
      <c r="F26" s="2"/>
      <c r="G26" s="2"/>
      <c r="H26" s="2"/>
    </row>
  </sheetData>
  <sheetProtection password="C6A3" sheet="1" objects="1" scenarios="1"/>
  <mergeCells count="8">
    <mergeCell ref="C17:E17"/>
    <mergeCell ref="C21:E21"/>
    <mergeCell ref="C20:E20"/>
    <mergeCell ref="A3:I3"/>
    <mergeCell ref="C12:E12"/>
    <mergeCell ref="C14:E14"/>
    <mergeCell ref="C15:E15"/>
    <mergeCell ref="C13:E13"/>
  </mergeCells>
  <phoneticPr fontId="2"/>
  <dataValidations count="1">
    <dataValidation type="list" allowBlank="1" showInputMessage="1" showErrorMessage="1" sqref="F17">
      <formula1>植物種別1</formula1>
    </dataValidation>
  </dataValidations>
  <pageMargins left="0.70866141732283472" right="0.70866141732283472" top="0.74803149606299213" bottom="0.74803149606299213" header="0.31496062992125984" footer="0.31496062992125984"/>
  <pageSetup paperSize="9" scale="65"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80" zoomScaleSheetLayoutView="80" workbookViewId="0"/>
  </sheetViews>
  <sheetFormatPr defaultRowHeight="13" x14ac:dyDescent="0.2"/>
  <cols>
    <col min="1" max="1" width="3.6328125" style="95" customWidth="1"/>
    <col min="2" max="2" width="36.36328125" style="95" customWidth="1"/>
    <col min="3" max="3" width="49.08984375" style="95" customWidth="1"/>
    <col min="4" max="256" width="9" style="95"/>
    <col min="257" max="257" width="3.6328125" style="95" customWidth="1"/>
    <col min="258" max="258" width="36.36328125" style="95" customWidth="1"/>
    <col min="259" max="259" width="49.08984375" style="95" customWidth="1"/>
    <col min="260" max="512" width="9" style="95"/>
    <col min="513" max="513" width="3.6328125" style="95" customWidth="1"/>
    <col min="514" max="514" width="36.36328125" style="95" customWidth="1"/>
    <col min="515" max="515" width="49.08984375" style="95" customWidth="1"/>
    <col min="516" max="768" width="9" style="95"/>
    <col min="769" max="769" width="3.6328125" style="95" customWidth="1"/>
    <col min="770" max="770" width="36.36328125" style="95" customWidth="1"/>
    <col min="771" max="771" width="49.08984375" style="95" customWidth="1"/>
    <col min="772" max="1024" width="9" style="95"/>
    <col min="1025" max="1025" width="3.6328125" style="95" customWidth="1"/>
    <col min="1026" max="1026" width="36.36328125" style="95" customWidth="1"/>
    <col min="1027" max="1027" width="49.08984375" style="95" customWidth="1"/>
    <col min="1028" max="1280" width="9" style="95"/>
    <col min="1281" max="1281" width="3.6328125" style="95" customWidth="1"/>
    <col min="1282" max="1282" width="36.36328125" style="95" customWidth="1"/>
    <col min="1283" max="1283" width="49.08984375" style="95" customWidth="1"/>
    <col min="1284" max="1536" width="9" style="95"/>
    <col min="1537" max="1537" width="3.6328125" style="95" customWidth="1"/>
    <col min="1538" max="1538" width="36.36328125" style="95" customWidth="1"/>
    <col min="1539" max="1539" width="49.08984375" style="95" customWidth="1"/>
    <col min="1540" max="1792" width="9" style="95"/>
    <col min="1793" max="1793" width="3.6328125" style="95" customWidth="1"/>
    <col min="1794" max="1794" width="36.36328125" style="95" customWidth="1"/>
    <col min="1795" max="1795" width="49.08984375" style="95" customWidth="1"/>
    <col min="1796" max="2048" width="9" style="95"/>
    <col min="2049" max="2049" width="3.6328125" style="95" customWidth="1"/>
    <col min="2050" max="2050" width="36.36328125" style="95" customWidth="1"/>
    <col min="2051" max="2051" width="49.08984375" style="95" customWidth="1"/>
    <col min="2052" max="2304" width="9" style="95"/>
    <col min="2305" max="2305" width="3.6328125" style="95" customWidth="1"/>
    <col min="2306" max="2306" width="36.36328125" style="95" customWidth="1"/>
    <col min="2307" max="2307" width="49.08984375" style="95" customWidth="1"/>
    <col min="2308" max="2560" width="9" style="95"/>
    <col min="2561" max="2561" width="3.6328125" style="95" customWidth="1"/>
    <col min="2562" max="2562" width="36.36328125" style="95" customWidth="1"/>
    <col min="2563" max="2563" width="49.08984375" style="95" customWidth="1"/>
    <col min="2564" max="2816" width="9" style="95"/>
    <col min="2817" max="2817" width="3.6328125" style="95" customWidth="1"/>
    <col min="2818" max="2818" width="36.36328125" style="95" customWidth="1"/>
    <col min="2819" max="2819" width="49.08984375" style="95" customWidth="1"/>
    <col min="2820" max="3072" width="9" style="95"/>
    <col min="3073" max="3073" width="3.6328125" style="95" customWidth="1"/>
    <col min="3074" max="3074" width="36.36328125" style="95" customWidth="1"/>
    <col min="3075" max="3075" width="49.08984375" style="95" customWidth="1"/>
    <col min="3076" max="3328" width="9" style="95"/>
    <col min="3329" max="3329" width="3.6328125" style="95" customWidth="1"/>
    <col min="3330" max="3330" width="36.36328125" style="95" customWidth="1"/>
    <col min="3331" max="3331" width="49.08984375" style="95" customWidth="1"/>
    <col min="3332" max="3584" width="9" style="95"/>
    <col min="3585" max="3585" width="3.6328125" style="95" customWidth="1"/>
    <col min="3586" max="3586" width="36.36328125" style="95" customWidth="1"/>
    <col min="3587" max="3587" width="49.08984375" style="95" customWidth="1"/>
    <col min="3588" max="3840" width="9" style="95"/>
    <col min="3841" max="3841" width="3.6328125" style="95" customWidth="1"/>
    <col min="3842" max="3842" width="36.36328125" style="95" customWidth="1"/>
    <col min="3843" max="3843" width="49.08984375" style="95" customWidth="1"/>
    <col min="3844" max="4096" width="9" style="95"/>
    <col min="4097" max="4097" width="3.6328125" style="95" customWidth="1"/>
    <col min="4098" max="4098" width="36.36328125" style="95" customWidth="1"/>
    <col min="4099" max="4099" width="49.08984375" style="95" customWidth="1"/>
    <col min="4100" max="4352" width="9" style="95"/>
    <col min="4353" max="4353" width="3.6328125" style="95" customWidth="1"/>
    <col min="4354" max="4354" width="36.36328125" style="95" customWidth="1"/>
    <col min="4355" max="4355" width="49.08984375" style="95" customWidth="1"/>
    <col min="4356" max="4608" width="9" style="95"/>
    <col min="4609" max="4609" width="3.6328125" style="95" customWidth="1"/>
    <col min="4610" max="4610" width="36.36328125" style="95" customWidth="1"/>
    <col min="4611" max="4611" width="49.08984375" style="95" customWidth="1"/>
    <col min="4612" max="4864" width="9" style="95"/>
    <col min="4865" max="4865" width="3.6328125" style="95" customWidth="1"/>
    <col min="4866" max="4866" width="36.36328125" style="95" customWidth="1"/>
    <col min="4867" max="4867" width="49.08984375" style="95" customWidth="1"/>
    <col min="4868" max="5120" width="9" style="95"/>
    <col min="5121" max="5121" width="3.6328125" style="95" customWidth="1"/>
    <col min="5122" max="5122" width="36.36328125" style="95" customWidth="1"/>
    <col min="5123" max="5123" width="49.08984375" style="95" customWidth="1"/>
    <col min="5124" max="5376" width="9" style="95"/>
    <col min="5377" max="5377" width="3.6328125" style="95" customWidth="1"/>
    <col min="5378" max="5378" width="36.36328125" style="95" customWidth="1"/>
    <col min="5379" max="5379" width="49.08984375" style="95" customWidth="1"/>
    <col min="5380" max="5632" width="9" style="95"/>
    <col min="5633" max="5633" width="3.6328125" style="95" customWidth="1"/>
    <col min="5634" max="5634" width="36.36328125" style="95" customWidth="1"/>
    <col min="5635" max="5635" width="49.08984375" style="95" customWidth="1"/>
    <col min="5636" max="5888" width="9" style="95"/>
    <col min="5889" max="5889" width="3.6328125" style="95" customWidth="1"/>
    <col min="5890" max="5890" width="36.36328125" style="95" customWidth="1"/>
    <col min="5891" max="5891" width="49.08984375" style="95" customWidth="1"/>
    <col min="5892" max="6144" width="9" style="95"/>
    <col min="6145" max="6145" width="3.6328125" style="95" customWidth="1"/>
    <col min="6146" max="6146" width="36.36328125" style="95" customWidth="1"/>
    <col min="6147" max="6147" width="49.08984375" style="95" customWidth="1"/>
    <col min="6148" max="6400" width="9" style="95"/>
    <col min="6401" max="6401" width="3.6328125" style="95" customWidth="1"/>
    <col min="6402" max="6402" width="36.36328125" style="95" customWidth="1"/>
    <col min="6403" max="6403" width="49.08984375" style="95" customWidth="1"/>
    <col min="6404" max="6656" width="9" style="95"/>
    <col min="6657" max="6657" width="3.6328125" style="95" customWidth="1"/>
    <col min="6658" max="6658" width="36.36328125" style="95" customWidth="1"/>
    <col min="6659" max="6659" width="49.08984375" style="95" customWidth="1"/>
    <col min="6660" max="6912" width="9" style="95"/>
    <col min="6913" max="6913" width="3.6328125" style="95" customWidth="1"/>
    <col min="6914" max="6914" width="36.36328125" style="95" customWidth="1"/>
    <col min="6915" max="6915" width="49.08984375" style="95" customWidth="1"/>
    <col min="6916" max="7168" width="9" style="95"/>
    <col min="7169" max="7169" width="3.6328125" style="95" customWidth="1"/>
    <col min="7170" max="7170" width="36.36328125" style="95" customWidth="1"/>
    <col min="7171" max="7171" width="49.08984375" style="95" customWidth="1"/>
    <col min="7172" max="7424" width="9" style="95"/>
    <col min="7425" max="7425" width="3.6328125" style="95" customWidth="1"/>
    <col min="7426" max="7426" width="36.36328125" style="95" customWidth="1"/>
    <col min="7427" max="7427" width="49.08984375" style="95" customWidth="1"/>
    <col min="7428" max="7680" width="9" style="95"/>
    <col min="7681" max="7681" width="3.6328125" style="95" customWidth="1"/>
    <col min="7682" max="7682" width="36.36328125" style="95" customWidth="1"/>
    <col min="7683" max="7683" width="49.08984375" style="95" customWidth="1"/>
    <col min="7684" max="7936" width="9" style="95"/>
    <col min="7937" max="7937" width="3.6328125" style="95" customWidth="1"/>
    <col min="7938" max="7938" width="36.36328125" style="95" customWidth="1"/>
    <col min="7939" max="7939" width="49.08984375" style="95" customWidth="1"/>
    <col min="7940" max="8192" width="9" style="95"/>
    <col min="8193" max="8193" width="3.6328125" style="95" customWidth="1"/>
    <col min="8194" max="8194" width="36.36328125" style="95" customWidth="1"/>
    <col min="8195" max="8195" width="49.08984375" style="95" customWidth="1"/>
    <col min="8196" max="8448" width="9" style="95"/>
    <col min="8449" max="8449" width="3.6328125" style="95" customWidth="1"/>
    <col min="8450" max="8450" width="36.36328125" style="95" customWidth="1"/>
    <col min="8451" max="8451" width="49.08984375" style="95" customWidth="1"/>
    <col min="8452" max="8704" width="9" style="95"/>
    <col min="8705" max="8705" width="3.6328125" style="95" customWidth="1"/>
    <col min="8706" max="8706" width="36.36328125" style="95" customWidth="1"/>
    <col min="8707" max="8707" width="49.08984375" style="95" customWidth="1"/>
    <col min="8708" max="8960" width="9" style="95"/>
    <col min="8961" max="8961" width="3.6328125" style="95" customWidth="1"/>
    <col min="8962" max="8962" width="36.36328125" style="95" customWidth="1"/>
    <col min="8963" max="8963" width="49.08984375" style="95" customWidth="1"/>
    <col min="8964" max="9216" width="9" style="95"/>
    <col min="9217" max="9217" width="3.6328125" style="95" customWidth="1"/>
    <col min="9218" max="9218" width="36.36328125" style="95" customWidth="1"/>
    <col min="9219" max="9219" width="49.08984375" style="95" customWidth="1"/>
    <col min="9220" max="9472" width="9" style="95"/>
    <col min="9473" max="9473" width="3.6328125" style="95" customWidth="1"/>
    <col min="9474" max="9474" width="36.36328125" style="95" customWidth="1"/>
    <col min="9475" max="9475" width="49.08984375" style="95" customWidth="1"/>
    <col min="9476" max="9728" width="9" style="95"/>
    <col min="9729" max="9729" width="3.6328125" style="95" customWidth="1"/>
    <col min="9730" max="9730" width="36.36328125" style="95" customWidth="1"/>
    <col min="9731" max="9731" width="49.08984375" style="95" customWidth="1"/>
    <col min="9732" max="9984" width="9" style="95"/>
    <col min="9985" max="9985" width="3.6328125" style="95" customWidth="1"/>
    <col min="9986" max="9986" width="36.36328125" style="95" customWidth="1"/>
    <col min="9987" max="9987" width="49.08984375" style="95" customWidth="1"/>
    <col min="9988" max="10240" width="9" style="95"/>
    <col min="10241" max="10241" width="3.6328125" style="95" customWidth="1"/>
    <col min="10242" max="10242" width="36.36328125" style="95" customWidth="1"/>
    <col min="10243" max="10243" width="49.08984375" style="95" customWidth="1"/>
    <col min="10244" max="10496" width="9" style="95"/>
    <col min="10497" max="10497" width="3.6328125" style="95" customWidth="1"/>
    <col min="10498" max="10498" width="36.36328125" style="95" customWidth="1"/>
    <col min="10499" max="10499" width="49.08984375" style="95" customWidth="1"/>
    <col min="10500" max="10752" width="9" style="95"/>
    <col min="10753" max="10753" width="3.6328125" style="95" customWidth="1"/>
    <col min="10754" max="10754" width="36.36328125" style="95" customWidth="1"/>
    <col min="10755" max="10755" width="49.08984375" style="95" customWidth="1"/>
    <col min="10756" max="11008" width="9" style="95"/>
    <col min="11009" max="11009" width="3.6328125" style="95" customWidth="1"/>
    <col min="11010" max="11010" width="36.36328125" style="95" customWidth="1"/>
    <col min="11011" max="11011" width="49.08984375" style="95" customWidth="1"/>
    <col min="11012" max="11264" width="9" style="95"/>
    <col min="11265" max="11265" width="3.6328125" style="95" customWidth="1"/>
    <col min="11266" max="11266" width="36.36328125" style="95" customWidth="1"/>
    <col min="11267" max="11267" width="49.08984375" style="95" customWidth="1"/>
    <col min="11268" max="11520" width="9" style="95"/>
    <col min="11521" max="11521" width="3.6328125" style="95" customWidth="1"/>
    <col min="11522" max="11522" width="36.36328125" style="95" customWidth="1"/>
    <col min="11523" max="11523" width="49.08984375" style="95" customWidth="1"/>
    <col min="11524" max="11776" width="9" style="95"/>
    <col min="11777" max="11777" width="3.6328125" style="95" customWidth="1"/>
    <col min="11778" max="11778" width="36.36328125" style="95" customWidth="1"/>
    <col min="11779" max="11779" width="49.08984375" style="95" customWidth="1"/>
    <col min="11780" max="12032" width="9" style="95"/>
    <col min="12033" max="12033" width="3.6328125" style="95" customWidth="1"/>
    <col min="12034" max="12034" width="36.36328125" style="95" customWidth="1"/>
    <col min="12035" max="12035" width="49.08984375" style="95" customWidth="1"/>
    <col min="12036" max="12288" width="9" style="95"/>
    <col min="12289" max="12289" width="3.6328125" style="95" customWidth="1"/>
    <col min="12290" max="12290" width="36.36328125" style="95" customWidth="1"/>
    <col min="12291" max="12291" width="49.08984375" style="95" customWidth="1"/>
    <col min="12292" max="12544" width="9" style="95"/>
    <col min="12545" max="12545" width="3.6328125" style="95" customWidth="1"/>
    <col min="12546" max="12546" width="36.36328125" style="95" customWidth="1"/>
    <col min="12547" max="12547" width="49.08984375" style="95" customWidth="1"/>
    <col min="12548" max="12800" width="9" style="95"/>
    <col min="12801" max="12801" width="3.6328125" style="95" customWidth="1"/>
    <col min="12802" max="12802" width="36.36328125" style="95" customWidth="1"/>
    <col min="12803" max="12803" width="49.08984375" style="95" customWidth="1"/>
    <col min="12804" max="13056" width="9" style="95"/>
    <col min="13057" max="13057" width="3.6328125" style="95" customWidth="1"/>
    <col min="13058" max="13058" width="36.36328125" style="95" customWidth="1"/>
    <col min="13059" max="13059" width="49.08984375" style="95" customWidth="1"/>
    <col min="13060" max="13312" width="9" style="95"/>
    <col min="13313" max="13313" width="3.6328125" style="95" customWidth="1"/>
    <col min="13314" max="13314" width="36.36328125" style="95" customWidth="1"/>
    <col min="13315" max="13315" width="49.08984375" style="95" customWidth="1"/>
    <col min="13316" max="13568" width="9" style="95"/>
    <col min="13569" max="13569" width="3.6328125" style="95" customWidth="1"/>
    <col min="13570" max="13570" width="36.36328125" style="95" customWidth="1"/>
    <col min="13571" max="13571" width="49.08984375" style="95" customWidth="1"/>
    <col min="13572" max="13824" width="9" style="95"/>
    <col min="13825" max="13825" width="3.6328125" style="95" customWidth="1"/>
    <col min="13826" max="13826" width="36.36328125" style="95" customWidth="1"/>
    <col min="13827" max="13827" width="49.08984375" style="95" customWidth="1"/>
    <col min="13828" max="14080" width="9" style="95"/>
    <col min="14081" max="14081" width="3.6328125" style="95" customWidth="1"/>
    <col min="14082" max="14082" width="36.36328125" style="95" customWidth="1"/>
    <col min="14083" max="14083" width="49.08984375" style="95" customWidth="1"/>
    <col min="14084" max="14336" width="9" style="95"/>
    <col min="14337" max="14337" width="3.6328125" style="95" customWidth="1"/>
    <col min="14338" max="14338" width="36.36328125" style="95" customWidth="1"/>
    <col min="14339" max="14339" width="49.08984375" style="95" customWidth="1"/>
    <col min="14340" max="14592" width="9" style="95"/>
    <col min="14593" max="14593" width="3.6328125" style="95" customWidth="1"/>
    <col min="14594" max="14594" width="36.36328125" style="95" customWidth="1"/>
    <col min="14595" max="14595" width="49.08984375" style="95" customWidth="1"/>
    <col min="14596" max="14848" width="9" style="95"/>
    <col min="14849" max="14849" width="3.6328125" style="95" customWidth="1"/>
    <col min="14850" max="14850" width="36.36328125" style="95" customWidth="1"/>
    <col min="14851" max="14851" width="49.08984375" style="95" customWidth="1"/>
    <col min="14852" max="15104" width="9" style="95"/>
    <col min="15105" max="15105" width="3.6328125" style="95" customWidth="1"/>
    <col min="15106" max="15106" width="36.36328125" style="95" customWidth="1"/>
    <col min="15107" max="15107" width="49.08984375" style="95" customWidth="1"/>
    <col min="15108" max="15360" width="9" style="95"/>
    <col min="15361" max="15361" width="3.6328125" style="95" customWidth="1"/>
    <col min="15362" max="15362" width="36.36328125" style="95" customWidth="1"/>
    <col min="15363" max="15363" width="49.08984375" style="95" customWidth="1"/>
    <col min="15364" max="15616" width="9" style="95"/>
    <col min="15617" max="15617" width="3.6328125" style="95" customWidth="1"/>
    <col min="15618" max="15618" width="36.36328125" style="95" customWidth="1"/>
    <col min="15619" max="15619" width="49.08984375" style="95" customWidth="1"/>
    <col min="15620" max="15872" width="9" style="95"/>
    <col min="15873" max="15873" width="3.6328125" style="95" customWidth="1"/>
    <col min="15874" max="15874" width="36.36328125" style="95" customWidth="1"/>
    <col min="15875" max="15875" width="49.08984375" style="95" customWidth="1"/>
    <col min="15876" max="16128" width="9" style="95"/>
    <col min="16129" max="16129" width="3.6328125" style="95" customWidth="1"/>
    <col min="16130" max="16130" width="36.36328125" style="95" customWidth="1"/>
    <col min="16131" max="16131" width="49.08984375" style="95" customWidth="1"/>
    <col min="16132" max="16384" width="9" style="95"/>
  </cols>
  <sheetData>
    <row r="1" spans="1:3" ht="18" customHeight="1" x14ac:dyDescent="0.2">
      <c r="C1" s="12" t="str">
        <f>'MPS(input)'!K1</f>
        <v>Monitoring Spreadsheet: JCM_VN_AM008_ver01.0</v>
      </c>
    </row>
    <row r="2" spans="1:3" ht="18" customHeight="1" x14ac:dyDescent="0.2">
      <c r="C2" s="12" t="str">
        <f>'MPS(input)'!K2</f>
        <v>Reference Number: VN006</v>
      </c>
    </row>
    <row r="3" spans="1:3" ht="24" customHeight="1" x14ac:dyDescent="0.2">
      <c r="A3" s="146" t="s">
        <v>105</v>
      </c>
      <c r="B3" s="146"/>
      <c r="C3" s="146"/>
    </row>
    <row r="5" spans="1:3" ht="21" customHeight="1" x14ac:dyDescent="0.2">
      <c r="B5" s="96" t="s">
        <v>106</v>
      </c>
      <c r="C5" s="96" t="s">
        <v>107</v>
      </c>
    </row>
    <row r="6" spans="1:3" ht="82.5" customHeight="1" x14ac:dyDescent="0.2">
      <c r="B6" s="97" t="s">
        <v>129</v>
      </c>
      <c r="C6" s="97" t="s">
        <v>130</v>
      </c>
    </row>
    <row r="7" spans="1:3" ht="105.75" customHeight="1" x14ac:dyDescent="0.2">
      <c r="B7" s="97" t="s">
        <v>131</v>
      </c>
      <c r="C7" s="97" t="s">
        <v>132</v>
      </c>
    </row>
    <row r="8" spans="1:3" ht="80.25" customHeight="1" x14ac:dyDescent="0.2">
      <c r="B8" s="97" t="s">
        <v>133</v>
      </c>
      <c r="C8" s="97" t="s">
        <v>134</v>
      </c>
    </row>
    <row r="9" spans="1:3" ht="54" customHeight="1" x14ac:dyDescent="0.2">
      <c r="B9" s="97"/>
      <c r="C9" s="97"/>
    </row>
    <row r="10" spans="1:3" ht="54" customHeight="1" x14ac:dyDescent="0.2">
      <c r="B10" s="97"/>
      <c r="C10" s="97"/>
    </row>
    <row r="11" spans="1:3" ht="54" customHeight="1" x14ac:dyDescent="0.2">
      <c r="B11" s="97"/>
      <c r="C11" s="97"/>
    </row>
    <row r="12" spans="1:3" ht="54" customHeight="1" x14ac:dyDescent="0.2">
      <c r="B12" s="97"/>
      <c r="C12" s="97"/>
    </row>
  </sheetData>
  <sheetProtection password="C6A3" sheet="1" objects="1" scenarios="1" formatCells="0" formatRows="0" insertRows="0"/>
  <mergeCells count="1">
    <mergeCell ref="A3:C3"/>
  </mergeCells>
  <phoneticPr fontId="10"/>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25"/>
  <sheetViews>
    <sheetView showGridLines="0" view="pageBreakPreview" zoomScale="70" zoomScaleNormal="60" zoomScaleSheetLayoutView="70" workbookViewId="0"/>
  </sheetViews>
  <sheetFormatPr defaultColWidth="9" defaultRowHeight="14" x14ac:dyDescent="0.2"/>
  <cols>
    <col min="1" max="1" width="2.6328125" style="1" customWidth="1"/>
    <col min="2" max="2" width="11.453125" style="1" customWidth="1"/>
    <col min="3" max="4" width="13.6328125" style="1" customWidth="1"/>
    <col min="5" max="5" width="24.7265625" style="1" customWidth="1"/>
    <col min="6" max="7" width="10.6328125" style="1" customWidth="1"/>
    <col min="8" max="8" width="11.6328125" style="1" customWidth="1"/>
    <col min="9" max="9" width="10.08984375" style="1" customWidth="1"/>
    <col min="10" max="10" width="60.6328125" style="1" customWidth="1"/>
    <col min="11" max="11" width="12.6328125" style="1" customWidth="1"/>
    <col min="12" max="12" width="11.6328125" style="1" customWidth="1"/>
    <col min="13" max="16384" width="9" style="1"/>
  </cols>
  <sheetData>
    <row r="1" spans="1:12" ht="18" customHeight="1" x14ac:dyDescent="0.2">
      <c r="L1" s="12" t="str">
        <f>'MPS(input)'!K1</f>
        <v>Monitoring Spreadsheet: JCM_VN_AM008_ver01.0</v>
      </c>
    </row>
    <row r="2" spans="1:12" ht="18" customHeight="1" x14ac:dyDescent="0.2">
      <c r="L2" s="12" t="str">
        <f>'MPS(input)'!K2</f>
        <v>Reference Number: VN006</v>
      </c>
    </row>
    <row r="3" spans="1:12" ht="27.75" customHeight="1" x14ac:dyDescent="0.2">
      <c r="A3" s="53" t="s">
        <v>108</v>
      </c>
      <c r="B3" s="53"/>
      <c r="C3" s="13"/>
      <c r="D3" s="13"/>
      <c r="E3" s="13"/>
      <c r="F3" s="13"/>
      <c r="G3" s="13"/>
      <c r="H3" s="13"/>
      <c r="I3" s="13"/>
      <c r="J3" s="13"/>
      <c r="K3" s="13"/>
      <c r="L3" s="14"/>
    </row>
    <row r="5" spans="1:12" ht="18.75" customHeight="1" x14ac:dyDescent="0.2">
      <c r="A5" s="6" t="s">
        <v>110</v>
      </c>
      <c r="B5" s="6"/>
      <c r="C5" s="6"/>
    </row>
    <row r="6" spans="1:12" ht="18.75" customHeight="1" x14ac:dyDescent="0.2">
      <c r="A6" s="6"/>
      <c r="B6" s="104" t="s">
        <v>113</v>
      </c>
      <c r="C6" s="98" t="s">
        <v>115</v>
      </c>
      <c r="D6" s="98" t="s">
        <v>116</v>
      </c>
      <c r="E6" s="98" t="s">
        <v>117</v>
      </c>
      <c r="F6" s="98" t="s">
        <v>118</v>
      </c>
      <c r="G6" s="98" t="s">
        <v>119</v>
      </c>
      <c r="H6" s="98" t="s">
        <v>120</v>
      </c>
      <c r="I6" s="98" t="s">
        <v>121</v>
      </c>
      <c r="J6" s="98" t="s">
        <v>122</v>
      </c>
      <c r="K6" s="98" t="s">
        <v>123</v>
      </c>
      <c r="L6" s="98" t="s">
        <v>124</v>
      </c>
    </row>
    <row r="7" spans="1:12" s="10" customFormat="1" ht="39" customHeight="1" x14ac:dyDescent="0.2">
      <c r="B7" s="98" t="s">
        <v>114</v>
      </c>
      <c r="C7" s="98" t="s">
        <v>20</v>
      </c>
      <c r="D7" s="98" t="s">
        <v>21</v>
      </c>
      <c r="E7" s="98" t="s">
        <v>22</v>
      </c>
      <c r="F7" s="98" t="s">
        <v>126</v>
      </c>
      <c r="G7" s="98" t="s">
        <v>24</v>
      </c>
      <c r="H7" s="98" t="s">
        <v>25</v>
      </c>
      <c r="I7" s="98" t="s">
        <v>26</v>
      </c>
      <c r="J7" s="98" t="s">
        <v>27</v>
      </c>
      <c r="K7" s="98" t="s">
        <v>28</v>
      </c>
      <c r="L7" s="98" t="s">
        <v>29</v>
      </c>
    </row>
    <row r="8" spans="1:12" ht="168" customHeight="1" x14ac:dyDescent="0.2">
      <c r="B8" s="108"/>
      <c r="C8" s="105">
        <v>1</v>
      </c>
      <c r="D8" s="99" t="s">
        <v>71</v>
      </c>
      <c r="E8" s="100" t="s">
        <v>104</v>
      </c>
      <c r="F8" s="117">
        <f>SUM('MRS (input_separate_boat)'!B6:B105)</f>
        <v>0</v>
      </c>
      <c r="G8" s="101" t="s">
        <v>39</v>
      </c>
      <c r="H8" s="102" t="s">
        <v>40</v>
      </c>
      <c r="I8" s="102" t="s">
        <v>41</v>
      </c>
      <c r="J8" s="103" t="s">
        <v>42</v>
      </c>
      <c r="K8" s="103" t="s">
        <v>43</v>
      </c>
      <c r="L8" s="103"/>
    </row>
    <row r="9" spans="1:12" ht="8.25" customHeight="1" x14ac:dyDescent="0.2"/>
    <row r="10" spans="1:12" ht="20.149999999999999" customHeight="1" x14ac:dyDescent="0.2">
      <c r="A10" s="6" t="s">
        <v>111</v>
      </c>
      <c r="B10" s="6"/>
    </row>
    <row r="11" spans="1:12" ht="20.149999999999999" customHeight="1" x14ac:dyDescent="0.2">
      <c r="B11" s="157" t="s">
        <v>10</v>
      </c>
      <c r="C11" s="158"/>
      <c r="D11" s="129" t="s">
        <v>11</v>
      </c>
      <c r="E11" s="129"/>
      <c r="F11" s="62" t="s">
        <v>12</v>
      </c>
      <c r="G11" s="62" t="s">
        <v>13</v>
      </c>
      <c r="H11" s="129" t="s">
        <v>14</v>
      </c>
      <c r="I11" s="129"/>
      <c r="J11" s="129"/>
      <c r="K11" s="129" t="s">
        <v>15</v>
      </c>
      <c r="L11" s="129"/>
    </row>
    <row r="12" spans="1:12" ht="39" customHeight="1" x14ac:dyDescent="0.2">
      <c r="B12" s="157" t="s">
        <v>21</v>
      </c>
      <c r="C12" s="158"/>
      <c r="D12" s="130" t="s">
        <v>22</v>
      </c>
      <c r="E12" s="130"/>
      <c r="F12" s="66" t="s">
        <v>23</v>
      </c>
      <c r="G12" s="66" t="s">
        <v>24</v>
      </c>
      <c r="H12" s="130" t="s">
        <v>26</v>
      </c>
      <c r="I12" s="130"/>
      <c r="J12" s="130"/>
      <c r="K12" s="130" t="s">
        <v>29</v>
      </c>
      <c r="L12" s="130"/>
    </row>
    <row r="13" spans="1:12" ht="51" customHeight="1" x14ac:dyDescent="0.2">
      <c r="B13" s="149" t="s">
        <v>73</v>
      </c>
      <c r="C13" s="150"/>
      <c r="D13" s="134" t="s">
        <v>44</v>
      </c>
      <c r="E13" s="135"/>
      <c r="F13" s="87">
        <f>'MPS(input)'!E13</f>
        <v>197</v>
      </c>
      <c r="G13" s="65" t="s">
        <v>45</v>
      </c>
      <c r="H13" s="164" t="str">
        <f>'MPS(input)'!G13</f>
        <v>Nominal value derived from the manufacturer’s specs available on specification documents, the concerned product catalogs, specification documents or manufacturer’s websites.</v>
      </c>
      <c r="I13" s="165"/>
      <c r="J13" s="166"/>
      <c r="K13" s="162" t="str">
        <f>IF('MPS(input)'!J13&lt;&gt;0,'MPS(input)'!J13,"")</f>
        <v/>
      </c>
      <c r="L13" s="163"/>
    </row>
    <row r="14" spans="1:12" ht="51" customHeight="1" x14ac:dyDescent="0.2">
      <c r="B14" s="149" t="s">
        <v>74</v>
      </c>
      <c r="C14" s="150"/>
      <c r="D14" s="134" t="s">
        <v>47</v>
      </c>
      <c r="E14" s="135"/>
      <c r="F14" s="86">
        <f>'MRS(calc_process)'!F25</f>
        <v>1000</v>
      </c>
      <c r="G14" s="65" t="s">
        <v>48</v>
      </c>
      <c r="H14" s="164" t="str">
        <f>'MPS(input)'!G14</f>
        <v>Specification of reference lamps for fishing light used in Vietnam</v>
      </c>
      <c r="I14" s="165"/>
      <c r="J14" s="166"/>
      <c r="K14" s="162" t="str">
        <f>IF('MPS(input)'!J14&lt;&gt;0,'MPS(input)'!J14,"")</f>
        <v/>
      </c>
      <c r="L14" s="163"/>
    </row>
    <row r="15" spans="1:12" ht="51" customHeight="1" x14ac:dyDescent="0.2">
      <c r="B15" s="149" t="s">
        <v>75</v>
      </c>
      <c r="C15" s="150"/>
      <c r="D15" s="134" t="s">
        <v>76</v>
      </c>
      <c r="E15" s="135"/>
      <c r="F15" s="87">
        <f>'MRS(calc_process)'!F24</f>
        <v>0.8</v>
      </c>
      <c r="G15" s="65" t="s">
        <v>77</v>
      </c>
      <c r="H15" s="159" t="str">
        <f>'MPS(input)'!G15</f>
        <v>“Table 2. Emission factors for diesel generator systems (in kg CO2/kWh) for three different levels of load factors” of CDM approved small scale methodology AMS-I.F.</v>
      </c>
      <c r="I15" s="160"/>
      <c r="J15" s="161"/>
      <c r="K15" s="162" t="str">
        <f>IF('MPS(input)'!J15&lt;&gt;0,'MPS(input)'!J15,"")</f>
        <v/>
      </c>
      <c r="L15" s="163"/>
    </row>
    <row r="16" spans="1:12" ht="81" customHeight="1" x14ac:dyDescent="0.2">
      <c r="B16" s="149" t="s">
        <v>79</v>
      </c>
      <c r="C16" s="150"/>
      <c r="D16" s="134" t="s">
        <v>49</v>
      </c>
      <c r="E16" s="135"/>
      <c r="F16" s="87">
        <f>'MPS(input)'!E16</f>
        <v>0.72</v>
      </c>
      <c r="G16" s="65" t="s">
        <v>50</v>
      </c>
      <c r="H16" s="159" t="str">
        <f>'MPS(input)'!G16</f>
        <v>Number is calculated as the following steps.
1) Design illuminance of project fishing boat from light to sea surface
2) Calculate number of reference lamps</v>
      </c>
      <c r="I16" s="160"/>
      <c r="J16" s="161"/>
      <c r="K16" s="162" t="str">
        <f>IF('MPS(input)'!J16&lt;&gt;0,'MPS(input)'!J16,"")</f>
        <v/>
      </c>
      <c r="L16" s="163"/>
    </row>
    <row r="17" spans="1:12" ht="6.75" customHeight="1" x14ac:dyDescent="0.2"/>
    <row r="18" spans="1:12" ht="18.75" customHeight="1" x14ac:dyDescent="0.2">
      <c r="A18" s="4" t="s">
        <v>112</v>
      </c>
      <c r="B18" s="4"/>
      <c r="C18" s="4"/>
    </row>
    <row r="19" spans="1:12" ht="17.5" thickBot="1" x14ac:dyDescent="0.25">
      <c r="B19" s="154" t="s">
        <v>125</v>
      </c>
      <c r="C19" s="154"/>
      <c r="D19" s="151" t="s">
        <v>81</v>
      </c>
      <c r="E19" s="151"/>
      <c r="F19" s="106" t="s">
        <v>24</v>
      </c>
    </row>
    <row r="20" spans="1:12" ht="16.5" thickBot="1" x14ac:dyDescent="0.25">
      <c r="B20" s="155"/>
      <c r="C20" s="156"/>
      <c r="D20" s="152">
        <f>ROUNDDOWN('MRS(calc_process)'!G6, 0)</f>
        <v>0</v>
      </c>
      <c r="E20" s="153"/>
      <c r="F20" s="107" t="s">
        <v>82</v>
      </c>
    </row>
    <row r="21" spans="1:12" ht="20.149999999999999" customHeight="1" x14ac:dyDescent="0.2">
      <c r="C21" s="5"/>
      <c r="D21" s="5"/>
      <c r="G21" s="11"/>
      <c r="H21" s="11"/>
    </row>
    <row r="22" spans="1:12" ht="18.75" customHeight="1" x14ac:dyDescent="0.2">
      <c r="A22" s="6" t="s">
        <v>9</v>
      </c>
      <c r="B22" s="6"/>
    </row>
    <row r="23" spans="1:12" ht="18" customHeight="1" x14ac:dyDescent="0.2">
      <c r="B23" s="147" t="s">
        <v>31</v>
      </c>
      <c r="C23" s="148"/>
      <c r="D23" s="126" t="s">
        <v>32</v>
      </c>
      <c r="E23" s="127"/>
      <c r="F23" s="127"/>
      <c r="G23" s="127"/>
      <c r="H23" s="127"/>
      <c r="I23" s="127"/>
      <c r="J23" s="127"/>
      <c r="K23" s="127"/>
      <c r="L23" s="128"/>
    </row>
    <row r="24" spans="1:12" ht="18" customHeight="1" x14ac:dyDescent="0.2">
      <c r="B24" s="147" t="s">
        <v>30</v>
      </c>
      <c r="C24" s="148"/>
      <c r="D24" s="126" t="s">
        <v>33</v>
      </c>
      <c r="E24" s="127"/>
      <c r="F24" s="127"/>
      <c r="G24" s="127"/>
      <c r="H24" s="127"/>
      <c r="I24" s="127"/>
      <c r="J24" s="127"/>
      <c r="K24" s="127"/>
      <c r="L24" s="128"/>
    </row>
    <row r="25" spans="1:12" ht="18" customHeight="1" x14ac:dyDescent="0.2">
      <c r="B25" s="147" t="s">
        <v>34</v>
      </c>
      <c r="C25" s="148"/>
      <c r="D25" s="126" t="s">
        <v>35</v>
      </c>
      <c r="E25" s="127"/>
      <c r="F25" s="127"/>
      <c r="G25" s="127"/>
      <c r="H25" s="127"/>
      <c r="I25" s="127"/>
      <c r="J25" s="127"/>
      <c r="K25" s="127"/>
      <c r="L25" s="128"/>
    </row>
  </sheetData>
  <sheetProtection password="C6A3" sheet="1" objects="1" scenarios="1" formatCells="0" formatRows="0"/>
  <mergeCells count="34">
    <mergeCell ref="D11:E11"/>
    <mergeCell ref="H11:J11"/>
    <mergeCell ref="K11:L11"/>
    <mergeCell ref="D12:E12"/>
    <mergeCell ref="H12:J12"/>
    <mergeCell ref="K12:L12"/>
    <mergeCell ref="D13:E13"/>
    <mergeCell ref="H13:J13"/>
    <mergeCell ref="K13:L13"/>
    <mergeCell ref="D14:E14"/>
    <mergeCell ref="H14:J14"/>
    <mergeCell ref="K14:L14"/>
    <mergeCell ref="D15:E15"/>
    <mergeCell ref="H15:J15"/>
    <mergeCell ref="K15:L15"/>
    <mergeCell ref="D16:E16"/>
    <mergeCell ref="H16:J16"/>
    <mergeCell ref="K16:L16"/>
    <mergeCell ref="B11:C11"/>
    <mergeCell ref="B12:C12"/>
    <mergeCell ref="B13:C13"/>
    <mergeCell ref="B14:C14"/>
    <mergeCell ref="B15:C15"/>
    <mergeCell ref="B24:C24"/>
    <mergeCell ref="B25:C25"/>
    <mergeCell ref="B16:C16"/>
    <mergeCell ref="D19:E19"/>
    <mergeCell ref="D20:E20"/>
    <mergeCell ref="B19:C19"/>
    <mergeCell ref="B20:C20"/>
    <mergeCell ref="B23:C23"/>
    <mergeCell ref="D23:L23"/>
    <mergeCell ref="D24:L24"/>
    <mergeCell ref="D25:L25"/>
  </mergeCells>
  <phoneticPr fontId="10"/>
  <pageMargins left="0.70866141732283472" right="0.70866141732283472" top="0.74803149606299213" bottom="0.74803149606299213" header="0.31496062992125984" footer="0.31496062992125984"/>
  <pageSetup paperSize="9" scale="6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105"/>
  <sheetViews>
    <sheetView showGridLines="0" view="pageBreakPreview" zoomScale="80" zoomScaleNormal="100" zoomScaleSheetLayoutView="80" workbookViewId="0"/>
  </sheetViews>
  <sheetFormatPr defaultColWidth="9" defaultRowHeight="14" x14ac:dyDescent="0.2"/>
  <cols>
    <col min="1" max="1" width="18.08984375" style="29" customWidth="1"/>
    <col min="2" max="2" width="48.26953125" style="30" customWidth="1"/>
    <col min="3" max="16384" width="9" style="27"/>
  </cols>
  <sheetData>
    <row r="1" spans="1:2" x14ac:dyDescent="0.2">
      <c r="B1" s="57" t="str">
        <f>'MPS(input)'!K1</f>
        <v>Monitoring Spreadsheet: JCM_VN_AM008_ver01.0</v>
      </c>
    </row>
    <row r="2" spans="1:2" x14ac:dyDescent="0.2">
      <c r="B2" s="57" t="str">
        <f>'MPS(input)'!K2</f>
        <v>Reference Number: VN006</v>
      </c>
    </row>
    <row r="3" spans="1:2" ht="16" x14ac:dyDescent="0.2">
      <c r="A3" s="114" t="s">
        <v>36</v>
      </c>
      <c r="B3" s="115" t="s">
        <v>127</v>
      </c>
    </row>
    <row r="4" spans="1:2" s="28" customFormat="1" ht="28" x14ac:dyDescent="0.2">
      <c r="A4" s="116" t="s">
        <v>37</v>
      </c>
      <c r="B4" s="116" t="s">
        <v>128</v>
      </c>
    </row>
    <row r="5" spans="1:2" x14ac:dyDescent="0.2">
      <c r="A5" s="116" t="s">
        <v>38</v>
      </c>
      <c r="B5" s="116" t="s">
        <v>66</v>
      </c>
    </row>
    <row r="6" spans="1:2" x14ac:dyDescent="0.2">
      <c r="A6" s="79">
        <v>1</v>
      </c>
      <c r="B6" s="80"/>
    </row>
    <row r="7" spans="1:2" x14ac:dyDescent="0.2">
      <c r="A7" s="79">
        <v>2</v>
      </c>
      <c r="B7" s="80"/>
    </row>
    <row r="8" spans="1:2" x14ac:dyDescent="0.2">
      <c r="A8" s="79">
        <v>3</v>
      </c>
      <c r="B8" s="80"/>
    </row>
    <row r="9" spans="1:2" x14ac:dyDescent="0.2">
      <c r="A9" s="79">
        <v>4</v>
      </c>
      <c r="B9" s="80"/>
    </row>
    <row r="10" spans="1:2" x14ac:dyDescent="0.2">
      <c r="A10" s="79">
        <v>5</v>
      </c>
      <c r="B10" s="80"/>
    </row>
    <row r="11" spans="1:2" x14ac:dyDescent="0.2">
      <c r="A11" s="79">
        <v>6</v>
      </c>
      <c r="B11" s="80"/>
    </row>
    <row r="12" spans="1:2" x14ac:dyDescent="0.2">
      <c r="A12" s="79">
        <v>7</v>
      </c>
      <c r="B12" s="80"/>
    </row>
    <row r="13" spans="1:2" x14ac:dyDescent="0.2">
      <c r="A13" s="79">
        <v>8</v>
      </c>
      <c r="B13" s="80"/>
    </row>
    <row r="14" spans="1:2" x14ac:dyDescent="0.2">
      <c r="A14" s="79">
        <v>9</v>
      </c>
      <c r="B14" s="80"/>
    </row>
    <row r="15" spans="1:2" x14ac:dyDescent="0.2">
      <c r="A15" s="79">
        <v>10</v>
      </c>
      <c r="B15" s="80"/>
    </row>
    <row r="16" spans="1:2" x14ac:dyDescent="0.2">
      <c r="A16" s="79">
        <v>11</v>
      </c>
      <c r="B16" s="80"/>
    </row>
    <row r="17" spans="1:2" x14ac:dyDescent="0.2">
      <c r="A17" s="79">
        <v>12</v>
      </c>
      <c r="B17" s="80"/>
    </row>
    <row r="18" spans="1:2" x14ac:dyDescent="0.2">
      <c r="A18" s="79">
        <v>13</v>
      </c>
      <c r="B18" s="80"/>
    </row>
    <row r="19" spans="1:2" x14ac:dyDescent="0.2">
      <c r="A19" s="79">
        <v>14</v>
      </c>
      <c r="B19" s="80"/>
    </row>
    <row r="20" spans="1:2" x14ac:dyDescent="0.2">
      <c r="A20" s="79">
        <v>15</v>
      </c>
      <c r="B20" s="80"/>
    </row>
    <row r="21" spans="1:2" x14ac:dyDescent="0.2">
      <c r="A21" s="79">
        <v>16</v>
      </c>
      <c r="B21" s="80"/>
    </row>
    <row r="22" spans="1:2" x14ac:dyDescent="0.2">
      <c r="A22" s="79">
        <v>17</v>
      </c>
      <c r="B22" s="80"/>
    </row>
    <row r="23" spans="1:2" x14ac:dyDescent="0.2">
      <c r="A23" s="79">
        <v>18</v>
      </c>
      <c r="B23" s="80"/>
    </row>
    <row r="24" spans="1:2" x14ac:dyDescent="0.2">
      <c r="A24" s="79">
        <v>19</v>
      </c>
      <c r="B24" s="80"/>
    </row>
    <row r="25" spans="1:2" x14ac:dyDescent="0.2">
      <c r="A25" s="79">
        <v>20</v>
      </c>
      <c r="B25" s="80"/>
    </row>
    <row r="26" spans="1:2" x14ac:dyDescent="0.2">
      <c r="A26" s="79">
        <v>21</v>
      </c>
      <c r="B26" s="80"/>
    </row>
    <row r="27" spans="1:2" x14ac:dyDescent="0.2">
      <c r="A27" s="79">
        <v>22</v>
      </c>
      <c r="B27" s="80"/>
    </row>
    <row r="28" spans="1:2" x14ac:dyDescent="0.2">
      <c r="A28" s="79">
        <v>23</v>
      </c>
      <c r="B28" s="80"/>
    </row>
    <row r="29" spans="1:2" x14ac:dyDescent="0.2">
      <c r="A29" s="79">
        <v>24</v>
      </c>
      <c r="B29" s="80"/>
    </row>
    <row r="30" spans="1:2" x14ac:dyDescent="0.2">
      <c r="A30" s="79">
        <v>25</v>
      </c>
      <c r="B30" s="80"/>
    </row>
    <row r="31" spans="1:2" x14ac:dyDescent="0.2">
      <c r="A31" s="79">
        <v>26</v>
      </c>
      <c r="B31" s="80"/>
    </row>
    <row r="32" spans="1:2" x14ac:dyDescent="0.2">
      <c r="A32" s="79">
        <v>27</v>
      </c>
      <c r="B32" s="80"/>
    </row>
    <row r="33" spans="1:2" x14ac:dyDescent="0.2">
      <c r="A33" s="79">
        <v>28</v>
      </c>
      <c r="B33" s="80"/>
    </row>
    <row r="34" spans="1:2" x14ac:dyDescent="0.2">
      <c r="A34" s="79">
        <v>29</v>
      </c>
      <c r="B34" s="80"/>
    </row>
    <row r="35" spans="1:2" x14ac:dyDescent="0.2">
      <c r="A35" s="79">
        <v>30</v>
      </c>
      <c r="B35" s="80"/>
    </row>
    <row r="36" spans="1:2" x14ac:dyDescent="0.2">
      <c r="A36" s="79">
        <v>31</v>
      </c>
      <c r="B36" s="80"/>
    </row>
    <row r="37" spans="1:2" x14ac:dyDescent="0.2">
      <c r="A37" s="79">
        <v>32</v>
      </c>
      <c r="B37" s="80"/>
    </row>
    <row r="38" spans="1:2" x14ac:dyDescent="0.2">
      <c r="A38" s="79">
        <v>33</v>
      </c>
      <c r="B38" s="80"/>
    </row>
    <row r="39" spans="1:2" x14ac:dyDescent="0.2">
      <c r="A39" s="79">
        <v>34</v>
      </c>
      <c r="B39" s="80"/>
    </row>
    <row r="40" spans="1:2" x14ac:dyDescent="0.2">
      <c r="A40" s="79">
        <v>35</v>
      </c>
      <c r="B40" s="80"/>
    </row>
    <row r="41" spans="1:2" x14ac:dyDescent="0.2">
      <c r="A41" s="79">
        <v>36</v>
      </c>
      <c r="B41" s="80"/>
    </row>
    <row r="42" spans="1:2" x14ac:dyDescent="0.2">
      <c r="A42" s="79">
        <v>37</v>
      </c>
      <c r="B42" s="80"/>
    </row>
    <row r="43" spans="1:2" x14ac:dyDescent="0.2">
      <c r="A43" s="79">
        <v>38</v>
      </c>
      <c r="B43" s="80"/>
    </row>
    <row r="44" spans="1:2" x14ac:dyDescent="0.2">
      <c r="A44" s="79">
        <v>39</v>
      </c>
      <c r="B44" s="80"/>
    </row>
    <row r="45" spans="1:2" x14ac:dyDescent="0.2">
      <c r="A45" s="79">
        <v>40</v>
      </c>
      <c r="B45" s="80"/>
    </row>
    <row r="46" spans="1:2" x14ac:dyDescent="0.2">
      <c r="A46" s="79">
        <v>41</v>
      </c>
      <c r="B46" s="80"/>
    </row>
    <row r="47" spans="1:2" x14ac:dyDescent="0.2">
      <c r="A47" s="79">
        <v>42</v>
      </c>
      <c r="B47" s="80"/>
    </row>
    <row r="48" spans="1:2" x14ac:dyDescent="0.2">
      <c r="A48" s="79">
        <v>43</v>
      </c>
      <c r="B48" s="80"/>
    </row>
    <row r="49" spans="1:2" x14ac:dyDescent="0.2">
      <c r="A49" s="79">
        <v>44</v>
      </c>
      <c r="B49" s="80"/>
    </row>
    <row r="50" spans="1:2" x14ac:dyDescent="0.2">
      <c r="A50" s="79">
        <v>45</v>
      </c>
      <c r="B50" s="80"/>
    </row>
    <row r="51" spans="1:2" x14ac:dyDescent="0.2">
      <c r="A51" s="79">
        <v>46</v>
      </c>
      <c r="B51" s="80"/>
    </row>
    <row r="52" spans="1:2" x14ac:dyDescent="0.2">
      <c r="A52" s="79">
        <v>47</v>
      </c>
      <c r="B52" s="80"/>
    </row>
    <row r="53" spans="1:2" x14ac:dyDescent="0.2">
      <c r="A53" s="79">
        <v>48</v>
      </c>
      <c r="B53" s="80"/>
    </row>
    <row r="54" spans="1:2" x14ac:dyDescent="0.2">
      <c r="A54" s="79">
        <v>49</v>
      </c>
      <c r="B54" s="80"/>
    </row>
    <row r="55" spans="1:2" x14ac:dyDescent="0.2">
      <c r="A55" s="79">
        <v>50</v>
      </c>
      <c r="B55" s="80"/>
    </row>
    <row r="56" spans="1:2" x14ac:dyDescent="0.2">
      <c r="A56" s="79">
        <v>51</v>
      </c>
      <c r="B56" s="80"/>
    </row>
    <row r="57" spans="1:2" x14ac:dyDescent="0.2">
      <c r="A57" s="79">
        <v>52</v>
      </c>
      <c r="B57" s="80"/>
    </row>
    <row r="58" spans="1:2" x14ac:dyDescent="0.2">
      <c r="A58" s="79">
        <v>53</v>
      </c>
      <c r="B58" s="80"/>
    </row>
    <row r="59" spans="1:2" x14ac:dyDescent="0.2">
      <c r="A59" s="79">
        <v>54</v>
      </c>
      <c r="B59" s="80"/>
    </row>
    <row r="60" spans="1:2" x14ac:dyDescent="0.2">
      <c r="A60" s="79">
        <v>55</v>
      </c>
      <c r="B60" s="80"/>
    </row>
    <row r="61" spans="1:2" x14ac:dyDescent="0.2">
      <c r="A61" s="79">
        <v>56</v>
      </c>
      <c r="B61" s="80"/>
    </row>
    <row r="62" spans="1:2" x14ac:dyDescent="0.2">
      <c r="A62" s="79">
        <v>57</v>
      </c>
      <c r="B62" s="80"/>
    </row>
    <row r="63" spans="1:2" x14ac:dyDescent="0.2">
      <c r="A63" s="79">
        <v>58</v>
      </c>
      <c r="B63" s="80"/>
    </row>
    <row r="64" spans="1:2" x14ac:dyDescent="0.2">
      <c r="A64" s="79">
        <v>59</v>
      </c>
      <c r="B64" s="80"/>
    </row>
    <row r="65" spans="1:2" x14ac:dyDescent="0.2">
      <c r="A65" s="79">
        <v>60</v>
      </c>
      <c r="B65" s="80"/>
    </row>
    <row r="66" spans="1:2" x14ac:dyDescent="0.2">
      <c r="A66" s="79">
        <v>61</v>
      </c>
      <c r="B66" s="80"/>
    </row>
    <row r="67" spans="1:2" x14ac:dyDescent="0.2">
      <c r="A67" s="79">
        <v>62</v>
      </c>
      <c r="B67" s="80"/>
    </row>
    <row r="68" spans="1:2" x14ac:dyDescent="0.2">
      <c r="A68" s="79">
        <v>63</v>
      </c>
      <c r="B68" s="80"/>
    </row>
    <row r="69" spans="1:2" x14ac:dyDescent="0.2">
      <c r="A69" s="79">
        <v>64</v>
      </c>
      <c r="B69" s="80"/>
    </row>
    <row r="70" spans="1:2" x14ac:dyDescent="0.2">
      <c r="A70" s="79">
        <v>65</v>
      </c>
      <c r="B70" s="80"/>
    </row>
    <row r="71" spans="1:2" x14ac:dyDescent="0.2">
      <c r="A71" s="79">
        <v>66</v>
      </c>
      <c r="B71" s="80"/>
    </row>
    <row r="72" spans="1:2" x14ac:dyDescent="0.2">
      <c r="A72" s="79">
        <v>67</v>
      </c>
      <c r="B72" s="80"/>
    </row>
    <row r="73" spans="1:2" x14ac:dyDescent="0.2">
      <c r="A73" s="79">
        <v>68</v>
      </c>
      <c r="B73" s="80"/>
    </row>
    <row r="74" spans="1:2" x14ac:dyDescent="0.2">
      <c r="A74" s="79">
        <v>69</v>
      </c>
      <c r="B74" s="80"/>
    </row>
    <row r="75" spans="1:2" x14ac:dyDescent="0.2">
      <c r="A75" s="79">
        <v>70</v>
      </c>
      <c r="B75" s="80"/>
    </row>
    <row r="76" spans="1:2" x14ac:dyDescent="0.2">
      <c r="A76" s="79">
        <v>71</v>
      </c>
      <c r="B76" s="80"/>
    </row>
    <row r="77" spans="1:2" x14ac:dyDescent="0.2">
      <c r="A77" s="79">
        <v>72</v>
      </c>
      <c r="B77" s="80"/>
    </row>
    <row r="78" spans="1:2" x14ac:dyDescent="0.2">
      <c r="A78" s="79">
        <v>73</v>
      </c>
      <c r="B78" s="80"/>
    </row>
    <row r="79" spans="1:2" x14ac:dyDescent="0.2">
      <c r="A79" s="79">
        <v>74</v>
      </c>
      <c r="B79" s="80"/>
    </row>
    <row r="80" spans="1:2" x14ac:dyDescent="0.2">
      <c r="A80" s="79">
        <v>75</v>
      </c>
      <c r="B80" s="80"/>
    </row>
    <row r="81" spans="1:2" x14ac:dyDescent="0.2">
      <c r="A81" s="79">
        <v>76</v>
      </c>
      <c r="B81" s="80"/>
    </row>
    <row r="82" spans="1:2" x14ac:dyDescent="0.2">
      <c r="A82" s="79">
        <v>77</v>
      </c>
      <c r="B82" s="80"/>
    </row>
    <row r="83" spans="1:2" x14ac:dyDescent="0.2">
      <c r="A83" s="79">
        <v>78</v>
      </c>
      <c r="B83" s="80"/>
    </row>
    <row r="84" spans="1:2" x14ac:dyDescent="0.2">
      <c r="A84" s="79">
        <v>79</v>
      </c>
      <c r="B84" s="80"/>
    </row>
    <row r="85" spans="1:2" x14ac:dyDescent="0.2">
      <c r="A85" s="79">
        <v>80</v>
      </c>
      <c r="B85" s="80"/>
    </row>
    <row r="86" spans="1:2" x14ac:dyDescent="0.2">
      <c r="A86" s="79">
        <v>81</v>
      </c>
      <c r="B86" s="80"/>
    </row>
    <row r="87" spans="1:2" x14ac:dyDescent="0.2">
      <c r="A87" s="79">
        <v>82</v>
      </c>
      <c r="B87" s="80"/>
    </row>
    <row r="88" spans="1:2" x14ac:dyDescent="0.2">
      <c r="A88" s="79">
        <v>83</v>
      </c>
      <c r="B88" s="80"/>
    </row>
    <row r="89" spans="1:2" x14ac:dyDescent="0.2">
      <c r="A89" s="79">
        <v>84</v>
      </c>
      <c r="B89" s="80"/>
    </row>
    <row r="90" spans="1:2" x14ac:dyDescent="0.2">
      <c r="A90" s="79">
        <v>85</v>
      </c>
      <c r="B90" s="80"/>
    </row>
    <row r="91" spans="1:2" x14ac:dyDescent="0.2">
      <c r="A91" s="79">
        <v>86</v>
      </c>
      <c r="B91" s="80"/>
    </row>
    <row r="92" spans="1:2" x14ac:dyDescent="0.2">
      <c r="A92" s="79">
        <v>87</v>
      </c>
      <c r="B92" s="80"/>
    </row>
    <row r="93" spans="1:2" x14ac:dyDescent="0.2">
      <c r="A93" s="79">
        <v>88</v>
      </c>
      <c r="B93" s="80"/>
    </row>
    <row r="94" spans="1:2" x14ac:dyDescent="0.2">
      <c r="A94" s="79">
        <v>89</v>
      </c>
      <c r="B94" s="80"/>
    </row>
    <row r="95" spans="1:2" x14ac:dyDescent="0.2">
      <c r="A95" s="79">
        <v>90</v>
      </c>
      <c r="B95" s="80"/>
    </row>
    <row r="96" spans="1:2" x14ac:dyDescent="0.2">
      <c r="A96" s="79">
        <v>91</v>
      </c>
      <c r="B96" s="80"/>
    </row>
    <row r="97" spans="1:2" x14ac:dyDescent="0.2">
      <c r="A97" s="79">
        <v>92</v>
      </c>
      <c r="B97" s="80"/>
    </row>
    <row r="98" spans="1:2" x14ac:dyDescent="0.2">
      <c r="A98" s="79">
        <v>93</v>
      </c>
      <c r="B98" s="80"/>
    </row>
    <row r="99" spans="1:2" x14ac:dyDescent="0.2">
      <c r="A99" s="79">
        <v>94</v>
      </c>
      <c r="B99" s="80"/>
    </row>
    <row r="100" spans="1:2" x14ac:dyDescent="0.2">
      <c r="A100" s="79">
        <v>95</v>
      </c>
      <c r="B100" s="80"/>
    </row>
    <row r="101" spans="1:2" x14ac:dyDescent="0.2">
      <c r="A101" s="79">
        <v>96</v>
      </c>
      <c r="B101" s="80"/>
    </row>
    <row r="102" spans="1:2" x14ac:dyDescent="0.2">
      <c r="A102" s="79">
        <v>97</v>
      </c>
      <c r="B102" s="80"/>
    </row>
    <row r="103" spans="1:2" x14ac:dyDescent="0.2">
      <c r="A103" s="79">
        <v>98</v>
      </c>
      <c r="B103" s="80"/>
    </row>
    <row r="104" spans="1:2" x14ac:dyDescent="0.2">
      <c r="A104" s="79">
        <v>99</v>
      </c>
      <c r="B104" s="80"/>
    </row>
    <row r="105" spans="1:2" x14ac:dyDescent="0.2">
      <c r="A105" s="79">
        <v>100</v>
      </c>
      <c r="B105" s="80"/>
    </row>
  </sheetData>
  <sheetProtection password="C6A3" sheet="1" objects="1" scenarios="1" formatCells="0" formatRows="0"/>
  <phoneticPr fontId="10"/>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26"/>
  <sheetViews>
    <sheetView showGridLines="0" view="pageBreakPreview" zoomScale="80" zoomScaleNormal="100" zoomScaleSheetLayoutView="80" workbookViewId="0"/>
  </sheetViews>
  <sheetFormatPr defaultColWidth="9" defaultRowHeight="14" x14ac:dyDescent="0.2"/>
  <cols>
    <col min="1" max="4" width="3.6328125" style="1" customWidth="1"/>
    <col min="5" max="5" width="50.6328125" style="1" customWidth="1"/>
    <col min="6" max="6" width="12.6328125" style="1" customWidth="1"/>
    <col min="7" max="8" width="11" style="1" customWidth="1"/>
    <col min="9" max="9" width="11.453125" style="7" customWidth="1"/>
    <col min="10" max="16384" width="9" style="1"/>
  </cols>
  <sheetData>
    <row r="1" spans="1:11" ht="18" customHeight="1" x14ac:dyDescent="0.2">
      <c r="I1" s="12" t="str">
        <f>'MPS(input)'!K1</f>
        <v>Monitoring Spreadsheet: JCM_VN_AM008_ver01.0</v>
      </c>
    </row>
    <row r="2" spans="1:11" ht="18" customHeight="1" x14ac:dyDescent="0.2">
      <c r="I2" s="12" t="str">
        <f>'MPS(input)'!K2</f>
        <v>Reference Number: VN006</v>
      </c>
    </row>
    <row r="3" spans="1:11" ht="27.75" customHeight="1" x14ac:dyDescent="0.2">
      <c r="A3" s="142" t="s">
        <v>109</v>
      </c>
      <c r="B3" s="142"/>
      <c r="C3" s="142"/>
      <c r="D3" s="142"/>
      <c r="E3" s="142"/>
      <c r="F3" s="142"/>
      <c r="G3" s="142"/>
      <c r="H3" s="142"/>
      <c r="I3" s="142"/>
    </row>
    <row r="4" spans="1:11" ht="11.25" customHeight="1" x14ac:dyDescent="0.2"/>
    <row r="5" spans="1:11" ht="18.75" customHeight="1" thickBot="1" x14ac:dyDescent="0.25">
      <c r="A5" s="22" t="s">
        <v>2</v>
      </c>
      <c r="B5" s="15"/>
      <c r="C5" s="15"/>
      <c r="D5" s="15"/>
      <c r="E5" s="16"/>
      <c r="F5" s="17" t="s">
        <v>6</v>
      </c>
      <c r="G5" s="74" t="s">
        <v>0</v>
      </c>
      <c r="H5" s="17" t="s">
        <v>1</v>
      </c>
      <c r="I5" s="18" t="s">
        <v>7</v>
      </c>
    </row>
    <row r="6" spans="1:11" ht="18.75" customHeight="1" thickBot="1" x14ac:dyDescent="0.25">
      <c r="A6" s="23"/>
      <c r="B6" s="32" t="s">
        <v>83</v>
      </c>
      <c r="C6" s="32"/>
      <c r="D6" s="32"/>
      <c r="E6" s="32"/>
      <c r="F6" s="70" t="s">
        <v>53</v>
      </c>
      <c r="G6" s="109">
        <f>G11-G19</f>
        <v>0</v>
      </c>
      <c r="H6" s="72" t="s">
        <v>84</v>
      </c>
      <c r="I6" s="33" t="s">
        <v>85</v>
      </c>
    </row>
    <row r="7" spans="1:11" ht="18.75" customHeight="1" x14ac:dyDescent="0.2">
      <c r="A7" s="22" t="s">
        <v>3</v>
      </c>
      <c r="B7" s="15"/>
      <c r="C7" s="15"/>
      <c r="D7" s="15"/>
      <c r="E7" s="16"/>
      <c r="F7" s="16"/>
      <c r="G7" s="75"/>
      <c r="H7" s="16"/>
      <c r="I7" s="17"/>
      <c r="J7" s="69"/>
      <c r="K7" s="69"/>
    </row>
    <row r="8" spans="1:11" ht="18.75" customHeight="1" x14ac:dyDescent="0.2">
      <c r="A8" s="24"/>
      <c r="B8" s="34"/>
      <c r="C8" s="35"/>
      <c r="D8" s="35"/>
      <c r="E8" s="36"/>
      <c r="F8" s="37"/>
      <c r="G8" s="38"/>
      <c r="H8" s="38"/>
      <c r="I8" s="39"/>
    </row>
    <row r="9" spans="1:11" ht="18.75" customHeight="1" x14ac:dyDescent="0.2">
      <c r="A9" s="24"/>
      <c r="B9" s="34"/>
      <c r="C9" s="35"/>
      <c r="D9" s="35"/>
      <c r="E9" s="36"/>
      <c r="F9" s="37"/>
      <c r="G9" s="38"/>
      <c r="H9" s="38"/>
      <c r="I9" s="40"/>
    </row>
    <row r="10" spans="1:11" ht="18.75" customHeight="1" thickBot="1" x14ac:dyDescent="0.25">
      <c r="A10" s="22" t="s">
        <v>4</v>
      </c>
      <c r="B10" s="16"/>
      <c r="C10" s="15"/>
      <c r="D10" s="17"/>
      <c r="E10" s="17"/>
      <c r="F10" s="17"/>
      <c r="G10" s="22"/>
      <c r="H10" s="16"/>
      <c r="I10" s="17"/>
    </row>
    <row r="11" spans="1:11" ht="18.75" customHeight="1" thickBot="1" x14ac:dyDescent="0.25">
      <c r="A11" s="24"/>
      <c r="B11" s="41" t="s">
        <v>86</v>
      </c>
      <c r="C11" s="32"/>
      <c r="D11" s="32"/>
      <c r="E11" s="32"/>
      <c r="F11" s="70" t="s">
        <v>53</v>
      </c>
      <c r="G11" s="109">
        <f>G12*G17</f>
        <v>0</v>
      </c>
      <c r="H11" s="72" t="s">
        <v>84</v>
      </c>
      <c r="I11" s="42" t="s">
        <v>87</v>
      </c>
    </row>
    <row r="12" spans="1:11" ht="36.75" customHeight="1" x14ac:dyDescent="0.2">
      <c r="A12" s="24"/>
      <c r="B12" s="43"/>
      <c r="C12" s="143" t="s">
        <v>88</v>
      </c>
      <c r="D12" s="144"/>
      <c r="E12" s="145"/>
      <c r="F12" s="37" t="s">
        <v>51</v>
      </c>
      <c r="G12" s="81">
        <f>G13*G14*G15/G16</f>
        <v>0</v>
      </c>
      <c r="H12" s="38" t="s">
        <v>52</v>
      </c>
      <c r="I12" s="42" t="s">
        <v>89</v>
      </c>
    </row>
    <row r="13" spans="1:11" ht="36.75" customHeight="1" x14ac:dyDescent="0.2">
      <c r="A13" s="24"/>
      <c r="B13" s="43"/>
      <c r="C13" s="136" t="s">
        <v>90</v>
      </c>
      <c r="D13" s="137"/>
      <c r="E13" s="138"/>
      <c r="F13" s="37" t="s">
        <v>51</v>
      </c>
      <c r="G13" s="91">
        <f>'MRS(input)'!F8</f>
        <v>0</v>
      </c>
      <c r="H13" s="92" t="s">
        <v>52</v>
      </c>
      <c r="I13" s="42" t="s">
        <v>91</v>
      </c>
    </row>
    <row r="14" spans="1:11" ht="15.5" x14ac:dyDescent="0.2">
      <c r="A14" s="24"/>
      <c r="B14" s="43"/>
      <c r="C14" s="143" t="s">
        <v>63</v>
      </c>
      <c r="D14" s="144"/>
      <c r="E14" s="145"/>
      <c r="F14" s="37" t="s">
        <v>51</v>
      </c>
      <c r="G14" s="82">
        <f>'MRS(input)'!F14</f>
        <v>1000</v>
      </c>
      <c r="H14" s="49" t="s">
        <v>48</v>
      </c>
      <c r="I14" s="42" t="s">
        <v>74</v>
      </c>
    </row>
    <row r="15" spans="1:11" ht="56.25" customHeight="1" x14ac:dyDescent="0.2">
      <c r="A15" s="24"/>
      <c r="B15" s="43"/>
      <c r="C15" s="143" t="s">
        <v>57</v>
      </c>
      <c r="D15" s="144"/>
      <c r="E15" s="145"/>
      <c r="F15" s="37" t="s">
        <v>53</v>
      </c>
      <c r="G15" s="88">
        <f>'MRS(input)'!F16</f>
        <v>0.72</v>
      </c>
      <c r="H15" s="89" t="s">
        <v>54</v>
      </c>
      <c r="I15" s="33" t="s">
        <v>92</v>
      </c>
    </row>
    <row r="16" spans="1:11" ht="15.5" x14ac:dyDescent="0.2">
      <c r="A16" s="24"/>
      <c r="B16" s="43"/>
      <c r="C16" s="44" t="s">
        <v>44</v>
      </c>
      <c r="D16" s="54"/>
      <c r="E16" s="55"/>
      <c r="F16" s="37" t="s">
        <v>51</v>
      </c>
      <c r="G16" s="90">
        <f>'MRS(input)'!F13</f>
        <v>197</v>
      </c>
      <c r="H16" s="89" t="s">
        <v>55</v>
      </c>
      <c r="I16" s="42" t="s">
        <v>73</v>
      </c>
    </row>
    <row r="17" spans="1:9" ht="36.75" customHeight="1" x14ac:dyDescent="0.2">
      <c r="A17" s="23"/>
      <c r="B17" s="45"/>
      <c r="C17" s="136" t="s">
        <v>93</v>
      </c>
      <c r="D17" s="137"/>
      <c r="E17" s="138"/>
      <c r="F17" s="37" t="s">
        <v>56</v>
      </c>
      <c r="G17" s="83">
        <f>'MRS(input)'!F15</f>
        <v>0.8</v>
      </c>
      <c r="H17" s="49" t="s">
        <v>94</v>
      </c>
      <c r="I17" s="46" t="s">
        <v>75</v>
      </c>
    </row>
    <row r="18" spans="1:9" ht="18.75" customHeight="1" thickBot="1" x14ac:dyDescent="0.25">
      <c r="A18" s="22" t="s">
        <v>5</v>
      </c>
      <c r="B18" s="15"/>
      <c r="C18" s="15"/>
      <c r="D18" s="15"/>
      <c r="E18" s="16"/>
      <c r="F18" s="17"/>
      <c r="G18" s="22"/>
      <c r="H18" s="16"/>
      <c r="I18" s="17"/>
    </row>
    <row r="19" spans="1:9" ht="18.75" customHeight="1" thickBot="1" x14ac:dyDescent="0.25">
      <c r="A19" s="24"/>
      <c r="B19" s="25" t="s">
        <v>95</v>
      </c>
      <c r="C19" s="21"/>
      <c r="D19" s="21"/>
      <c r="E19" s="21"/>
      <c r="F19" s="71" t="s">
        <v>53</v>
      </c>
      <c r="G19" s="110">
        <f>G20*G21</f>
        <v>0</v>
      </c>
      <c r="H19" s="73" t="s">
        <v>96</v>
      </c>
      <c r="I19" s="31" t="s">
        <v>97</v>
      </c>
    </row>
    <row r="20" spans="1:9" ht="36.75" customHeight="1" x14ac:dyDescent="0.2">
      <c r="A20" s="24"/>
      <c r="B20" s="26"/>
      <c r="C20" s="136" t="s">
        <v>98</v>
      </c>
      <c r="D20" s="137"/>
      <c r="E20" s="138"/>
      <c r="F20" s="19" t="s">
        <v>58</v>
      </c>
      <c r="G20" s="93">
        <f>'MRS(input)'!F8</f>
        <v>0</v>
      </c>
      <c r="H20" s="94" t="s">
        <v>59</v>
      </c>
      <c r="I20" s="31" t="s">
        <v>99</v>
      </c>
    </row>
    <row r="21" spans="1:9" ht="36.75" customHeight="1" x14ac:dyDescent="0.2">
      <c r="A21" s="58"/>
      <c r="B21" s="59"/>
      <c r="C21" s="139" t="s">
        <v>76</v>
      </c>
      <c r="D21" s="140"/>
      <c r="E21" s="141"/>
      <c r="F21" s="60" t="s">
        <v>60</v>
      </c>
      <c r="G21" s="84">
        <f>'MRS(input)'!F15</f>
        <v>0.8</v>
      </c>
      <c r="H21" s="85" t="s">
        <v>100</v>
      </c>
      <c r="I21" s="61" t="s">
        <v>101</v>
      </c>
    </row>
    <row r="22" spans="1:9" x14ac:dyDescent="0.2">
      <c r="A22" s="2"/>
      <c r="B22" s="2"/>
      <c r="C22" s="2"/>
      <c r="D22" s="2"/>
      <c r="E22" s="2"/>
      <c r="F22" s="9"/>
      <c r="G22" s="8"/>
      <c r="H22" s="8"/>
      <c r="I22" s="3"/>
    </row>
    <row r="23" spans="1:9" ht="21.75" customHeight="1" x14ac:dyDescent="0.2">
      <c r="E23" s="2" t="s">
        <v>8</v>
      </c>
      <c r="F23" s="5"/>
    </row>
    <row r="24" spans="1:9" ht="36.75" customHeight="1" x14ac:dyDescent="0.2">
      <c r="E24" s="47" t="s">
        <v>76</v>
      </c>
      <c r="F24" s="48">
        <v>0.8</v>
      </c>
      <c r="G24" s="49" t="s">
        <v>77</v>
      </c>
      <c r="H24" s="50" t="s">
        <v>102</v>
      </c>
    </row>
    <row r="25" spans="1:9" ht="36.75" customHeight="1" x14ac:dyDescent="0.2">
      <c r="E25" s="47" t="s">
        <v>63</v>
      </c>
      <c r="F25" s="51">
        <v>1000</v>
      </c>
      <c r="G25" s="49" t="s">
        <v>65</v>
      </c>
      <c r="H25" s="52" t="s">
        <v>103</v>
      </c>
    </row>
    <row r="26" spans="1:9" s="7" customFormat="1" x14ac:dyDescent="0.2">
      <c r="E26" s="2"/>
      <c r="F26" s="2"/>
      <c r="G26" s="2"/>
      <c r="H26" s="2"/>
    </row>
  </sheetData>
  <sheetProtection password="C6A3" sheet="1" objects="1" scenarios="1"/>
  <mergeCells count="8">
    <mergeCell ref="C20:E20"/>
    <mergeCell ref="C21:E21"/>
    <mergeCell ref="A3:I3"/>
    <mergeCell ref="C12:E12"/>
    <mergeCell ref="C13:E13"/>
    <mergeCell ref="C14:E14"/>
    <mergeCell ref="C15:E15"/>
    <mergeCell ref="C17:E17"/>
  </mergeCells>
  <phoneticPr fontId="10"/>
  <dataValidations count="1">
    <dataValidation type="list" allowBlank="1" showInputMessage="1" showErrorMessage="1" sqref="F17">
      <formula1>植物種別1</formula1>
    </dataValidation>
  </dataValidations>
  <pageMargins left="0.70866141732283472" right="0.70866141732283472" top="0.74803149606299213" bottom="0.74803149606299213" header="0.31496062992125984" footer="0.31496062992125984"/>
  <pageSetup paperSize="9" scale="65"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MPS(input)</vt:lpstr>
      <vt:lpstr>MPS (input_separate_boat)</vt:lpstr>
      <vt:lpstr>MPS(calc_process)</vt:lpstr>
      <vt:lpstr>MSS</vt:lpstr>
      <vt:lpstr>MRS(input)</vt:lpstr>
      <vt:lpstr>MRS (input_separate_boat)</vt:lpstr>
      <vt:lpstr>MRS(calc_process)</vt:lpstr>
      <vt:lpstr>'MPS (input_separate_boat)'!Print_Area</vt:lpstr>
      <vt:lpstr>'MPS(calc_process)'!Print_Area</vt:lpstr>
      <vt:lpstr>'MPS(input)'!Print_Area</vt:lpstr>
      <vt:lpstr>'MRS (input_separate_boat)'!Print_Area</vt:lpstr>
      <vt:lpstr>'MRS(calc_process)'!Print_Area</vt:lpstr>
      <vt:lpstr>'MRS(input)'!Print_Area</vt:lpstr>
      <vt:lpstr>'MPS (input_separate_boat)'!Print_Titles</vt:lpstr>
      <vt:lpstr>'MRS (input_separate_boat)'!Print_Titles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2018-08-16T03:15:46Z</dcterms:created>
  <dcterms:modified xsi:type="dcterms:W3CDTF">2018-08-16T03:16:51Z</dcterms:modified>
</cp:coreProperties>
</file>