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3_Project\06_VN\VN005(NTTD、ホテルエアコン)\20170410_reg_req\3_upload\"/>
    </mc:Choice>
  </mc:AlternateContent>
  <bookViews>
    <workbookView xWindow="0" yWindow="0" windowWidth="19200" windowHeight="10680" tabRatio="897"/>
  </bookViews>
  <sheets>
    <sheet name="MPS(input)" sheetId="30" r:id="rId1"/>
    <sheet name="MPS(input_each system)" sheetId="32" r:id="rId2"/>
    <sheet name="MPS(calc_process)" sheetId="31" r:id="rId3"/>
    <sheet name="MSS" sheetId="33" r:id="rId4"/>
    <sheet name="MRS(input)" sheetId="34" r:id="rId5"/>
    <sheet name="MRS(input_each system)" sheetId="35" r:id="rId6"/>
    <sheet name="MRS(calc_process)" sheetId="36" r:id="rId7"/>
  </sheets>
  <definedNames>
    <definedName name="COP_RE">'MPS(calc_process)'!$G$22:$G$25</definedName>
    <definedName name="_xlnm.Print_Area" localSheetId="2">'MPS(calc_process)'!$A$1:$I$26</definedName>
    <definedName name="_xlnm.Print_Area" localSheetId="0">'MPS(input)'!$A$1:$K$26</definedName>
    <definedName name="_xlnm.Print_Area" localSheetId="6">'MRS(calc_process)'!$A$1:$I$26</definedName>
    <definedName name="_xlnm.Print_Area" localSheetId="4">'MRS(input)'!$A$1:$L$26</definedName>
  </definedNames>
  <calcPr calcId="152511"/>
</workbook>
</file>

<file path=xl/calcChain.xml><?xml version="1.0" encoding="utf-8"?>
<calcChain xmlns="http://schemas.openxmlformats.org/spreadsheetml/2006/main">
  <c r="C23" i="32" l="1"/>
  <c r="C11" i="32"/>
  <c r="C13" i="32" l="1"/>
  <c r="C14" i="32"/>
  <c r="C15" i="32"/>
  <c r="C16" i="32"/>
  <c r="C17" i="32"/>
  <c r="C18" i="32"/>
  <c r="C19" i="32"/>
  <c r="C20" i="32"/>
  <c r="C21" i="32"/>
  <c r="C22" i="32"/>
  <c r="C12" i="32"/>
  <c r="C10" i="32"/>
  <c r="C9" i="32"/>
  <c r="C8" i="32"/>
  <c r="C7" i="32"/>
  <c r="E56" i="35" l="1"/>
  <c r="D56" i="35"/>
  <c r="E55" i="35"/>
  <c r="D55" i="35"/>
  <c r="E54" i="35"/>
  <c r="D54" i="35"/>
  <c r="E53" i="35"/>
  <c r="D53" i="35"/>
  <c r="E52" i="35"/>
  <c r="D52" i="35"/>
  <c r="E51" i="35"/>
  <c r="D51" i="35"/>
  <c r="E50" i="35"/>
  <c r="D50" i="35"/>
  <c r="E49" i="35"/>
  <c r="D49" i="35"/>
  <c r="E48" i="35"/>
  <c r="D48" i="35"/>
  <c r="E47" i="35"/>
  <c r="D47" i="35"/>
  <c r="E46" i="35"/>
  <c r="D46" i="35"/>
  <c r="E45" i="35"/>
  <c r="D45" i="35"/>
  <c r="E44" i="35"/>
  <c r="D44" i="35"/>
  <c r="E43" i="35"/>
  <c r="D43" i="35"/>
  <c r="E42" i="35"/>
  <c r="D42" i="35"/>
  <c r="E41" i="35"/>
  <c r="D41" i="35"/>
  <c r="E40" i="35"/>
  <c r="D40" i="35"/>
  <c r="E39" i="35"/>
  <c r="D39" i="35"/>
  <c r="E38" i="35"/>
  <c r="D38" i="35"/>
  <c r="E37" i="35"/>
  <c r="D37" i="35"/>
  <c r="E36" i="35"/>
  <c r="D36" i="35"/>
  <c r="E35" i="35"/>
  <c r="D35" i="35"/>
  <c r="E34" i="35"/>
  <c r="D34" i="35"/>
  <c r="E33" i="35"/>
  <c r="D33" i="35"/>
  <c r="E32" i="35"/>
  <c r="D32" i="35"/>
  <c r="E31" i="35"/>
  <c r="D31" i="35"/>
  <c r="E30" i="35"/>
  <c r="D30" i="35"/>
  <c r="E29" i="35"/>
  <c r="D29" i="35"/>
  <c r="E28" i="35"/>
  <c r="D28" i="35"/>
  <c r="E27" i="35"/>
  <c r="D27" i="35"/>
  <c r="E26" i="35"/>
  <c r="D26" i="35"/>
  <c r="E25" i="35"/>
  <c r="D25" i="35"/>
  <c r="E24" i="35"/>
  <c r="D24" i="35"/>
  <c r="E23" i="35"/>
  <c r="D23" i="35"/>
  <c r="E22" i="35"/>
  <c r="D22" i="35"/>
  <c r="E21" i="35"/>
  <c r="D21" i="35"/>
  <c r="E20" i="35"/>
  <c r="D20" i="35"/>
  <c r="E19" i="35"/>
  <c r="D19" i="35"/>
  <c r="E18" i="35"/>
  <c r="D18" i="35"/>
  <c r="E17" i="35"/>
  <c r="D17" i="35"/>
  <c r="E16" i="35"/>
  <c r="D16" i="35"/>
  <c r="E15" i="35"/>
  <c r="D15" i="35"/>
  <c r="E14" i="35"/>
  <c r="D14" i="35"/>
  <c r="E13" i="35"/>
  <c r="D13" i="35"/>
  <c r="E12" i="35"/>
  <c r="D12" i="35"/>
  <c r="E11" i="35"/>
  <c r="D11" i="35"/>
  <c r="E10" i="35"/>
  <c r="D10" i="35"/>
  <c r="E9" i="35"/>
  <c r="D9" i="35"/>
  <c r="E8" i="35"/>
  <c r="D8" i="35"/>
  <c r="E7" i="35"/>
  <c r="D7" i="35"/>
  <c r="H17" i="34"/>
  <c r="H16" i="34"/>
  <c r="K17" i="34"/>
  <c r="K16" i="34"/>
  <c r="K15" i="34"/>
  <c r="H15" i="34"/>
  <c r="F15" i="34"/>
  <c r="I2" i="36"/>
  <c r="I1" i="36"/>
  <c r="H2" i="35"/>
  <c r="H1" i="35"/>
  <c r="L2" i="34"/>
  <c r="L1" i="34"/>
  <c r="G18" i="36" l="1"/>
  <c r="G17" i="36"/>
  <c r="G8" i="36"/>
  <c r="F56" i="35"/>
  <c r="H56" i="35" s="1"/>
  <c r="F55" i="35"/>
  <c r="G55" i="35" s="1"/>
  <c r="F54" i="35"/>
  <c r="H54" i="35" s="1"/>
  <c r="F53" i="35"/>
  <c r="G53" i="35" s="1"/>
  <c r="F52" i="35"/>
  <c r="H52" i="35" s="1"/>
  <c r="F51" i="35"/>
  <c r="G51" i="35" s="1"/>
  <c r="F50" i="35"/>
  <c r="G50" i="35" s="1"/>
  <c r="F49" i="35"/>
  <c r="G49" i="35" s="1"/>
  <c r="F48" i="35"/>
  <c r="H48" i="35" s="1"/>
  <c r="F47" i="35"/>
  <c r="G47" i="35" s="1"/>
  <c r="F46" i="35"/>
  <c r="G46" i="35" s="1"/>
  <c r="F45" i="35"/>
  <c r="G45" i="35" s="1"/>
  <c r="F44" i="35"/>
  <c r="H44" i="35" s="1"/>
  <c r="F43" i="35"/>
  <c r="G43" i="35" s="1"/>
  <c r="F42" i="35"/>
  <c r="H42" i="35" s="1"/>
  <c r="F41" i="35"/>
  <c r="G41" i="35" s="1"/>
  <c r="F40" i="35"/>
  <c r="H40" i="35" s="1"/>
  <c r="F39" i="35"/>
  <c r="G39" i="35" s="1"/>
  <c r="F38" i="35"/>
  <c r="H38" i="35" s="1"/>
  <c r="F37" i="35"/>
  <c r="G37" i="35" s="1"/>
  <c r="F36" i="35"/>
  <c r="H36" i="35" s="1"/>
  <c r="F35" i="35"/>
  <c r="G35" i="35" s="1"/>
  <c r="F34" i="35"/>
  <c r="G34" i="35" s="1"/>
  <c r="F33" i="35"/>
  <c r="G33" i="35" s="1"/>
  <c r="F32" i="35"/>
  <c r="H32" i="35" s="1"/>
  <c r="F31" i="35"/>
  <c r="G31" i="35" s="1"/>
  <c r="F30" i="35"/>
  <c r="G30" i="35" s="1"/>
  <c r="F29" i="35"/>
  <c r="G29" i="35" s="1"/>
  <c r="F28" i="35"/>
  <c r="H28" i="35" s="1"/>
  <c r="F27" i="35"/>
  <c r="G27" i="35" s="1"/>
  <c r="F26" i="35"/>
  <c r="H26" i="35" s="1"/>
  <c r="F25" i="35"/>
  <c r="G25" i="35" s="1"/>
  <c r="F24" i="35"/>
  <c r="H24" i="35" s="1"/>
  <c r="F23" i="35"/>
  <c r="G23" i="35" s="1"/>
  <c r="F22" i="35"/>
  <c r="H22" i="35" s="1"/>
  <c r="F21" i="35"/>
  <c r="G21" i="35" s="1"/>
  <c r="F20" i="35"/>
  <c r="H20" i="35" s="1"/>
  <c r="F19" i="35"/>
  <c r="G19" i="35" s="1"/>
  <c r="F18" i="35"/>
  <c r="G18" i="35" s="1"/>
  <c r="F17" i="35"/>
  <c r="G17" i="35" s="1"/>
  <c r="F16" i="35"/>
  <c r="H16" i="35" s="1"/>
  <c r="F15" i="35"/>
  <c r="G15" i="35" s="1"/>
  <c r="F14" i="35"/>
  <c r="H14" i="35" s="1"/>
  <c r="F13" i="35"/>
  <c r="G13" i="35" s="1"/>
  <c r="F12" i="35"/>
  <c r="H12" i="35" s="1"/>
  <c r="F11" i="35"/>
  <c r="G11" i="35" s="1"/>
  <c r="F10" i="35"/>
  <c r="H10" i="35" s="1"/>
  <c r="F9" i="35"/>
  <c r="H9" i="35" s="1"/>
  <c r="F8" i="35"/>
  <c r="H8" i="35" s="1"/>
  <c r="F7" i="35"/>
  <c r="G7" i="35" s="1"/>
  <c r="H50" i="35" l="1"/>
  <c r="G16" i="36"/>
  <c r="G28" i="35"/>
  <c r="H18" i="35"/>
  <c r="H30" i="35"/>
  <c r="G14" i="35"/>
  <c r="G48" i="35"/>
  <c r="H34" i="35"/>
  <c r="G44" i="35"/>
  <c r="H46" i="35"/>
  <c r="H7" i="35"/>
  <c r="G10" i="35"/>
  <c r="G32" i="35"/>
  <c r="G42" i="35"/>
  <c r="G26" i="35"/>
  <c r="G16" i="35"/>
  <c r="G12" i="35"/>
  <c r="G54" i="35"/>
  <c r="G22" i="35"/>
  <c r="G24" i="35"/>
  <c r="G38" i="35"/>
  <c r="G40" i="35"/>
  <c r="G20" i="35"/>
  <c r="G36" i="35"/>
  <c r="G52" i="35"/>
  <c r="H13" i="35"/>
  <c r="H17" i="35"/>
  <c r="H21" i="35"/>
  <c r="H25" i="35"/>
  <c r="H29" i="35"/>
  <c r="H33" i="35"/>
  <c r="H37" i="35"/>
  <c r="H41" i="35"/>
  <c r="H45" i="35"/>
  <c r="H49" i="35"/>
  <c r="H53" i="35"/>
  <c r="G56" i="35"/>
  <c r="H11" i="35"/>
  <c r="H15" i="35"/>
  <c r="H19" i="35"/>
  <c r="H23" i="35"/>
  <c r="H27" i="35"/>
  <c r="H31" i="35"/>
  <c r="H35" i="35"/>
  <c r="H39" i="35"/>
  <c r="H43" i="35"/>
  <c r="H47" i="35"/>
  <c r="H51" i="35"/>
  <c r="H55" i="35"/>
  <c r="G9" i="35"/>
  <c r="G8" i="35"/>
  <c r="C2" i="33"/>
  <c r="C1" i="33"/>
  <c r="H57" i="35" l="1"/>
  <c r="G15" i="36" s="1"/>
  <c r="G14" i="36" s="1"/>
  <c r="G57" i="35"/>
  <c r="G11" i="36" s="1"/>
  <c r="G6" i="36" l="1"/>
  <c r="D21" i="34" s="1"/>
  <c r="I2" i="31"/>
  <c r="I1" i="31"/>
  <c r="H2" i="32"/>
  <c r="H1" i="32"/>
  <c r="F7" i="32" l="1"/>
  <c r="G7" i="32" l="1"/>
  <c r="H7" i="32"/>
  <c r="G17" i="31"/>
  <c r="F56" i="32" l="1"/>
  <c r="H56" i="32" s="1"/>
  <c r="F55" i="32"/>
  <c r="H55" i="32" s="1"/>
  <c r="F54" i="32"/>
  <c r="H54" i="32" s="1"/>
  <c r="F53" i="32"/>
  <c r="H53" i="32" s="1"/>
  <c r="F52" i="32"/>
  <c r="H52" i="32" s="1"/>
  <c r="F51" i="32"/>
  <c r="H51" i="32" s="1"/>
  <c r="F50" i="32"/>
  <c r="H50" i="32" s="1"/>
  <c r="F49" i="32"/>
  <c r="H49" i="32" s="1"/>
  <c r="F48" i="32"/>
  <c r="H48" i="32" s="1"/>
  <c r="F47" i="32"/>
  <c r="H47" i="32" s="1"/>
  <c r="F46" i="32"/>
  <c r="H46" i="32" s="1"/>
  <c r="F45" i="32"/>
  <c r="H45" i="32" s="1"/>
  <c r="F44" i="32"/>
  <c r="H44" i="32" s="1"/>
  <c r="F43" i="32"/>
  <c r="H43" i="32" s="1"/>
  <c r="F42" i="32"/>
  <c r="H42" i="32" s="1"/>
  <c r="F41" i="32"/>
  <c r="H41" i="32" s="1"/>
  <c r="F40" i="32"/>
  <c r="F39" i="32"/>
  <c r="H39" i="32" s="1"/>
  <c r="F38" i="32"/>
  <c r="H38" i="32" s="1"/>
  <c r="F37" i="32"/>
  <c r="H37" i="32" s="1"/>
  <c r="F36" i="32"/>
  <c r="H36" i="32" s="1"/>
  <c r="F35" i="32"/>
  <c r="H35" i="32" s="1"/>
  <c r="F34" i="32"/>
  <c r="H34" i="32" s="1"/>
  <c r="F33" i="32"/>
  <c r="H33" i="32" s="1"/>
  <c r="F32" i="32"/>
  <c r="H32" i="32" s="1"/>
  <c r="F31" i="32"/>
  <c r="H31" i="32" s="1"/>
  <c r="F30" i="32"/>
  <c r="H30" i="32" s="1"/>
  <c r="F29" i="32"/>
  <c r="H29" i="32" s="1"/>
  <c r="F28" i="32"/>
  <c r="H28" i="32" s="1"/>
  <c r="F27" i="32"/>
  <c r="H27" i="32" s="1"/>
  <c r="F26" i="32"/>
  <c r="H26" i="32" s="1"/>
  <c r="F25" i="32"/>
  <c r="H25" i="32" s="1"/>
  <c r="F24" i="32"/>
  <c r="H24" i="32" s="1"/>
  <c r="F23" i="32"/>
  <c r="H23" i="32" s="1"/>
  <c r="F22" i="32"/>
  <c r="H22" i="32" s="1"/>
  <c r="F21" i="32"/>
  <c r="H21" i="32" s="1"/>
  <c r="F20" i="32"/>
  <c r="F19" i="32"/>
  <c r="H19" i="32" s="1"/>
  <c r="F18" i="32"/>
  <c r="H18" i="32" s="1"/>
  <c r="F17" i="32"/>
  <c r="H17" i="32" s="1"/>
  <c r="F16" i="32"/>
  <c r="H16" i="32" s="1"/>
  <c r="F15" i="32"/>
  <c r="H15" i="32" s="1"/>
  <c r="F14" i="32"/>
  <c r="H14" i="32" s="1"/>
  <c r="F13" i="32"/>
  <c r="H13" i="32" s="1"/>
  <c r="F12" i="32"/>
  <c r="H12" i="32" s="1"/>
  <c r="F11" i="32"/>
  <c r="H11" i="32" s="1"/>
  <c r="F10" i="32"/>
  <c r="H10" i="32" s="1"/>
  <c r="F9" i="32"/>
  <c r="H9" i="32" s="1"/>
  <c r="F8" i="32"/>
  <c r="H8" i="32" s="1"/>
  <c r="H40" i="32"/>
  <c r="H20" i="32" l="1"/>
  <c r="H57" i="32" s="1"/>
  <c r="G15" i="31" s="1"/>
  <c r="G20" i="32"/>
  <c r="G8" i="31"/>
  <c r="G9" i="32"/>
  <c r="G13" i="32"/>
  <c r="G25" i="32"/>
  <c r="G29" i="32"/>
  <c r="G41" i="32"/>
  <c r="G45" i="32"/>
  <c r="G53" i="32"/>
  <c r="G56" i="32"/>
  <c r="G55" i="32"/>
  <c r="G54" i="32"/>
  <c r="G52" i="32"/>
  <c r="G51" i="32"/>
  <c r="G50" i="32"/>
  <c r="G49" i="32"/>
  <c r="G48" i="32"/>
  <c r="G47" i="32"/>
  <c r="G46" i="32"/>
  <c r="G44" i="32"/>
  <c r="G43" i="32"/>
  <c r="G42" i="32"/>
  <c r="G40" i="32"/>
  <c r="G39" i="32"/>
  <c r="G38" i="32"/>
  <c r="G37" i="32"/>
  <c r="G36" i="32"/>
  <c r="G35" i="32"/>
  <c r="G34" i="32"/>
  <c r="G33" i="32"/>
  <c r="G32" i="32"/>
  <c r="G31" i="32"/>
  <c r="G30" i="32"/>
  <c r="G28" i="32"/>
  <c r="G27" i="32"/>
  <c r="G26" i="32"/>
  <c r="G24" i="32"/>
  <c r="G23" i="32"/>
  <c r="G22" i="32"/>
  <c r="G21" i="32"/>
  <c r="G19" i="32"/>
  <c r="G18" i="32"/>
  <c r="G17" i="32"/>
  <c r="G16" i="32"/>
  <c r="G15" i="32"/>
  <c r="G14" i="32"/>
  <c r="G12" i="32"/>
  <c r="G11" i="32"/>
  <c r="G10" i="32"/>
  <c r="G8" i="32"/>
  <c r="G57" i="32" l="1"/>
  <c r="G11" i="31" s="1"/>
  <c r="G18" i="31"/>
  <c r="G16" i="31" s="1"/>
  <c r="G14" i="31" s="1"/>
  <c r="G6" i="31" l="1"/>
  <c r="B21" i="30" s="1"/>
</calcChain>
</file>

<file path=xl/sharedStrings.xml><?xml version="1.0" encoding="utf-8"?>
<sst xmlns="http://schemas.openxmlformats.org/spreadsheetml/2006/main" count="348" uniqueCount="159">
  <si>
    <t>Parameter</t>
  </si>
  <si>
    <t>Continuously</t>
  </si>
  <si>
    <t>Units</t>
    <phoneticPr fontId="2"/>
  </si>
  <si>
    <t>MWh/p</t>
    <phoneticPr fontId="2"/>
  </si>
  <si>
    <t>Option C</t>
    <phoneticPr fontId="2"/>
  </si>
  <si>
    <t>Monitored data</t>
    <phoneticPr fontId="2"/>
  </si>
  <si>
    <t>n/a</t>
    <phoneticPr fontId="2"/>
  </si>
  <si>
    <t>-</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</si>
  <si>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</si>
  <si>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</si>
  <si>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</si>
  <si>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</si>
  <si>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</si>
  <si>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</si>
  <si>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 Calculations for emission reductions</t>
    <phoneticPr fontId="2"/>
  </si>
  <si>
    <t>Fuel type</t>
    <phoneticPr fontId="2"/>
  </si>
  <si>
    <t>Value</t>
    <phoneticPr fontId="2"/>
  </si>
  <si>
    <t>2. Selected default values, etc.</t>
    <phoneticPr fontId="2"/>
  </si>
  <si>
    <t>3. Calculations for reference emissions</t>
    <phoneticPr fontId="2"/>
  </si>
  <si>
    <t>Electricity</t>
    <phoneticPr fontId="2"/>
  </si>
  <si>
    <t>4. Calculations of the project emissions</t>
    <phoneticPr fontId="2"/>
  </si>
  <si>
    <t>[List of Default Values]</t>
    <phoneticPr fontId="2"/>
  </si>
  <si>
    <t>Specifications of project air conditioning system for the quotation or factory acceptance test data by manufacturer.</t>
    <phoneticPr fontId="2"/>
  </si>
  <si>
    <t xml:space="preserve"> </t>
    <phoneticPr fontId="2"/>
  </si>
  <si>
    <t>Parameters</t>
    <phoneticPr fontId="15"/>
  </si>
  <si>
    <t>i</t>
    <phoneticPr fontId="15"/>
  </si>
  <si>
    <t>Description of data</t>
    <phoneticPr fontId="15"/>
  </si>
  <si>
    <t>Units</t>
    <phoneticPr fontId="15"/>
  </si>
  <si>
    <t>-</t>
    <phoneticPr fontId="15"/>
  </si>
  <si>
    <t>Estimated values</t>
    <phoneticPr fontId="15"/>
  </si>
  <si>
    <t>Total</t>
    <phoneticPr fontId="15"/>
  </si>
  <si>
    <t>-</t>
    <phoneticPr fontId="15"/>
  </si>
  <si>
    <t>Identification number of air conditioning system</t>
    <phoneticPr fontId="15"/>
  </si>
  <si>
    <t>MWh/p</t>
    <phoneticPr fontId="15"/>
  </si>
  <si>
    <t>Electricity</t>
    <phoneticPr fontId="2"/>
  </si>
  <si>
    <t>-</t>
    <phoneticPr fontId="2"/>
  </si>
  <si>
    <t>Project emissions by outdoor unit</t>
    <phoneticPr fontId="2"/>
  </si>
  <si>
    <t>Project emissions by indoor unit</t>
    <phoneticPr fontId="2"/>
  </si>
  <si>
    <t>- Measuring equipment is installed in each outdoor unit of air conditioning system to measure power consumption.
- Measured data is automatically transmitted to the server for recording.
- data recorded in the server is reported and double-checked by a responsible staff on a monthly basis to prevent missing data.
- in case a calibration certificate issued by an entity accredited under national/international standards is not provided, such Measuring equipment is required to be calibrated.</t>
    <phoneticPr fontId="2"/>
  </si>
  <si>
    <t>Nominal value available on product catalogs, specification documents or websites, hearing survey.
The default values are derived from the result of survey on COP of air conditioning system with non-inverter from manufacturers that have high market share.
The default values should be revised if necessary from survey result which is conducted by JC or project participants every three years. The survey should prove the use of clear methodology.</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</si>
  <si>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</si>
  <si>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</si>
  <si>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</si>
  <si>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</si>
  <si>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</si>
  <si>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</si>
  <si>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</si>
  <si>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</si>
  <si>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</si>
  <si>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</si>
  <si>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</si>
  <si>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</si>
  <si>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</si>
  <si>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</si>
  <si>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</si>
  <si>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</si>
  <si>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</si>
  <si>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</si>
  <si>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</si>
  <si>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</si>
  <si>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Units</t>
    <phoneticPr fontId="2"/>
  </si>
  <si>
    <t xml:space="preserve">Monitoring Plan Sheet (Input Sheet) [Attachment to Project Design Document]  </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</si>
  <si>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</si>
  <si>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</si>
  <si>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EC</t>
    </r>
    <r>
      <rPr>
        <vertAlign val="subscript"/>
        <sz val="11"/>
        <rFont val="Arial"/>
        <family val="2"/>
      </rPr>
      <t>PJ,i,outdoor,</t>
    </r>
    <r>
      <rPr>
        <i/>
        <vertAlign val="subscript"/>
        <sz val="11"/>
        <rFont val="Arial"/>
        <family val="2"/>
      </rPr>
      <t>p</t>
    </r>
    <phoneticPr fontId="2"/>
  </si>
  <si>
    <r>
      <t xml:space="preserve">Electricity consumption of outdoor unit of project air conditioning system </t>
    </r>
    <r>
      <rPr>
        <i/>
        <sz val="11"/>
        <rFont val="Arial"/>
        <family val="2"/>
      </rPr>
      <t>i</t>
    </r>
    <r>
      <rPr>
        <sz val="11"/>
        <rFont val="Arial"/>
        <family val="2"/>
      </rPr>
      <t xml:space="preserve"> during the period </t>
    </r>
    <r>
      <rPr>
        <i/>
        <sz val="11"/>
        <rFont val="Arial"/>
        <family val="2"/>
      </rPr>
      <t>p</t>
    </r>
    <phoneticPr fontId="2"/>
  </si>
  <si>
    <r>
      <t>EC</t>
    </r>
    <r>
      <rPr>
        <vertAlign val="subscript"/>
        <sz val="11"/>
        <rFont val="Arial"/>
        <family val="2"/>
      </rPr>
      <t>PJ,indoor,p</t>
    </r>
    <r>
      <rPr>
        <i/>
        <vertAlign val="subscript"/>
        <sz val="11"/>
        <color theme="1"/>
        <rFont val="Arial"/>
        <family val="2"/>
      </rPr>
      <t/>
    </r>
    <phoneticPr fontId="2"/>
  </si>
  <si>
    <r>
      <t xml:space="preserve">Total electricity consumption of indoor units of project air conditioning system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</si>
  <si>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</si>
  <si>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</si>
  <si>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When captive power generation is not available at the project site, then the most recent Vietnamese national grid emission factor [EF</t>
    </r>
    <r>
      <rPr>
        <vertAlign val="subscript"/>
        <sz val="11"/>
        <rFont val="Arial"/>
        <family val="2"/>
      </rPr>
      <t>grid</t>
    </r>
    <r>
      <rPr>
        <sz val="11"/>
        <rFont val="Arial"/>
        <family val="2"/>
      </rPr>
      <t>] available at the time of validation is applied as [EF</t>
    </r>
    <r>
      <rPr>
        <vertAlign val="subscript"/>
        <sz val="11"/>
        <rFont val="Arial"/>
        <family val="2"/>
      </rPr>
      <t>elec</t>
    </r>
    <r>
      <rPr>
        <sz val="11"/>
        <rFont val="Arial"/>
        <family val="2"/>
      </rPr>
      <t>] and fixed for the monitoring period thereafter.
When captive power generation is available at the project site, then [EF</t>
    </r>
    <r>
      <rPr>
        <vertAlign val="subscript"/>
        <sz val="11"/>
        <rFont val="Arial"/>
        <family val="2"/>
      </rPr>
      <t>elec</t>
    </r>
    <r>
      <rPr>
        <sz val="11"/>
        <rFont val="Arial"/>
        <family val="2"/>
      </rPr>
      <t>] is conservatively selected as below and fixed for the monitoring period thereafter: 
EF</t>
    </r>
    <r>
      <rPr>
        <vertAlign val="subscript"/>
        <sz val="11"/>
        <rFont val="Arial"/>
        <family val="2"/>
      </rPr>
      <t>elec</t>
    </r>
    <r>
      <rPr>
        <sz val="11"/>
        <rFont val="Arial"/>
        <family val="2"/>
      </rPr>
      <t xml:space="preserve"> = min(EF</t>
    </r>
    <r>
      <rPr>
        <vertAlign val="subscript"/>
        <sz val="11"/>
        <rFont val="Arial"/>
        <family val="2"/>
      </rPr>
      <t>grid</t>
    </r>
    <r>
      <rPr>
        <sz val="11"/>
        <rFont val="Arial"/>
        <family val="2"/>
      </rPr>
      <t>, EF</t>
    </r>
    <r>
      <rPr>
        <vertAlign val="subscript"/>
        <sz val="11"/>
        <rFont val="Arial"/>
        <family val="2"/>
      </rPr>
      <t>captive</t>
    </r>
    <r>
      <rPr>
        <sz val="11"/>
        <rFont val="Arial"/>
        <family val="2"/>
      </rPr>
      <t>)
EF</t>
    </r>
    <r>
      <rPr>
        <vertAlign val="subscript"/>
        <sz val="11"/>
        <rFont val="Arial"/>
        <family val="2"/>
      </rPr>
      <t>captive</t>
    </r>
    <r>
      <rPr>
        <sz val="11"/>
        <rFont val="Arial"/>
        <family val="2"/>
      </rPr>
      <t xml:space="preserve"> = 0.8 tCO</t>
    </r>
    <r>
      <rPr>
        <vertAlign val="subscript"/>
        <sz val="11"/>
        <rFont val="Arial"/>
        <family val="2"/>
      </rPr>
      <t>2</t>
    </r>
    <r>
      <rPr>
        <sz val="11"/>
        <rFont val="Arial"/>
        <family val="2"/>
      </rPr>
      <t>/MWh*
*The most recent emission factor available from CDM approved small scale methodology AMS-I.A at the time of validation is applied.</t>
    </r>
    <phoneticPr fontId="2"/>
  </si>
  <si>
    <r>
      <t>tCO</t>
    </r>
    <r>
      <rPr>
        <vertAlign val="subscript"/>
        <sz val="11"/>
        <rFont val="Arial"/>
        <family val="2"/>
      </rPr>
      <t>2</t>
    </r>
    <r>
      <rPr>
        <sz val="11"/>
        <rFont val="Arial"/>
        <family val="2"/>
      </rPr>
      <t>/MWh</t>
    </r>
    <phoneticPr fontId="2"/>
  </si>
  <si>
    <r>
      <t>[EF</t>
    </r>
    <r>
      <rPr>
        <vertAlign val="subscript"/>
        <sz val="11"/>
        <rFont val="Arial"/>
        <family val="2"/>
      </rPr>
      <t>grid</t>
    </r>
    <r>
      <rPr>
        <sz val="11"/>
        <rFont val="Arial"/>
        <family val="2"/>
      </rPr>
      <t>]
Ministry of Natural Resources and Environment of Vietnam (MONRE), Vietnamese DNA for CDM unless otherwise instructed by the Joint Committee.  
[EF</t>
    </r>
    <r>
      <rPr>
        <vertAlign val="subscript"/>
        <sz val="11"/>
        <rFont val="Arial"/>
        <family val="2"/>
      </rPr>
      <t>captive</t>
    </r>
    <r>
      <rPr>
        <sz val="11"/>
        <rFont val="Arial"/>
        <family val="2"/>
      </rPr>
      <t>]
CDM approved small scale methodology: AMS-I.A</t>
    </r>
    <phoneticPr fontId="2"/>
  </si>
  <si>
    <r>
      <t>COP</t>
    </r>
    <r>
      <rPr>
        <b/>
        <i/>
        <vertAlign val="subscript"/>
        <sz val="11"/>
        <rFont val="Arial"/>
        <family val="2"/>
      </rPr>
      <t>PJ,i,outdoor</t>
    </r>
    <phoneticPr fontId="2"/>
  </si>
  <si>
    <r>
      <t xml:space="preserve">COP of outdoor unit of project air conditioning system </t>
    </r>
    <r>
      <rPr>
        <i/>
        <sz val="11"/>
        <rFont val="Arial"/>
        <family val="2"/>
      </rPr>
      <t>i</t>
    </r>
    <r>
      <rPr>
        <sz val="11"/>
        <rFont val="Arial"/>
        <family val="2"/>
      </rPr>
      <t xml:space="preserve"> (Outdoor unit)</t>
    </r>
    <phoneticPr fontId="2"/>
  </si>
  <si>
    <r>
      <t>COP</t>
    </r>
    <r>
      <rPr>
        <b/>
        <i/>
        <vertAlign val="subscript"/>
        <sz val="11"/>
        <rFont val="Arial"/>
        <family val="2"/>
      </rPr>
      <t>RE,i</t>
    </r>
    <phoneticPr fontId="2"/>
  </si>
  <si>
    <r>
      <t xml:space="preserve">COP of reference air conditioning system </t>
    </r>
    <r>
      <rPr>
        <i/>
        <sz val="11"/>
        <rFont val="Arial"/>
        <family val="2"/>
      </rPr>
      <t>i</t>
    </r>
    <r>
      <rPr>
        <sz val="11"/>
        <rFont val="Arial"/>
        <family val="2"/>
      </rPr>
      <t xml:space="preserve"> (Outdoor Unit + Indoor Unit)</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</si>
  <si>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</si>
  <si>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</si>
  <si>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</si>
  <si>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indexed="9"/>
        <rFont val="Arial"/>
        <family val="2"/>
      </rPr>
      <t>ex post</t>
    </r>
    <phoneticPr fontId="15"/>
  </si>
  <si>
    <r>
      <t xml:space="preserve">Project-specific parameters to be fixed </t>
    </r>
    <r>
      <rPr>
        <b/>
        <i/>
        <sz val="11"/>
        <color indexed="9"/>
        <rFont val="Arial"/>
        <family val="2"/>
      </rPr>
      <t>ex ante</t>
    </r>
    <phoneticPr fontId="15"/>
  </si>
  <si>
    <r>
      <rPr>
        <b/>
        <i/>
        <sz val="11"/>
        <color theme="0"/>
        <rFont val="Arial"/>
        <family val="2"/>
      </rPr>
      <t>Ex-ante</t>
    </r>
    <r>
      <rPr>
        <b/>
        <sz val="11"/>
        <color theme="0"/>
        <rFont val="Arial"/>
        <family val="2"/>
      </rPr>
      <t xml:space="preserve"> estimation of emissions</t>
    </r>
    <phoneticPr fontId="15"/>
  </si>
  <si>
    <r>
      <t>EC</t>
    </r>
    <r>
      <rPr>
        <vertAlign val="subscript"/>
        <sz val="11"/>
        <rFont val="Arial"/>
        <family val="2"/>
      </rPr>
      <t>PJ,i,outdoor,p</t>
    </r>
    <phoneticPr fontId="2"/>
  </si>
  <si>
    <r>
      <t>COP</t>
    </r>
    <r>
      <rPr>
        <vertAlign val="subscript"/>
        <sz val="11"/>
        <rFont val="Arial"/>
        <family val="2"/>
      </rPr>
      <t>PJ,i,outdoor</t>
    </r>
    <phoneticPr fontId="2"/>
  </si>
  <si>
    <r>
      <t>COP</t>
    </r>
    <r>
      <rPr>
        <vertAlign val="subscript"/>
        <sz val="11"/>
        <rFont val="Arial"/>
        <family val="2"/>
      </rPr>
      <t>RE,i</t>
    </r>
    <phoneticPr fontId="2"/>
  </si>
  <si>
    <r>
      <t>EF</t>
    </r>
    <r>
      <rPr>
        <vertAlign val="subscript"/>
        <sz val="11"/>
        <rFont val="Arial"/>
        <family val="2"/>
      </rPr>
      <t>elec</t>
    </r>
    <phoneticPr fontId="2"/>
  </si>
  <si>
    <r>
      <t>RE</t>
    </r>
    <r>
      <rPr>
        <b/>
        <vertAlign val="subscript"/>
        <sz val="11"/>
        <rFont val="Arial"/>
        <family val="2"/>
      </rPr>
      <t>i,p</t>
    </r>
    <phoneticPr fontId="2"/>
  </si>
  <si>
    <r>
      <t>PE</t>
    </r>
    <r>
      <rPr>
        <b/>
        <vertAlign val="subscript"/>
        <sz val="11"/>
        <rFont val="Arial"/>
        <family val="2"/>
      </rPr>
      <t>i,outdoor,p</t>
    </r>
    <phoneticPr fontId="2"/>
  </si>
  <si>
    <r>
      <t xml:space="preserve">Electricity consumption of outdoor unit of project air conditioning system </t>
    </r>
    <r>
      <rPr>
        <i/>
        <sz val="11"/>
        <rFont val="Arial"/>
        <family val="2"/>
      </rPr>
      <t>i</t>
    </r>
    <r>
      <rPr>
        <sz val="11"/>
        <rFont val="Arial"/>
        <family val="2"/>
      </rPr>
      <t xml:space="preserve"> during the period </t>
    </r>
    <r>
      <rPr>
        <i/>
        <sz val="11"/>
        <rFont val="Arial"/>
        <family val="2"/>
      </rPr>
      <t>p</t>
    </r>
    <phoneticPr fontId="15"/>
  </si>
  <si>
    <r>
      <t xml:space="preserve">COP of outdoor unit of project air conditioning system </t>
    </r>
    <r>
      <rPr>
        <i/>
        <sz val="11"/>
        <rFont val="Arial"/>
        <family val="2"/>
      </rPr>
      <t>i</t>
    </r>
    <phoneticPr fontId="2"/>
  </si>
  <si>
    <r>
      <t xml:space="preserve">COP of reference air conditioning system </t>
    </r>
    <r>
      <rPr>
        <i/>
        <sz val="11"/>
        <rFont val="Arial"/>
        <family val="2"/>
      </rPr>
      <t>i</t>
    </r>
    <phoneticPr fontId="2"/>
  </si>
  <si>
    <r>
      <t>CO</t>
    </r>
    <r>
      <rPr>
        <vertAlign val="subscript"/>
        <sz val="11"/>
        <rFont val="Arial"/>
        <family val="2"/>
      </rPr>
      <t>2</t>
    </r>
    <r>
      <rPr>
        <sz val="11"/>
        <rFont val="Arial"/>
        <family val="2"/>
      </rPr>
      <t xml:space="preserve"> emission factor for consumed electricity</t>
    </r>
    <phoneticPr fontId="2"/>
  </si>
  <si>
    <r>
      <t>Reference emissions by air conditioning system</t>
    </r>
    <r>
      <rPr>
        <i/>
        <sz val="11"/>
        <rFont val="Arial"/>
        <family val="2"/>
      </rPr>
      <t xml:space="preserve"> i </t>
    </r>
    <r>
      <rPr>
        <sz val="11"/>
        <rFont val="Arial"/>
        <family val="2"/>
      </rPr>
      <t xml:space="preserve">during the period </t>
    </r>
    <r>
      <rPr>
        <i/>
        <sz val="11"/>
        <rFont val="Arial"/>
        <family val="2"/>
      </rPr>
      <t>p</t>
    </r>
    <phoneticPr fontId="15"/>
  </si>
  <si>
    <r>
      <t>Project emissions by outdoor unit air conditioning system</t>
    </r>
    <r>
      <rPr>
        <i/>
        <sz val="11"/>
        <rFont val="Arial"/>
        <family val="2"/>
      </rPr>
      <t xml:space="preserve"> i </t>
    </r>
    <r>
      <rPr>
        <sz val="11"/>
        <rFont val="Arial"/>
        <family val="2"/>
      </rPr>
      <t xml:space="preserve">during the period </t>
    </r>
    <r>
      <rPr>
        <i/>
        <sz val="11"/>
        <rFont val="Arial"/>
        <family val="2"/>
      </rPr>
      <t>p</t>
    </r>
    <phoneticPr fontId="15"/>
  </si>
  <si>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</si>
  <si>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/p</t>
    </r>
    <phoneticPr fontId="15"/>
  </si>
  <si>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</si>
  <si>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</si>
  <si>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b/>
        <vertAlign val="subscript"/>
        <sz val="11"/>
        <color theme="1"/>
        <rFont val="Arial"/>
        <family val="2"/>
      </rPr>
      <t>p</t>
    </r>
    <phoneticPr fontId="2"/>
  </si>
  <si>
    <r>
      <t>CO</t>
    </r>
    <r>
      <rPr>
        <vertAlign val="subscript"/>
        <sz val="11"/>
        <color theme="1"/>
        <rFont val="Arial"/>
        <family val="2"/>
      </rPr>
      <t>2</t>
    </r>
    <r>
      <rPr>
        <sz val="11"/>
        <color theme="1"/>
        <rFont val="Arial"/>
        <family val="2"/>
      </rPr>
      <t xml:space="preserve"> emission factor for consumed electricity.</t>
    </r>
    <phoneticPr fontId="2"/>
  </si>
  <si>
    <r>
      <t xml:space="preserve">COP of reference air conditioning system </t>
    </r>
    <r>
      <rPr>
        <i/>
        <sz val="11"/>
        <color theme="1"/>
        <rFont val="Arial"/>
        <family val="2"/>
      </rPr>
      <t xml:space="preserve">i </t>
    </r>
    <r>
      <rPr>
        <sz val="11"/>
        <color theme="1"/>
        <rFont val="Arial"/>
        <family val="2"/>
      </rPr>
      <t xml:space="preserve">  (Outdoor Unit + Indoor Unit)</t>
    </r>
    <phoneticPr fontId="2"/>
  </si>
  <si>
    <r>
      <t>COP</t>
    </r>
    <r>
      <rPr>
        <b/>
        <vertAlign val="subscript"/>
        <sz val="11"/>
        <rFont val="Arial"/>
        <family val="2"/>
      </rPr>
      <t>RE,i</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</si>
  <si>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</si>
  <si>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</si>
  <si>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</si>
  <si>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</si>
  <si>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PE</t>
    </r>
    <r>
      <rPr>
        <vertAlign val="subscript"/>
        <sz val="11"/>
        <color indexed="8"/>
        <rFont val="Arial"/>
        <family val="2"/>
      </rPr>
      <t>outdoor,p</t>
    </r>
    <phoneticPr fontId="2"/>
  </si>
  <si>
    <r>
      <t>PE</t>
    </r>
    <r>
      <rPr>
        <vertAlign val="subscript"/>
        <sz val="11"/>
        <color indexed="8"/>
        <rFont val="Arial"/>
        <family val="2"/>
      </rPr>
      <t>indoor,p</t>
    </r>
    <phoneticPr fontId="2"/>
  </si>
  <si>
    <r>
      <t xml:space="preserve">Total electricity consumption of indoor units of project air conditioning system during the period </t>
    </r>
    <r>
      <rPr>
        <i/>
        <sz val="11"/>
        <color theme="1"/>
        <rFont val="Arial"/>
        <family val="2"/>
      </rPr>
      <t>p</t>
    </r>
    <phoneticPr fontId="2"/>
  </si>
  <si>
    <r>
      <t>EC</t>
    </r>
    <r>
      <rPr>
        <vertAlign val="subscript"/>
        <sz val="11"/>
        <color indexed="8"/>
        <rFont val="Arial"/>
        <family val="2"/>
      </rPr>
      <t>PJ,indoor,p</t>
    </r>
    <phoneticPr fontId="2"/>
  </si>
  <si>
    <r>
      <t>CO</t>
    </r>
    <r>
      <rPr>
        <vertAlign val="subscript"/>
        <sz val="11"/>
        <color indexed="8"/>
        <rFont val="Arial"/>
        <family val="2"/>
      </rPr>
      <t>2</t>
    </r>
    <r>
      <rPr>
        <sz val="11"/>
        <color indexed="8"/>
        <rFont val="Arial"/>
        <family val="2"/>
      </rPr>
      <t xml:space="preserve"> emission factor for consumed electricity</t>
    </r>
    <phoneticPr fontId="2"/>
  </si>
  <si>
    <r>
      <t>tCO</t>
    </r>
    <r>
      <rPr>
        <vertAlign val="subscript"/>
        <sz val="11"/>
        <color indexed="8"/>
        <rFont val="Arial"/>
        <family val="2"/>
      </rPr>
      <t>2</t>
    </r>
    <r>
      <rPr>
        <sz val="11"/>
        <color indexed="8"/>
        <rFont val="Arial"/>
        <family val="2"/>
      </rPr>
      <t>/MWh</t>
    </r>
    <phoneticPr fontId="2"/>
  </si>
  <si>
    <r>
      <t xml:space="preserve">COP of reference air conditioning system (Outdoor Unit + Indoor Unit)
(Cooling capacity 14.0 </t>
    </r>
    <r>
      <rPr>
        <sz val="11"/>
        <color theme="1"/>
        <rFont val="Arial Unicode MS"/>
        <family val="3"/>
        <charset val="128"/>
      </rPr>
      <t>≤</t>
    </r>
    <r>
      <rPr>
        <sz val="11"/>
        <color theme="1"/>
        <rFont val="Arial"/>
        <family val="2"/>
      </rPr>
      <t xml:space="preserve"> x &lt; 28.0kW)</t>
    </r>
    <phoneticPr fontId="2"/>
  </si>
  <si>
    <r>
      <t xml:space="preserve">COP of reference air conditioning system  (Outdoor Unit + Indoor Unit)
(Cooling capacity 28.0 </t>
    </r>
    <r>
      <rPr>
        <sz val="11"/>
        <color theme="1"/>
        <rFont val="Arial Unicode MS"/>
        <family val="3"/>
        <charset val="128"/>
      </rPr>
      <t>≤</t>
    </r>
    <r>
      <rPr>
        <sz val="11"/>
        <color theme="1"/>
        <rFont val="Arial"/>
        <family val="2"/>
      </rPr>
      <t xml:space="preserve"> x &lt; 42.0kW)</t>
    </r>
    <phoneticPr fontId="2"/>
  </si>
  <si>
    <r>
      <t xml:space="preserve">COP of reference air conditioning system  (Outdoor Unit + Indoor Unit)
(Cooling capacity 42.0 </t>
    </r>
    <r>
      <rPr>
        <sz val="11"/>
        <color theme="1"/>
        <rFont val="Arial Unicode MS"/>
        <family val="3"/>
        <charset val="128"/>
      </rPr>
      <t>≤</t>
    </r>
    <r>
      <rPr>
        <sz val="11"/>
        <color theme="1"/>
        <rFont val="Arial"/>
        <family val="2"/>
      </rPr>
      <t xml:space="preserve"> x &lt; 56.0kW)</t>
    </r>
    <phoneticPr fontId="2"/>
  </si>
  <si>
    <r>
      <t xml:space="preserve">COP of reference air conditioning system  (Outdoor Unit + Indoor Unit)
(Cooling capacity  56.0 </t>
    </r>
    <r>
      <rPr>
        <sz val="11"/>
        <color theme="1"/>
        <rFont val="Arial Unicode MS"/>
        <family val="3"/>
        <charset val="128"/>
      </rPr>
      <t>≤</t>
    </r>
    <r>
      <rPr>
        <sz val="11"/>
        <color theme="1"/>
        <rFont val="Arial"/>
        <family val="2"/>
      </rPr>
      <t xml:space="preserve"> x )</t>
    </r>
    <phoneticPr fontId="2"/>
  </si>
  <si>
    <t>Monitored values are input on "MPS(input_each system)" sheet</t>
    <phoneticPr fontId="2"/>
  </si>
  <si>
    <t>Values are input on "MPS(input_each system)" sheet</t>
    <phoneticPr fontId="2"/>
  </si>
  <si>
    <t>*Calculation for each air conditioning system is detailed in "MPS(input_each system)" sheet</t>
    <phoneticPr fontId="2"/>
  </si>
  <si>
    <r>
      <t xml:space="preserve">Project-specific parameters to be fixed </t>
    </r>
    <r>
      <rPr>
        <i/>
        <sz val="11"/>
        <color indexed="8"/>
        <rFont val="Arial"/>
        <family val="2"/>
      </rPr>
      <t xml:space="preserve">ex ante </t>
    </r>
    <phoneticPr fontId="2"/>
  </si>
  <si>
    <r>
      <t>Monitoring is conducted with any of the following methods:
[Method 1: Measuring equipment]
- Measuring equipment is installed to measure power consumption by air conditioning system.
- Measured data is automatically transmitted to the server for recording.
- Data recorded in the server is reported and double-checked by a responsible staff on a monthly basis to prevent missing data.
- In case a calibration certificate issued by an entity accredited under national/international standards is not provided, such measuring equipment is required to be calibrated.
[Method 2: Estimation based on operating hours of indoor unit]
- Power consumption of indoor units is estimated from rated power consumption and operating hours of indoor unit with the following equation:
EC</t>
    </r>
    <r>
      <rPr>
        <vertAlign val="subscript"/>
        <sz val="11"/>
        <rFont val="Arial"/>
        <family val="2"/>
      </rPr>
      <t>PJ,i,indoor,p</t>
    </r>
    <r>
      <rPr>
        <sz val="11"/>
        <rFont val="Arial"/>
        <family val="2"/>
      </rPr>
      <t xml:space="preserve"> = RPC</t>
    </r>
    <r>
      <rPr>
        <vertAlign val="subscript"/>
        <sz val="11"/>
        <rFont val="Arial"/>
        <family val="2"/>
      </rPr>
      <t xml:space="preserve">PJ,i,indoor </t>
    </r>
    <r>
      <rPr>
        <sz val="11"/>
        <rFont val="Arial"/>
        <family val="2"/>
      </rPr>
      <t>× H</t>
    </r>
    <r>
      <rPr>
        <vertAlign val="subscript"/>
        <sz val="11"/>
        <rFont val="Arial"/>
        <family val="2"/>
      </rPr>
      <t>PJ,i,indoor,p</t>
    </r>
    <r>
      <rPr>
        <sz val="11"/>
        <rFont val="Arial"/>
        <family val="2"/>
      </rPr>
      <t xml:space="preserve">
RPC</t>
    </r>
    <r>
      <rPr>
        <vertAlign val="subscript"/>
        <sz val="11"/>
        <rFont val="Arial"/>
        <family val="2"/>
      </rPr>
      <t>PJ,i,indoor</t>
    </r>
    <r>
      <rPr>
        <sz val="11"/>
        <rFont val="Arial"/>
        <family val="2"/>
      </rPr>
      <t xml:space="preserve">: Rated power consumption of indoor unit </t>
    </r>
    <r>
      <rPr>
        <i/>
        <sz val="11"/>
        <rFont val="Arial"/>
        <family val="2"/>
      </rPr>
      <t>i</t>
    </r>
    <r>
      <rPr>
        <sz val="11"/>
        <rFont val="Arial"/>
        <family val="2"/>
      </rPr>
      <t xml:space="preserve">
H</t>
    </r>
    <r>
      <rPr>
        <vertAlign val="subscript"/>
        <sz val="11"/>
        <rFont val="Arial"/>
        <family val="2"/>
      </rPr>
      <t>PJ,i,indoor,p</t>
    </r>
    <r>
      <rPr>
        <sz val="11"/>
        <rFont val="Arial"/>
        <family val="2"/>
      </rPr>
      <t xml:space="preserve">: Operating hours of indoor unit </t>
    </r>
    <r>
      <rPr>
        <i/>
        <sz val="11"/>
        <rFont val="Arial"/>
        <family val="2"/>
      </rPr>
      <t>i</t>
    </r>
    <r>
      <rPr>
        <sz val="11"/>
        <rFont val="Arial"/>
        <family val="2"/>
      </rPr>
      <t xml:space="preserve">
- Measuring equipment is installed in each indoor unit to monitor operating hours.
- Measured data is automatically transmitted to the server for recording.
- Data recorded in the server is reported and double-checked by a responsible staff on a monthly basis to prevent missing data.
[Method 3: Estimation based on operating hours of outdoor unit]
- Power consumption of indoor units is estimated from rated power consumption of indoor unit and operating hours of connected outdoor unit with the following equation:
EC</t>
    </r>
    <r>
      <rPr>
        <vertAlign val="subscript"/>
        <sz val="11"/>
        <rFont val="Arial"/>
        <family val="2"/>
      </rPr>
      <t>PJ,i,indoor,p</t>
    </r>
    <r>
      <rPr>
        <sz val="11"/>
        <rFont val="Arial"/>
        <family val="2"/>
      </rPr>
      <t xml:space="preserve"> = RPC</t>
    </r>
    <r>
      <rPr>
        <vertAlign val="subscript"/>
        <sz val="11"/>
        <rFont val="Arial"/>
        <family val="2"/>
      </rPr>
      <t>PJ,i,indoor</t>
    </r>
    <r>
      <rPr>
        <sz val="11"/>
        <rFont val="Arial"/>
        <family val="2"/>
      </rPr>
      <t xml:space="preserve"> </t>
    </r>
    <r>
      <rPr>
        <sz val="11"/>
        <rFont val="ＭＳ Ｐゴシック"/>
        <family val="3"/>
        <charset val="128"/>
      </rPr>
      <t>×</t>
    </r>
    <r>
      <rPr>
        <sz val="11"/>
        <rFont val="Arial"/>
        <family val="2"/>
      </rPr>
      <t xml:space="preserve"> H</t>
    </r>
    <r>
      <rPr>
        <vertAlign val="subscript"/>
        <sz val="11"/>
        <rFont val="Arial"/>
        <family val="2"/>
      </rPr>
      <t>PJ,i,outdoor,p</t>
    </r>
    <r>
      <rPr>
        <sz val="11"/>
        <rFont val="Arial"/>
        <family val="2"/>
      </rPr>
      <t xml:space="preserve">
RPC</t>
    </r>
    <r>
      <rPr>
        <vertAlign val="subscript"/>
        <sz val="11"/>
        <rFont val="Arial"/>
        <family val="2"/>
      </rPr>
      <t>PJ,i,indoor</t>
    </r>
    <r>
      <rPr>
        <sz val="11"/>
        <rFont val="Arial"/>
        <family val="2"/>
      </rPr>
      <t xml:space="preserve">: Total rated power consumption of indoor unit connected outdoor unit </t>
    </r>
    <r>
      <rPr>
        <i/>
        <sz val="11"/>
        <rFont val="Arial"/>
        <family val="2"/>
      </rPr>
      <t>i</t>
    </r>
    <r>
      <rPr>
        <sz val="11"/>
        <rFont val="Arial"/>
        <family val="2"/>
      </rPr>
      <t xml:space="preserve">
H</t>
    </r>
    <r>
      <rPr>
        <vertAlign val="subscript"/>
        <sz val="11"/>
        <rFont val="Arial"/>
        <family val="2"/>
      </rPr>
      <t>PJ,i,outdoor,p</t>
    </r>
    <r>
      <rPr>
        <sz val="11"/>
        <rFont val="Arial"/>
        <family val="2"/>
      </rPr>
      <t xml:space="preserve">: Operating hours of outdoor unit </t>
    </r>
    <r>
      <rPr>
        <i/>
        <sz val="11"/>
        <rFont val="Arial"/>
        <family val="2"/>
      </rPr>
      <t>i</t>
    </r>
    <r>
      <rPr>
        <sz val="11"/>
        <rFont val="Arial"/>
        <family val="2"/>
      </rPr>
      <t xml:space="preserve">
- Measuring equipment is installed in each outdoor unit to monitor operating hours.
- Measured data is automatically transmitted to the server for recording.
- Data recorded in the server is reported and double-checked by a responsible staff on a monthly basis to prevent missing data.</t>
    </r>
    <phoneticPr fontId="2"/>
  </si>
  <si>
    <t>N/A</t>
    <phoneticPr fontId="2"/>
  </si>
  <si>
    <t>Electricity</t>
    <phoneticPr fontId="2"/>
  </si>
  <si>
    <t>Monitoring Structure Sheet [Attachment to Project Design Document]</t>
    <phoneticPr fontId="2"/>
  </si>
  <si>
    <t>Responsible personnel</t>
  </si>
  <si>
    <t>Role</t>
    <phoneticPr fontId="2"/>
  </si>
  <si>
    <t>Monitored values are input on "MRS(input_each system)" sheet</t>
    <phoneticPr fontId="2"/>
  </si>
  <si>
    <t>*Calculation for each air conditioning system is detailed in "MRS(input_each system)" sheet</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</si>
  <si>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</si>
  <si>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</si>
  <si>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</si>
  <si>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</si>
  <si>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</si>
  <si>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indexed="9"/>
        <rFont val="Arial"/>
        <family val="2"/>
      </rPr>
      <t>ex post</t>
    </r>
    <phoneticPr fontId="15"/>
  </si>
  <si>
    <r>
      <t xml:space="preserve">Project-specific parameters fixed </t>
    </r>
    <r>
      <rPr>
        <b/>
        <i/>
        <sz val="11"/>
        <color indexed="9"/>
        <rFont val="Arial"/>
        <family val="2"/>
      </rPr>
      <t>ex ante</t>
    </r>
    <phoneticPr fontId="15"/>
  </si>
  <si>
    <r>
      <rPr>
        <b/>
        <i/>
        <sz val="11"/>
        <color theme="0"/>
        <rFont val="Arial"/>
        <family val="2"/>
      </rPr>
      <t>Ex-post</t>
    </r>
    <r>
      <rPr>
        <b/>
        <sz val="11"/>
        <color theme="0"/>
        <rFont val="Arial"/>
        <family val="2"/>
      </rPr>
      <t xml:space="preserve"> calculation of emissions</t>
    </r>
    <phoneticPr fontId="15"/>
  </si>
  <si>
    <t>(a)</t>
    <phoneticPr fontId="2"/>
  </si>
  <si>
    <t>Monitoring period</t>
    <phoneticPr fontId="2"/>
  </si>
  <si>
    <t>(k)</t>
    <phoneticPr fontId="2"/>
  </si>
  <si>
    <t>Monitoring Period</t>
    <phoneticPr fontId="37"/>
  </si>
  <si>
    <t>Monitered Values</t>
    <phoneticPr fontId="2"/>
  </si>
  <si>
    <t>Monitored values</t>
    <phoneticPr fontId="15"/>
  </si>
  <si>
    <t>Project Manager</t>
    <phoneticPr fontId="15"/>
  </si>
  <si>
    <t>Facility Managers</t>
    <phoneticPr fontId="15"/>
  </si>
  <si>
    <t>N/A</t>
    <phoneticPr fontId="15"/>
  </si>
  <si>
    <t>N/A</t>
  </si>
  <si>
    <r>
      <t xml:space="preserve">COP of outdoor unit of project air conditioning system </t>
    </r>
    <r>
      <rPr>
        <i/>
        <sz val="11"/>
        <rFont val="Arial"/>
        <family val="2"/>
      </rPr>
      <t>i</t>
    </r>
    <phoneticPr fontId="2"/>
  </si>
  <si>
    <r>
      <t xml:space="preserve">COP of reference air conditioning system </t>
    </r>
    <r>
      <rPr>
        <i/>
        <sz val="11"/>
        <rFont val="Arial"/>
        <family val="2"/>
      </rPr>
      <t>i</t>
    </r>
    <phoneticPr fontId="2"/>
  </si>
  <si>
    <r>
      <t>RE</t>
    </r>
    <r>
      <rPr>
        <b/>
        <vertAlign val="subscript"/>
        <sz val="11"/>
        <rFont val="Arial"/>
        <family val="2"/>
      </rPr>
      <t>i,p</t>
    </r>
    <phoneticPr fontId="2"/>
  </si>
  <si>
    <r>
      <t>PE</t>
    </r>
    <r>
      <rPr>
        <b/>
        <vertAlign val="subscript"/>
        <sz val="11"/>
        <rFont val="Arial"/>
        <family val="2"/>
      </rPr>
      <t>i,outdoor,p</t>
    </r>
    <phoneticPr fontId="2"/>
  </si>
  <si>
    <r>
      <t>Reference emissions by air conditioning system</t>
    </r>
    <r>
      <rPr>
        <i/>
        <sz val="11"/>
        <rFont val="Arial"/>
        <family val="2"/>
      </rPr>
      <t xml:space="preserve"> i </t>
    </r>
    <r>
      <rPr>
        <sz val="11"/>
        <rFont val="Arial"/>
        <family val="2"/>
      </rPr>
      <t xml:space="preserve">during the period </t>
    </r>
    <r>
      <rPr>
        <i/>
        <sz val="11"/>
        <rFont val="Arial"/>
        <family val="2"/>
      </rPr>
      <t>p</t>
    </r>
    <phoneticPr fontId="15"/>
  </si>
  <si>
    <r>
      <t>Project emissions by outdoor unit air conditioning system</t>
    </r>
    <r>
      <rPr>
        <i/>
        <sz val="11"/>
        <rFont val="Arial"/>
        <family val="2"/>
      </rPr>
      <t xml:space="preserve"> i </t>
    </r>
    <r>
      <rPr>
        <sz val="11"/>
        <rFont val="Arial"/>
        <family val="2"/>
      </rPr>
      <t xml:space="preserve">during the period </t>
    </r>
    <r>
      <rPr>
        <i/>
        <sz val="11"/>
        <rFont val="Arial"/>
        <family val="2"/>
      </rPr>
      <t>p</t>
    </r>
    <phoneticPr fontId="15"/>
  </si>
  <si>
    <t>Monitoring is conducted with any of the following methods:
[Method 1: Measuring equipment]
- Measuring equipment is installed to measure power consumption by air conditioning system.
- Measured data is automatically transmitted to the server for recording.
- Data recorded in the server is reported and double-checked by a responsible staff on a monthly basis to prevent missing data.
- In case a calibration certificate issued by an entity accredited under national/international standards is not provided, such measuring equipment is required to be calibrated.</t>
    <phoneticPr fontId="2"/>
  </si>
  <si>
    <t>Option C</t>
    <phoneticPr fontId="2"/>
  </si>
  <si>
    <t>Responsible for project planning, implementation,
monitoring results and reporting.
And appointed to be in charge of approving the archived
data after being checked.</t>
    <phoneticPr fontId="15"/>
  </si>
  <si>
    <t>Appointed to be in charge of monitoring procedure
(data collection and storage), including monitoring
equipments and calibrations, and training of monitoring
personnel.
And responsible for corrected the archived data when necessary.</t>
    <phoneticPr fontId="15"/>
  </si>
  <si>
    <t>Reference Number: VN005</t>
    <phoneticPr fontId="2"/>
  </si>
  <si>
    <t>Monitoring Spreadsheet: JCM_VN_AM006_ver01.0</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</si>
</sst>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_ "/>
    <numFmt numFmtId="177" formatCode="#,##0.00_ ;[Red]\-#,##0.00\ "/>
    <numFmt numFmtId="178" formatCode="0.000_ "/>
    <numFmt numFmtId="179" formatCode="#,##0_);[Red]\(#,##0\)"/>
    <numFmt numFmtId="180" formatCode="#,##0.000_);[Red]\(#,##0.000\)"/>
    <numFmt numFmtId="181" formatCode="#,##0.0_);[Red]\(#,##0.0\)"/>
    <numFmt numFmtId="182" formatCode="#,##0.0_ "/>
    <numFmt numFmtId="183" formatCode="0.0"/>
    <numFmt numFmtId="184" formatCode="#,##0.000_ ;[Red]\-#,##0.000\ "/>
    <numFmt numFmtId="185" formatCode="0.00_ "/>
    <numFmt numFmtId="186" formatCode="#,##0_ ;[Red]\-#,##0\ "/>
    <numFmt numFmtId="187" formatCode="#,##0.00_);[Red]\(#,##0.00\)"/>
  </numFmts>
  <fonts count="3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i/>
      <vertAlign val="subscript"/>
      <sz val="11"/>
      <color theme="1"/>
      <name val="Arial"/>
      <family val="2"/>
    </font>
    <font>
      <b/>
      <vertAlign val="subscript"/>
      <sz val="11"/>
      <name val="Arial"/>
      <family val="2"/>
    </font>
    <font>
      <sz val="11"/>
      <name val="ＭＳ Ｐゴシック"/>
      <family val="3"/>
      <charset val="128"/>
    </font>
    <font>
      <sz val="11"/>
      <color rgb="FFFF0000"/>
      <name val="Arial"/>
      <family val="2"/>
    </font>
    <font>
      <sz val="11"/>
      <color theme="1"/>
      <name val="Arial"/>
      <family val="2"/>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b/>
      <sz val="11"/>
      <name val="Arial"/>
      <family val="2"/>
    </font>
    <font>
      <i/>
      <sz val="11"/>
      <name val="Arial"/>
      <family val="2"/>
    </font>
    <font>
      <sz val="11"/>
      <color rgb="FF000000"/>
      <name val="Arial"/>
      <family val="2"/>
    </font>
    <font>
      <i/>
      <sz val="11"/>
      <color indexed="8"/>
      <name val="Arial"/>
      <family val="2"/>
    </font>
    <font>
      <i/>
      <vertAlign val="subscript"/>
      <sz val="11"/>
      <name val="Arial"/>
      <family val="2"/>
    </font>
    <font>
      <b/>
      <i/>
      <vertAlign val="subscript"/>
      <sz val="11"/>
      <name val="Arial"/>
      <family val="2"/>
    </font>
    <font>
      <sz val="11"/>
      <color indexed="10"/>
      <name val="Arial"/>
      <family val="2"/>
    </font>
    <font>
      <i/>
      <sz val="11"/>
      <color theme="1"/>
      <name val="Arial"/>
      <family val="2"/>
    </font>
    <font>
      <b/>
      <sz val="12"/>
      <color theme="0"/>
      <name val="Arial"/>
      <family val="2"/>
    </font>
    <font>
      <vertAlign val="subscript"/>
      <sz val="11"/>
      <color theme="1"/>
      <name val="Arial"/>
      <family val="2"/>
    </font>
    <font>
      <sz val="11"/>
      <color theme="1"/>
      <name val="Arial Unicode MS"/>
      <family val="3"/>
      <charset val="128"/>
    </font>
    <font>
      <b/>
      <i/>
      <sz val="11"/>
      <color indexed="8"/>
      <name val="Arial"/>
      <family val="2"/>
    </font>
    <font>
      <b/>
      <vertAlign val="subscript"/>
      <sz val="11"/>
      <color indexed="8"/>
      <name val="Arial"/>
      <family val="2"/>
    </font>
    <font>
      <b/>
      <vertAlign val="subscript"/>
      <sz val="11"/>
      <color indexed="9"/>
      <name val="Arial"/>
      <family val="2"/>
    </font>
    <font>
      <b/>
      <vertAlign val="subscript"/>
      <sz val="11"/>
      <color theme="1"/>
      <name val="Arial"/>
      <family val="2"/>
    </font>
    <font>
      <sz val="11"/>
      <color rgb="FF000000"/>
      <name val="Century"/>
      <family val="1"/>
    </font>
    <font>
      <sz val="6"/>
      <name val="ＭＳ Ｐゴシック"/>
      <family val="2"/>
      <charset val="128"/>
      <scheme val="minor"/>
    </font>
  </fonts>
  <fills count="10">
    <fill>
      <patternFill patternType="none"/>
    </fill>
    <fill>
      <patternFill patternType="gray125"/>
    </fill>
    <fill>
      <patternFill patternType="solid">
        <fgColor indexed="9"/>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3" tint="0.59996337778862885"/>
        <bgColor indexed="64"/>
      </patternFill>
    </fill>
    <fill>
      <patternFill patternType="solid">
        <fgColor theme="7" tint="0.79998168889431442"/>
        <bgColor indexed="64"/>
      </patternFill>
    </fill>
    <fill>
      <patternFill patternType="solid">
        <fgColor theme="3" tint="-0.249977111117893"/>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rgb="FF808080"/>
      </left>
      <right style="thin">
        <color rgb="FF808080"/>
      </right>
      <top style="thin">
        <color rgb="FF808080"/>
      </top>
      <bottom style="thin">
        <color rgb="FF808080"/>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right style="thin">
        <color rgb="FF808080"/>
      </right>
      <top style="thin">
        <color rgb="FF808080"/>
      </top>
      <bottom style="thin">
        <color rgb="FF808080"/>
      </bottom>
      <diagonal/>
    </border>
    <border>
      <left style="thin">
        <color indexed="23"/>
      </left>
      <right/>
      <top style="thin">
        <color indexed="23"/>
      </top>
      <bottom style="thin">
        <color indexed="23"/>
      </bottom>
      <diagonal/>
    </border>
    <border>
      <left style="thin">
        <color rgb="FF808080"/>
      </left>
      <right/>
      <top style="thin">
        <color rgb="FF808080"/>
      </top>
      <bottom style="thin">
        <color rgb="FF80808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14" fillId="0" borderId="0" xfId="0" applyFont="1">
      <alignment vertical="center"/>
    </xf>
    <xf numFmtId="0" fontId="14" fillId="0" borderId="4" xfId="0" applyFont="1" applyBorder="1" applyProtection="1">
      <alignment vertical="center"/>
      <protection locked="0"/>
    </xf>
    <xf numFmtId="179" fontId="14" fillId="0" borderId="4" xfId="1" applyNumberFormat="1" applyFont="1" applyBorder="1" applyProtection="1">
      <alignment vertical="center"/>
      <protection locked="0"/>
    </xf>
    <xf numFmtId="179" fontId="14" fillId="0" borderId="4" xfId="0" applyNumberFormat="1" applyFont="1" applyBorder="1" applyProtection="1">
      <alignment vertical="center"/>
      <protection locked="0"/>
    </xf>
    <xf numFmtId="0" fontId="3" fillId="0" borderId="0"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4" xfId="0" applyFont="1" applyFill="1" applyBorder="1">
      <alignment vertical="center"/>
    </xf>
    <xf numFmtId="0" fontId="1" fillId="0" borderId="0" xfId="0" applyFont="1" applyAlignment="1">
      <alignment horizontal="center" vertical="center"/>
    </xf>
    <xf numFmtId="0" fontId="5" fillId="3" borderId="4" xfId="0" applyFont="1" applyFill="1" applyBorder="1">
      <alignment vertical="center"/>
    </xf>
    <xf numFmtId="0" fontId="3" fillId="3" borderId="4" xfId="0" applyFont="1" applyFill="1" applyBorder="1">
      <alignment vertical="center"/>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shrinkToFit="1"/>
    </xf>
    <xf numFmtId="0" fontId="3" fillId="7" borderId="4" xfId="0" applyFont="1" applyFill="1" applyBorder="1">
      <alignment vertical="center"/>
    </xf>
    <xf numFmtId="0" fontId="3" fillId="0" borderId="4" xfId="0" applyFont="1" applyBorder="1" applyAlignment="1">
      <alignment horizontal="center" vertical="center"/>
    </xf>
    <xf numFmtId="0" fontId="7" fillId="0" borderId="4" xfId="0" applyFont="1" applyFill="1" applyBorder="1" applyAlignment="1">
      <alignment horizontal="left" vertical="center"/>
    </xf>
    <xf numFmtId="178" fontId="7" fillId="0" borderId="4" xfId="0" applyNumberFormat="1" applyFont="1" applyFill="1" applyBorder="1">
      <alignment vertical="center"/>
    </xf>
    <xf numFmtId="0" fontId="7" fillId="0" borderId="4" xfId="0" applyFont="1" applyBorder="1" applyAlignment="1">
      <alignment horizontal="center" vertical="center"/>
    </xf>
    <xf numFmtId="0" fontId="3" fillId="4" borderId="4" xfId="0" applyFont="1" applyFill="1" applyBorder="1">
      <alignment vertical="center"/>
    </xf>
    <xf numFmtId="0" fontId="3" fillId="7" borderId="4" xfId="0" applyFont="1" applyFill="1" applyBorder="1" applyAlignment="1">
      <alignment vertical="center"/>
    </xf>
    <xf numFmtId="183" fontId="3" fillId="0" borderId="4" xfId="0" applyNumberFormat="1" applyFont="1" applyFill="1" applyBorder="1">
      <alignment vertical="center"/>
    </xf>
    <xf numFmtId="0" fontId="5" fillId="3" borderId="11" xfId="0" applyFont="1" applyFill="1" applyBorder="1">
      <alignment vertical="center"/>
    </xf>
    <xf numFmtId="0" fontId="3" fillId="3" borderId="10" xfId="0" applyFont="1" applyFill="1" applyBorder="1">
      <alignment vertical="center"/>
    </xf>
    <xf numFmtId="0" fontId="3" fillId="3" borderId="12" xfId="0" applyFont="1" applyFill="1" applyBorder="1">
      <alignment vertical="center"/>
    </xf>
    <xf numFmtId="0" fontId="3" fillId="7" borderId="11" xfId="0" applyFont="1" applyFill="1" applyBorder="1">
      <alignment vertical="center"/>
    </xf>
    <xf numFmtId="0" fontId="3" fillId="7" borderId="11" xfId="0" applyFont="1" applyFill="1" applyBorder="1" applyAlignment="1">
      <alignment vertical="center"/>
    </xf>
    <xf numFmtId="0" fontId="3" fillId="7" borderId="10" xfId="0" applyFont="1" applyFill="1" applyBorder="1">
      <alignment vertical="center"/>
    </xf>
    <xf numFmtId="0" fontId="3" fillId="7" borderId="12" xfId="0" applyFont="1" applyFill="1" applyBorder="1">
      <alignment vertical="center"/>
    </xf>
    <xf numFmtId="0" fontId="3" fillId="4" borderId="11" xfId="0" applyFont="1" applyFill="1" applyBorder="1">
      <alignment vertical="center"/>
    </xf>
    <xf numFmtId="0" fontId="3" fillId="4" borderId="10" xfId="0" applyFont="1" applyFill="1" applyBorder="1">
      <alignment vertical="center"/>
    </xf>
    <xf numFmtId="0" fontId="7" fillId="4" borderId="7" xfId="0" quotePrefix="1" applyFont="1" applyFill="1" applyBorder="1" applyAlignment="1">
      <alignment horizontal="center" vertical="center"/>
    </xf>
    <xf numFmtId="0" fontId="7" fillId="4" borderId="7" xfId="0" applyFont="1" applyFill="1" applyBorder="1" applyAlignment="1">
      <alignment horizontal="center" vertical="center"/>
    </xf>
    <xf numFmtId="0" fontId="7" fillId="4" borderId="7" xfId="0" applyFont="1" applyFill="1" applyBorder="1" applyAlignment="1">
      <alignment horizontal="left" vertical="center" wrapText="1"/>
    </xf>
    <xf numFmtId="0" fontId="29" fillId="5" borderId="0" xfId="0" applyFont="1" applyFill="1" applyAlignment="1">
      <alignment vertical="center"/>
    </xf>
    <xf numFmtId="0" fontId="14" fillId="0" borderId="4" xfId="0" applyFont="1" applyBorder="1" applyAlignment="1">
      <alignment horizontal="center" vertical="center"/>
    </xf>
    <xf numFmtId="0" fontId="5" fillId="3" borderId="4" xfId="0" applyFont="1" applyFill="1" applyBorder="1" applyAlignment="1">
      <alignment horizontal="center" vertical="center" wrapText="1"/>
    </xf>
    <xf numFmtId="0" fontId="5" fillId="5" borderId="0" xfId="0" applyFont="1" applyFill="1" applyAlignment="1">
      <alignment vertical="center"/>
    </xf>
    <xf numFmtId="0" fontId="5" fillId="5" borderId="0" xfId="0" applyFont="1" applyFill="1" applyAlignment="1">
      <alignment horizontal="right" vertical="center"/>
    </xf>
    <xf numFmtId="0" fontId="5" fillId="3" borderId="7" xfId="0" applyFont="1" applyFill="1" applyBorder="1" applyAlignment="1">
      <alignment horizontal="center" vertical="center" wrapText="1"/>
    </xf>
    <xf numFmtId="0" fontId="0" fillId="0" borderId="0" xfId="0" applyFont="1">
      <alignment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3" fillId="4" borderId="2" xfId="0" applyFont="1" applyFill="1" applyBorder="1">
      <alignment vertical="center"/>
    </xf>
    <xf numFmtId="0" fontId="5" fillId="0" borderId="0" xfId="0" applyFont="1">
      <alignment vertical="center"/>
    </xf>
    <xf numFmtId="0" fontId="3" fillId="4" borderId="12" xfId="0" applyFont="1" applyFill="1" applyBorder="1">
      <alignment vertical="center"/>
    </xf>
    <xf numFmtId="2" fontId="36" fillId="0" borderId="0" xfId="0" applyNumberFormat="1" applyFont="1" applyBorder="1" applyAlignment="1">
      <alignment horizontal="center" vertical="center" wrapText="1"/>
    </xf>
    <xf numFmtId="0" fontId="36" fillId="0" borderId="0" xfId="0" applyFont="1" applyBorder="1" applyAlignment="1">
      <alignment horizontal="center" vertical="center" wrapText="1"/>
    </xf>
    <xf numFmtId="0" fontId="7" fillId="4" borderId="7" xfId="0" applyFont="1" applyFill="1" applyBorder="1" applyAlignment="1">
      <alignment horizontal="center" vertical="center"/>
    </xf>
    <xf numFmtId="0" fontId="7" fillId="4" borderId="7"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8" fillId="5" borderId="0" xfId="0" applyFont="1" applyFill="1" applyAlignment="1">
      <alignment vertical="center"/>
    </xf>
    <xf numFmtId="0" fontId="3" fillId="4" borderId="4" xfId="0" applyFont="1" applyFill="1" applyBorder="1" applyAlignment="1">
      <alignment horizontal="center" vertical="center"/>
    </xf>
    <xf numFmtId="0" fontId="7" fillId="0" borderId="4" xfId="0" applyFont="1" applyFill="1" applyBorder="1" applyAlignment="1">
      <alignment vertical="center"/>
    </xf>
    <xf numFmtId="0" fontId="3" fillId="0" borderId="4" xfId="0" applyFont="1" applyFill="1" applyBorder="1" applyAlignment="1">
      <alignment vertical="center"/>
    </xf>
    <xf numFmtId="185" fontId="7" fillId="6" borderId="6" xfId="0" applyNumberFormat="1" applyFont="1" applyFill="1" applyBorder="1">
      <alignment vertical="center"/>
    </xf>
    <xf numFmtId="185" fontId="3" fillId="6" borderId="6" xfId="0" applyNumberFormat="1" applyFont="1" applyFill="1" applyBorder="1">
      <alignment vertical="center"/>
    </xf>
    <xf numFmtId="0" fontId="3" fillId="0" borderId="5" xfId="0" applyFont="1" applyBorder="1">
      <alignment vertical="center"/>
    </xf>
    <xf numFmtId="0" fontId="3" fillId="0" borderId="6" xfId="0" applyFont="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lignment vertical="center"/>
    </xf>
    <xf numFmtId="183" fontId="3" fillId="0" borderId="10" xfId="0" applyNumberFormat="1" applyFont="1" applyFill="1" applyBorder="1">
      <alignment vertical="center"/>
    </xf>
    <xf numFmtId="182" fontId="3" fillId="0" borderId="14" xfId="0" applyNumberFormat="1" applyFont="1" applyBorder="1">
      <alignment vertical="center"/>
    </xf>
    <xf numFmtId="187" fontId="23" fillId="0" borderId="4" xfId="1" applyNumberFormat="1" applyFont="1" applyFill="1" applyBorder="1" applyProtection="1">
      <alignment vertical="center"/>
      <protection locked="0"/>
    </xf>
    <xf numFmtId="187" fontId="23" fillId="0" borderId="4" xfId="0" applyNumberFormat="1" applyFont="1" applyFill="1" applyBorder="1" applyProtection="1">
      <alignment vertical="center"/>
      <protection locked="0"/>
    </xf>
    <xf numFmtId="0" fontId="7" fillId="0" borderId="7" xfId="0" applyFont="1" applyFill="1" applyBorder="1" applyAlignment="1" applyProtection="1">
      <alignment horizontal="center" vertical="center" wrapText="1"/>
      <protection locked="0"/>
    </xf>
    <xf numFmtId="0" fontId="7" fillId="2" borderId="7" xfId="0" quotePrefix="1" applyFont="1" applyFill="1" applyBorder="1" applyAlignment="1" applyProtection="1">
      <alignment horizontal="left" vertical="center" wrapText="1"/>
      <protection locked="0"/>
    </xf>
    <xf numFmtId="0" fontId="7" fillId="2" borderId="7"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wrapText="1"/>
      <protection locked="0"/>
    </xf>
    <xf numFmtId="0" fontId="14" fillId="0" borderId="0" xfId="0" applyFont="1" applyProtection="1">
      <alignment vertical="center"/>
    </xf>
    <xf numFmtId="0" fontId="14" fillId="0" borderId="0" xfId="0" applyFont="1" applyAlignment="1" applyProtection="1">
      <alignment horizontal="right" vertical="center"/>
    </xf>
    <xf numFmtId="0" fontId="16" fillId="3" borderId="4" xfId="0" applyFont="1" applyFill="1" applyBorder="1" applyProtection="1">
      <alignment vertical="center"/>
    </xf>
    <xf numFmtId="0" fontId="5" fillId="3" borderId="4"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16" fillId="0" borderId="0" xfId="0" applyFont="1" applyProtection="1">
      <alignment vertical="center"/>
    </xf>
    <xf numFmtId="0" fontId="20" fillId="3" borderId="4" xfId="0" applyFont="1" applyFill="1" applyBorder="1" applyAlignment="1" applyProtection="1">
      <alignment vertical="center" wrapText="1"/>
    </xf>
    <xf numFmtId="0" fontId="7" fillId="4" borderId="4" xfId="0" applyFont="1" applyFill="1" applyBorder="1" applyAlignment="1" applyProtection="1">
      <alignment horizontal="center" vertical="center"/>
    </xf>
    <xf numFmtId="0" fontId="21" fillId="4" borderId="4" xfId="0" applyFont="1" applyFill="1" applyBorder="1" applyAlignment="1" applyProtection="1">
      <alignment horizontal="center" vertical="center"/>
    </xf>
    <xf numFmtId="0" fontId="7" fillId="4" borderId="4" xfId="0" applyFont="1" applyFill="1" applyBorder="1" applyAlignment="1" applyProtection="1">
      <alignment vertical="center" wrapText="1"/>
    </xf>
    <xf numFmtId="0" fontId="7" fillId="4" borderId="4" xfId="0" applyFont="1" applyFill="1" applyBorder="1" applyAlignment="1" applyProtection="1">
      <alignment horizontal="left" vertical="center" wrapText="1"/>
    </xf>
    <xf numFmtId="0" fontId="7" fillId="4" borderId="4" xfId="0" applyFont="1" applyFill="1" applyBorder="1" applyAlignment="1" applyProtection="1">
      <alignment horizontal="center" vertical="center" wrapText="1"/>
    </xf>
    <xf numFmtId="0" fontId="20" fillId="3" borderId="4" xfId="0" applyFont="1" applyFill="1" applyBorder="1" applyAlignment="1" applyProtection="1">
      <alignment vertical="center" wrapText="1"/>
    </xf>
    <xf numFmtId="180" fontId="23" fillId="4" borderId="4" xfId="0" applyNumberFormat="1" applyFont="1" applyFill="1" applyBorder="1" applyProtection="1">
      <alignment vertical="center"/>
    </xf>
    <xf numFmtId="181" fontId="23" fillId="4" borderId="4" xfId="1" applyNumberFormat="1" applyFont="1" applyFill="1" applyBorder="1" applyProtection="1">
      <alignment vertical="center"/>
    </xf>
    <xf numFmtId="0" fontId="16" fillId="0" borderId="4" xfId="0" applyFont="1" applyBorder="1" applyAlignment="1" applyProtection="1">
      <alignment horizontal="right" vertical="center"/>
    </xf>
    <xf numFmtId="0" fontId="13" fillId="0" borderId="4" xfId="0" applyFont="1" applyBorder="1" applyAlignment="1" applyProtection="1">
      <alignment horizontal="right" vertical="center"/>
    </xf>
    <xf numFmtId="0" fontId="14" fillId="0" borderId="4" xfId="0" applyFont="1" applyBorder="1" applyAlignment="1" applyProtection="1">
      <alignment horizontal="right" vertical="center"/>
    </xf>
    <xf numFmtId="0" fontId="14" fillId="0" borderId="4" xfId="0" applyFont="1" applyFill="1" applyBorder="1" applyAlignment="1" applyProtection="1">
      <alignment horizontal="right" vertical="center"/>
    </xf>
    <xf numFmtId="181" fontId="14" fillId="0" borderId="4" xfId="0" applyNumberFormat="1" applyFont="1" applyFill="1" applyBorder="1" applyProtection="1">
      <alignment vertical="center"/>
    </xf>
    <xf numFmtId="177" fontId="3" fillId="4" borderId="4" xfId="0" applyNumberFormat="1" applyFont="1" applyFill="1" applyBorder="1">
      <alignment vertical="center"/>
    </xf>
    <xf numFmtId="184" fontId="7" fillId="8" borderId="4" xfId="1" applyNumberFormat="1" applyFont="1" applyFill="1" applyBorder="1">
      <alignment vertical="center"/>
    </xf>
    <xf numFmtId="0" fontId="3" fillId="8" borderId="4" xfId="0" applyFont="1" applyFill="1" applyBorder="1" applyAlignment="1">
      <alignment horizontal="center" vertical="center"/>
    </xf>
    <xf numFmtId="0" fontId="7" fillId="0" borderId="4" xfId="0" applyFont="1" applyFill="1" applyBorder="1" applyAlignment="1" applyProtection="1">
      <alignment vertical="center" wrapText="1"/>
      <protection locked="0"/>
    </xf>
    <xf numFmtId="0" fontId="23" fillId="0" borderId="4" xfId="0" applyFont="1" applyFill="1" applyBorder="1" applyAlignment="1">
      <alignment horizontal="center" vertical="center"/>
    </xf>
    <xf numFmtId="182" fontId="23" fillId="0" borderId="10" xfId="0" applyNumberFormat="1" applyFont="1" applyFill="1" applyBorder="1">
      <alignment vertical="center"/>
    </xf>
    <xf numFmtId="0" fontId="5" fillId="9" borderId="4" xfId="0" applyFont="1" applyFill="1" applyBorder="1" applyAlignment="1">
      <alignment horizontal="center" vertical="center" wrapText="1"/>
    </xf>
    <xf numFmtId="0" fontId="7" fillId="4" borderId="17" xfId="0" quotePrefix="1" applyFont="1" applyFill="1" applyBorder="1" applyAlignment="1">
      <alignment horizontal="center" vertical="center"/>
    </xf>
    <xf numFmtId="0" fontId="5" fillId="3" borderId="11" xfId="0" applyFont="1" applyFill="1" applyBorder="1" applyAlignment="1">
      <alignment horizontal="center" vertical="center" wrapText="1"/>
    </xf>
    <xf numFmtId="0" fontId="5" fillId="3" borderId="7" xfId="0" applyFont="1" applyFill="1" applyBorder="1" applyAlignment="1">
      <alignment horizontal="center" vertical="center"/>
    </xf>
    <xf numFmtId="0" fontId="3" fillId="4" borderId="17" xfId="0" applyFont="1" applyFill="1" applyBorder="1">
      <alignment vertical="center"/>
    </xf>
    <xf numFmtId="0" fontId="3" fillId="0" borderId="7" xfId="0" applyFont="1" applyBorder="1" applyAlignment="1" applyProtection="1">
      <alignment vertical="center" wrapText="1"/>
      <protection locked="0"/>
    </xf>
    <xf numFmtId="178" fontId="7" fillId="4" borderId="1" xfId="1" applyNumberFormat="1" applyFont="1" applyFill="1" applyBorder="1" applyAlignment="1" applyProtection="1">
      <alignment horizontal="right" vertical="center"/>
    </xf>
    <xf numFmtId="187" fontId="23" fillId="4" borderId="4" xfId="1" applyNumberFormat="1" applyFont="1" applyFill="1" applyBorder="1" applyProtection="1">
      <alignment vertical="center"/>
    </xf>
    <xf numFmtId="187" fontId="23" fillId="4" borderId="4" xfId="0" applyNumberFormat="1" applyFont="1" applyFill="1" applyBorder="1" applyProtection="1">
      <alignment vertical="center"/>
    </xf>
    <xf numFmtId="176" fontId="14" fillId="0" borderId="4" xfId="1" applyNumberFormat="1" applyFont="1" applyBorder="1" applyProtection="1">
      <alignment vertical="center"/>
      <protection locked="0"/>
    </xf>
    <xf numFmtId="178" fontId="7" fillId="2" borderId="1" xfId="1" applyNumberFormat="1" applyFont="1" applyFill="1" applyBorder="1" applyAlignment="1" applyProtection="1">
      <alignment horizontal="right" vertical="center"/>
      <protection locked="0"/>
    </xf>
    <xf numFmtId="0" fontId="3" fillId="0" borderId="5" xfId="0" applyFont="1" applyFill="1" applyBorder="1" applyAlignment="1">
      <alignment vertical="center" wrapText="1"/>
    </xf>
    <xf numFmtId="0" fontId="3" fillId="0" borderId="13" xfId="0" applyFont="1" applyFill="1" applyBorder="1" applyAlignment="1">
      <alignment vertical="center" wrapText="1"/>
    </xf>
    <xf numFmtId="0" fontId="3" fillId="0" borderId="6" xfId="0" applyFont="1" applyFill="1" applyBorder="1" applyAlignment="1">
      <alignment vertical="center" wrapText="1"/>
    </xf>
    <xf numFmtId="0" fontId="7" fillId="4" borderId="7" xfId="0" quotePrefix="1" applyFont="1" applyFill="1" applyBorder="1" applyAlignment="1">
      <alignment horizontal="center" vertical="center"/>
    </xf>
    <xf numFmtId="0" fontId="7" fillId="4" borderId="7" xfId="0" applyFont="1" applyFill="1" applyBorder="1" applyAlignment="1">
      <alignment horizontal="center" vertical="center"/>
    </xf>
    <xf numFmtId="0" fontId="7" fillId="4" borderId="7" xfId="0" applyFont="1" applyFill="1" applyBorder="1" applyAlignment="1">
      <alignment horizontal="left" vertical="center" wrapText="1"/>
    </xf>
    <xf numFmtId="176" fontId="7" fillId="2" borderId="15" xfId="1" applyNumberFormat="1" applyFont="1" applyFill="1" applyBorder="1" applyAlignment="1" applyProtection="1">
      <alignment vertical="center"/>
      <protection locked="0"/>
    </xf>
    <xf numFmtId="176" fontId="7" fillId="2" borderId="16" xfId="1" applyNumberFormat="1" applyFont="1" applyFill="1" applyBorder="1" applyAlignment="1" applyProtection="1">
      <alignment vertical="center"/>
      <protection locked="0"/>
    </xf>
    <xf numFmtId="0" fontId="7" fillId="0" borderId="7"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186" fontId="27" fillId="2" borderId="8" xfId="1" applyNumberFormat="1" applyFont="1" applyFill="1" applyBorder="1" applyAlignment="1">
      <alignment horizontal="right" vertical="center"/>
    </xf>
    <xf numFmtId="186" fontId="27" fillId="2" borderId="9" xfId="1" applyNumberFormat="1" applyFont="1" applyFill="1" applyBorder="1" applyAlignment="1">
      <alignment horizontal="right" vertical="center"/>
    </xf>
    <xf numFmtId="0" fontId="5" fillId="3" borderId="3" xfId="0" applyFont="1" applyFill="1" applyBorder="1" applyAlignment="1">
      <alignment horizontal="center" vertical="center"/>
    </xf>
    <xf numFmtId="0" fontId="7" fillId="0" borderId="1" xfId="0" applyFont="1" applyBorder="1" applyAlignment="1" applyProtection="1">
      <alignment horizontal="left" vertical="center" wrapText="1"/>
      <protection locked="0"/>
    </xf>
    <xf numFmtId="0" fontId="7" fillId="0" borderId="1" xfId="0" applyFont="1" applyFill="1" applyBorder="1" applyAlignment="1" applyProtection="1">
      <alignment horizontal="center" vertical="center"/>
      <protection locked="0"/>
    </xf>
    <xf numFmtId="0" fontId="7" fillId="4"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xf>
    <xf numFmtId="0" fontId="20" fillId="3" borderId="4" xfId="0" applyFont="1" applyFill="1" applyBorder="1" applyAlignment="1" applyProtection="1">
      <alignment vertical="center" wrapText="1"/>
    </xf>
    <xf numFmtId="0" fontId="18" fillId="3" borderId="5" xfId="0" applyFont="1" applyFill="1" applyBorder="1" applyAlignment="1" applyProtection="1">
      <alignment horizontal="center" vertical="center" wrapText="1"/>
    </xf>
    <xf numFmtId="0" fontId="18" fillId="3" borderId="6" xfId="0" applyFont="1" applyFill="1" applyBorder="1" applyAlignment="1" applyProtection="1">
      <alignment horizontal="center" vertical="center" wrapText="1"/>
    </xf>
    <xf numFmtId="0" fontId="14" fillId="4" borderId="5"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8" fillId="5" borderId="0" xfId="0" applyFont="1" applyFill="1" applyAlignment="1">
      <alignment vertical="center"/>
    </xf>
    <xf numFmtId="0" fontId="14" fillId="7" borderId="4" xfId="0" applyFont="1" applyFill="1" applyBorder="1" applyAlignment="1">
      <alignment horizontal="left" vertical="center"/>
    </xf>
    <xf numFmtId="0" fontId="14" fillId="7" borderId="5" xfId="0" applyFont="1" applyFill="1" applyBorder="1" applyAlignment="1">
      <alignment horizontal="left" vertical="center" wrapText="1"/>
    </xf>
    <xf numFmtId="0" fontId="14" fillId="7" borderId="13" xfId="0" applyFont="1" applyFill="1" applyBorder="1" applyAlignment="1">
      <alignment horizontal="left" vertical="center" wrapText="1"/>
    </xf>
    <xf numFmtId="0" fontId="14" fillId="7" borderId="6" xfId="0" applyFont="1" applyFill="1" applyBorder="1" applyAlignment="1">
      <alignment horizontal="left" vertical="center" wrapText="1"/>
    </xf>
    <xf numFmtId="0" fontId="3" fillId="4" borderId="5" xfId="0" applyFont="1" applyFill="1" applyBorder="1" applyAlignment="1">
      <alignment vertical="center" wrapText="1"/>
    </xf>
    <xf numFmtId="0" fontId="3" fillId="4" borderId="13" xfId="0" applyFont="1" applyFill="1" applyBorder="1" applyAlignment="1">
      <alignment vertical="center" wrapText="1"/>
    </xf>
    <xf numFmtId="0" fontId="3" fillId="4" borderId="6" xfId="0" applyFont="1" applyFill="1" applyBorder="1" applyAlignment="1">
      <alignment vertical="center" wrapText="1"/>
    </xf>
    <xf numFmtId="0" fontId="14" fillId="6" borderId="5" xfId="0" applyFont="1" applyFill="1" applyBorder="1" applyAlignment="1">
      <alignment vertical="center" wrapText="1" shrinkToFit="1"/>
    </xf>
    <xf numFmtId="0" fontId="14" fillId="6" borderId="6" xfId="0" applyFont="1" applyFill="1" applyBorder="1" applyAlignment="1">
      <alignment vertical="center" wrapText="1" shrinkToFit="1"/>
    </xf>
    <xf numFmtId="0" fontId="14" fillId="6" borderId="5" xfId="0" applyFont="1" applyFill="1" applyBorder="1" applyAlignment="1">
      <alignment vertical="center" wrapText="1"/>
    </xf>
    <xf numFmtId="0" fontId="14" fillId="6" borderId="6" xfId="0" applyFont="1" applyFill="1" applyBorder="1" applyAlignment="1">
      <alignment vertical="center" wrapText="1"/>
    </xf>
    <xf numFmtId="0" fontId="3" fillId="6" borderId="5" xfId="0" applyFont="1" applyFill="1" applyBorder="1" applyAlignment="1">
      <alignment vertical="center" wrapText="1" shrinkToFit="1"/>
    </xf>
    <xf numFmtId="0" fontId="3" fillId="6" borderId="6" xfId="0" applyFont="1" applyFill="1" applyBorder="1" applyAlignment="1">
      <alignment vertical="center" wrapText="1" shrinkToFit="1"/>
    </xf>
    <xf numFmtId="0" fontId="8" fillId="5" borderId="0" xfId="0" applyFont="1" applyFill="1" applyAlignment="1">
      <alignment horizontal="left" vertical="center"/>
    </xf>
    <xf numFmtId="0" fontId="7" fillId="4" borderId="18" xfId="0" applyFont="1" applyFill="1" applyBorder="1" applyAlignment="1">
      <alignment horizontal="center" vertical="center"/>
    </xf>
    <xf numFmtId="0" fontId="7" fillId="4" borderId="2" xfId="0" applyFont="1" applyFill="1" applyBorder="1" applyAlignment="1">
      <alignment horizontal="center"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5" fillId="3" borderId="15" xfId="0" applyFont="1" applyFill="1" applyBorder="1" applyAlignment="1">
      <alignment horizontal="center" vertical="center"/>
    </xf>
    <xf numFmtId="186" fontId="27" fillId="2" borderId="20" xfId="1" applyNumberFormat="1" applyFont="1" applyFill="1" applyBorder="1" applyAlignment="1">
      <alignment vertical="center"/>
    </xf>
    <xf numFmtId="186" fontId="27" fillId="2" borderId="21" xfId="1" applyNumberFormat="1" applyFont="1" applyFill="1" applyBorder="1" applyAlignment="1">
      <alignment vertical="center"/>
    </xf>
    <xf numFmtId="0" fontId="18" fillId="3" borderId="7" xfId="0" applyFont="1" applyFill="1" applyBorder="1" applyAlignment="1">
      <alignment horizontal="center" vertical="center"/>
    </xf>
    <xf numFmtId="49" fontId="7" fillId="0" borderId="7" xfId="0" applyNumberFormat="1" applyFont="1" applyBorder="1" applyAlignment="1" applyProtection="1">
      <alignment horizontal="center" vertical="center" shrinkToFit="1"/>
      <protection locked="0"/>
    </xf>
    <xf numFmtId="49" fontId="7" fillId="0" borderId="19" xfId="0" applyNumberFormat="1" applyFont="1" applyBorder="1" applyAlignment="1" applyProtection="1">
      <alignment horizontal="center" vertical="center" shrinkToFit="1"/>
      <protection locked="0"/>
    </xf>
    <xf numFmtId="0" fontId="3" fillId="0" borderId="7" xfId="0" applyFont="1" applyBorder="1" applyAlignment="1" applyProtection="1">
      <alignment horizontal="center" vertical="center" wrapText="1"/>
      <protection locked="0"/>
    </xf>
    <xf numFmtId="0" fontId="5" fillId="3" borderId="1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4" borderId="17" xfId="0" quotePrefix="1" applyFont="1" applyFill="1" applyBorder="1" applyAlignment="1">
      <alignment horizontal="center" vertical="center"/>
    </xf>
    <xf numFmtId="0" fontId="7" fillId="4" borderId="1" xfId="0" applyFont="1" applyFill="1" applyBorder="1" applyAlignment="1" applyProtection="1">
      <alignment horizontal="left" vertical="center" wrapText="1"/>
    </xf>
    <xf numFmtId="0" fontId="7" fillId="4"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808080"/>
      <color rgb="FFFF99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6"/>
  <sheetViews>
    <sheetView showGridLines="0" tabSelected="1" view="pageBreakPreview" zoomScale="60" zoomScaleNormal="60" workbookViewId="0"/>
  </sheetViews>
  <sheetFormatPr defaultColWidth="9" defaultRowHeight="14.25" x14ac:dyDescent="0.15"/>
  <cols>
    <col min="1" max="1" width="2.625" style="1" customWidth="1"/>
    <col min="2" max="3" width="13.625" style="1" customWidth="1"/>
    <col min="4" max="4" width="24.625" style="1" customWidth="1"/>
    <col min="5" max="6" width="10.625" style="1" customWidth="1"/>
    <col min="7" max="7" width="11.625" style="1" customWidth="1"/>
    <col min="8" max="8" width="10.125" style="1" customWidth="1"/>
    <col min="9" max="9" width="60.625" style="1" customWidth="1"/>
    <col min="10" max="10" width="12.625" style="1" customWidth="1"/>
    <col min="11" max="11" width="11.5" style="1" customWidth="1"/>
    <col min="12" max="16384" width="9" style="1"/>
  </cols>
  <sheetData>
    <row r="1" spans="1:11" ht="17.25" customHeight="1" x14ac:dyDescent="0.15">
      <c r="K1" s="11" t="s">
        <v>158</v>
      </c>
    </row>
    <row r="2" spans="1:11" ht="17.25" customHeight="1" x14ac:dyDescent="0.15">
      <c r="K2" s="11" t="s">
        <v>157</v>
      </c>
    </row>
    <row r="3" spans="1:11" ht="27.75" customHeight="1" x14ac:dyDescent="0.15">
      <c r="A3" s="44" t="s">
        <v>61</v>
      </c>
      <c r="B3" s="47"/>
      <c r="C3" s="47"/>
      <c r="D3" s="47"/>
      <c r="E3" s="47"/>
      <c r="F3" s="47"/>
      <c r="G3" s="47"/>
      <c r="H3" s="47"/>
      <c r="I3" s="47"/>
      <c r="J3" s="47"/>
      <c r="K3" s="48"/>
    </row>
    <row r="5" spans="1:11" ht="18.75" customHeight="1" x14ac:dyDescent="0.15">
      <c r="A5" s="5" t="s">
        <v>63</v>
      </c>
      <c r="B5" s="5"/>
    </row>
    <row r="6" spans="1:11" ht="18.75" customHeight="1" x14ac:dyDescent="0.15">
      <c r="A6" s="5"/>
      <c r="B6" s="49" t="s">
        <v>40</v>
      </c>
      <c r="C6" s="49" t="s">
        <v>41</v>
      </c>
      <c r="D6" s="49" t="s">
        <v>42</v>
      </c>
      <c r="E6" s="49" t="s">
        <v>43</v>
      </c>
      <c r="F6" s="49" t="s">
        <v>44</v>
      </c>
      <c r="G6" s="49" t="s">
        <v>45</v>
      </c>
      <c r="H6" s="49" t="s">
        <v>46</v>
      </c>
      <c r="I6" s="49" t="s">
        <v>47</v>
      </c>
      <c r="J6" s="49" t="s">
        <v>48</v>
      </c>
      <c r="K6" s="49" t="s">
        <v>49</v>
      </c>
    </row>
    <row r="7" spans="1:11" s="9" customFormat="1" ht="39" customHeight="1" x14ac:dyDescent="0.15">
      <c r="B7" s="49" t="s">
        <v>50</v>
      </c>
      <c r="C7" s="49" t="s">
        <v>51</v>
      </c>
      <c r="D7" s="49" t="s">
        <v>52</v>
      </c>
      <c r="E7" s="49" t="s">
        <v>53</v>
      </c>
      <c r="F7" s="49" t="s">
        <v>54</v>
      </c>
      <c r="G7" s="49" t="s">
        <v>55</v>
      </c>
      <c r="H7" s="49" t="s">
        <v>56</v>
      </c>
      <c r="I7" s="49" t="s">
        <v>57</v>
      </c>
      <c r="J7" s="49" t="s">
        <v>58</v>
      </c>
      <c r="K7" s="49" t="s">
        <v>59</v>
      </c>
    </row>
    <row r="8" spans="1:11" ht="157.5" customHeight="1" x14ac:dyDescent="0.15">
      <c r="B8" s="41">
        <v>1</v>
      </c>
      <c r="C8" s="42" t="s">
        <v>64</v>
      </c>
      <c r="D8" s="43" t="s">
        <v>65</v>
      </c>
      <c r="E8" s="42" t="s">
        <v>7</v>
      </c>
      <c r="F8" s="42" t="s">
        <v>3</v>
      </c>
      <c r="G8" s="75" t="s">
        <v>154</v>
      </c>
      <c r="H8" s="75" t="s">
        <v>5</v>
      </c>
      <c r="I8" s="76" t="s">
        <v>38</v>
      </c>
      <c r="J8" s="77" t="s">
        <v>1</v>
      </c>
      <c r="K8" s="78" t="s">
        <v>117</v>
      </c>
    </row>
    <row r="9" spans="1:11" ht="258.75" customHeight="1" x14ac:dyDescent="0.15">
      <c r="B9" s="122">
        <v>2</v>
      </c>
      <c r="C9" s="123" t="s">
        <v>66</v>
      </c>
      <c r="D9" s="124" t="s">
        <v>67</v>
      </c>
      <c r="E9" s="125">
        <v>253</v>
      </c>
      <c r="F9" s="123" t="s">
        <v>3</v>
      </c>
      <c r="G9" s="127" t="s">
        <v>4</v>
      </c>
      <c r="H9" s="127" t="s">
        <v>5</v>
      </c>
      <c r="I9" s="128" t="s">
        <v>153</v>
      </c>
      <c r="J9" s="129" t="s">
        <v>1</v>
      </c>
      <c r="K9" s="130" t="s">
        <v>6</v>
      </c>
    </row>
    <row r="10" spans="1:11" s="50" customFormat="1" ht="6" customHeight="1" x14ac:dyDescent="0.15">
      <c r="B10" s="122"/>
      <c r="C10" s="123"/>
      <c r="D10" s="124"/>
      <c r="E10" s="126"/>
      <c r="F10" s="123"/>
      <c r="G10" s="127"/>
      <c r="H10" s="127"/>
      <c r="I10" s="128"/>
      <c r="J10" s="129"/>
      <c r="K10" s="130"/>
    </row>
    <row r="11" spans="1:11" ht="8.25" customHeight="1" x14ac:dyDescent="0.15"/>
    <row r="12" spans="1:11" ht="20.100000000000001" customHeight="1" x14ac:dyDescent="0.15">
      <c r="A12" s="5" t="s">
        <v>68</v>
      </c>
    </row>
    <row r="13" spans="1:11" ht="20.100000000000001" customHeight="1" x14ac:dyDescent="0.15">
      <c r="B13" s="51" t="s">
        <v>40</v>
      </c>
      <c r="C13" s="131" t="s">
        <v>41</v>
      </c>
      <c r="D13" s="131"/>
      <c r="E13" s="51" t="s">
        <v>42</v>
      </c>
      <c r="F13" s="51" t="s">
        <v>43</v>
      </c>
      <c r="G13" s="131" t="s">
        <v>44</v>
      </c>
      <c r="H13" s="131"/>
      <c r="I13" s="131"/>
      <c r="J13" s="131" t="s">
        <v>45</v>
      </c>
      <c r="K13" s="131"/>
    </row>
    <row r="14" spans="1:11" ht="39" customHeight="1" x14ac:dyDescent="0.15">
      <c r="B14" s="51" t="s">
        <v>51</v>
      </c>
      <c r="C14" s="131" t="s">
        <v>52</v>
      </c>
      <c r="D14" s="131"/>
      <c r="E14" s="51" t="s">
        <v>53</v>
      </c>
      <c r="F14" s="51" t="s">
        <v>54</v>
      </c>
      <c r="G14" s="131" t="s">
        <v>56</v>
      </c>
      <c r="H14" s="131"/>
      <c r="I14" s="131"/>
      <c r="J14" s="131" t="s">
        <v>59</v>
      </c>
      <c r="K14" s="131"/>
    </row>
    <row r="15" spans="1:11" ht="368.25" customHeight="1" x14ac:dyDescent="0.15">
      <c r="B15" s="17" t="s">
        <v>69</v>
      </c>
      <c r="C15" s="137" t="s">
        <v>70</v>
      </c>
      <c r="D15" s="137"/>
      <c r="E15" s="118">
        <v>0.56569999999999998</v>
      </c>
      <c r="F15" s="17" t="s">
        <v>71</v>
      </c>
      <c r="G15" s="135" t="s">
        <v>72</v>
      </c>
      <c r="H15" s="135"/>
      <c r="I15" s="135"/>
      <c r="J15" s="136" t="s">
        <v>6</v>
      </c>
      <c r="K15" s="136"/>
    </row>
    <row r="16" spans="1:11" ht="48" customHeight="1" x14ac:dyDescent="0.15">
      <c r="B16" s="17" t="s">
        <v>73</v>
      </c>
      <c r="C16" s="137" t="s">
        <v>74</v>
      </c>
      <c r="D16" s="137"/>
      <c r="E16" s="17" t="s">
        <v>7</v>
      </c>
      <c r="F16" s="17" t="s">
        <v>7</v>
      </c>
      <c r="G16" s="135" t="s">
        <v>22</v>
      </c>
      <c r="H16" s="135"/>
      <c r="I16" s="135"/>
      <c r="J16" s="138" t="s">
        <v>118</v>
      </c>
      <c r="K16" s="138"/>
    </row>
    <row r="17" spans="1:11" ht="135" customHeight="1" x14ac:dyDescent="0.15">
      <c r="B17" s="17" t="s">
        <v>75</v>
      </c>
      <c r="C17" s="137" t="s">
        <v>76</v>
      </c>
      <c r="D17" s="137"/>
      <c r="E17" s="17" t="s">
        <v>7</v>
      </c>
      <c r="F17" s="17" t="s">
        <v>7</v>
      </c>
      <c r="G17" s="135" t="s">
        <v>39</v>
      </c>
      <c r="H17" s="135"/>
      <c r="I17" s="135"/>
      <c r="J17" s="138" t="s">
        <v>118</v>
      </c>
      <c r="K17" s="138"/>
    </row>
    <row r="18" spans="1:11" ht="6.75" customHeight="1" x14ac:dyDescent="0.15"/>
    <row r="19" spans="1:11" ht="17.25" customHeight="1" x14ac:dyDescent="0.15">
      <c r="A19" s="3" t="s">
        <v>77</v>
      </c>
      <c r="B19" s="3"/>
    </row>
    <row r="20" spans="1:11" ht="17.25" thickBot="1" x14ac:dyDescent="0.2">
      <c r="B20" s="134" t="s">
        <v>78</v>
      </c>
      <c r="C20" s="134"/>
      <c r="D20" s="52" t="s">
        <v>60</v>
      </c>
    </row>
    <row r="21" spans="1:11" ht="19.5" thickBot="1" x14ac:dyDescent="0.2">
      <c r="B21" s="132">
        <f>ROUNDDOWN('MPS(calc_process)'!G6,0)</f>
        <v>935</v>
      </c>
      <c r="C21" s="133"/>
      <c r="D21" s="53" t="s">
        <v>79</v>
      </c>
    </row>
    <row r="22" spans="1:11" ht="20.100000000000001" customHeight="1" x14ac:dyDescent="0.15">
      <c r="B22" s="4"/>
      <c r="C22" s="4"/>
      <c r="F22" s="10"/>
      <c r="G22" s="10"/>
    </row>
    <row r="23" spans="1:11" ht="15" customHeight="1" x14ac:dyDescent="0.15">
      <c r="A23" s="5" t="s">
        <v>8</v>
      </c>
    </row>
    <row r="24" spans="1:11" ht="15" customHeight="1" x14ac:dyDescent="0.15">
      <c r="B24" s="18" t="s">
        <v>9</v>
      </c>
      <c r="C24" s="119" t="s">
        <v>10</v>
      </c>
      <c r="D24" s="120"/>
      <c r="E24" s="120"/>
      <c r="F24" s="120"/>
      <c r="G24" s="120"/>
      <c r="H24" s="120"/>
      <c r="I24" s="120"/>
      <c r="J24" s="120"/>
      <c r="K24" s="121"/>
    </row>
    <row r="25" spans="1:11" ht="15" customHeight="1" x14ac:dyDescent="0.15">
      <c r="B25" s="18" t="s">
        <v>11</v>
      </c>
      <c r="C25" s="119" t="s">
        <v>12</v>
      </c>
      <c r="D25" s="120"/>
      <c r="E25" s="120"/>
      <c r="F25" s="120"/>
      <c r="G25" s="120"/>
      <c r="H25" s="120"/>
      <c r="I25" s="120"/>
      <c r="J25" s="120"/>
      <c r="K25" s="121"/>
    </row>
    <row r="26" spans="1:11" ht="15" customHeight="1" x14ac:dyDescent="0.15">
      <c r="B26" s="18" t="s">
        <v>4</v>
      </c>
      <c r="C26" s="119" t="s">
        <v>13</v>
      </c>
      <c r="D26" s="120"/>
      <c r="E26" s="120"/>
      <c r="F26" s="120"/>
      <c r="G26" s="120"/>
      <c r="H26" s="120"/>
      <c r="I26" s="120"/>
      <c r="J26" s="120"/>
      <c r="K26" s="121"/>
    </row>
  </sheetData>
  <sheetProtection password="C6A3" sheet="1" objects="1" scenarios="1" formatCells="0" formatRows="0"/>
  <mergeCells count="30">
    <mergeCell ref="B20:C20"/>
    <mergeCell ref="J13:K13"/>
    <mergeCell ref="J14:K14"/>
    <mergeCell ref="G13:I13"/>
    <mergeCell ref="G14:I14"/>
    <mergeCell ref="G15:I15"/>
    <mergeCell ref="J15:K15"/>
    <mergeCell ref="C15:D15"/>
    <mergeCell ref="C16:D16"/>
    <mergeCell ref="C17:D17"/>
    <mergeCell ref="G16:I16"/>
    <mergeCell ref="J16:K16"/>
    <mergeCell ref="G17:I17"/>
    <mergeCell ref="J17:K17"/>
    <mergeCell ref="C26:K26"/>
    <mergeCell ref="B9:B10"/>
    <mergeCell ref="C9:C10"/>
    <mergeCell ref="D9:D10"/>
    <mergeCell ref="E9:E10"/>
    <mergeCell ref="F9:F10"/>
    <mergeCell ref="G9:G10"/>
    <mergeCell ref="H9:H10"/>
    <mergeCell ref="I9:I10"/>
    <mergeCell ref="J9:J10"/>
    <mergeCell ref="K9:K10"/>
    <mergeCell ref="C24:K24"/>
    <mergeCell ref="C25:K25"/>
    <mergeCell ref="C13:D13"/>
    <mergeCell ref="C14:D14"/>
    <mergeCell ref="B21:C21"/>
  </mergeCells>
  <phoneticPr fontId="2"/>
  <pageMargins left="0.70866141732283472" right="0.70866141732283472" top="0.74803149606299213" bottom="0.74803149606299213" header="0.31496062992125984" footer="0.31496062992125984"/>
  <pageSetup paperSize="9" scale="55" fitToHeight="2" orientation="landscape" r:id="rId1"/>
  <rowBreaks count="1" manualBreakCount="1">
    <brk id="10"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H57"/>
  <sheetViews>
    <sheetView showGridLines="0" view="pageBreakPreview" zoomScale="80" zoomScaleNormal="75" zoomScaleSheetLayoutView="80" workbookViewId="0"/>
  </sheetViews>
  <sheetFormatPr defaultColWidth="9" defaultRowHeight="14.25" x14ac:dyDescent="0.15"/>
  <cols>
    <col min="1" max="1" width="11.125" style="82" customWidth="1"/>
    <col min="2" max="2" width="10.625" style="82" customWidth="1"/>
    <col min="3" max="3" width="20.625" style="82" customWidth="1"/>
    <col min="4" max="6" width="13.125" style="82" customWidth="1"/>
    <col min="7" max="8" width="15.625" style="82" customWidth="1"/>
    <col min="9" max="16384" width="9" style="82"/>
  </cols>
  <sheetData>
    <row r="1" spans="1:8" ht="18" customHeight="1" x14ac:dyDescent="0.15">
      <c r="H1" s="83" t="str">
        <f>'MPS(input)'!K1</f>
        <v>Monitoring Spreadsheet: JCM_VN_AM006_ver01.0</v>
      </c>
    </row>
    <row r="2" spans="1:8" ht="18" customHeight="1" x14ac:dyDescent="0.15">
      <c r="G2" s="83"/>
      <c r="H2" s="83" t="str">
        <f>'MPS(input)'!K2</f>
        <v>Reference Number: VN005</v>
      </c>
    </row>
    <row r="3" spans="1:8" s="87" customFormat="1" ht="50.1" customHeight="1" x14ac:dyDescent="0.15">
      <c r="A3" s="84"/>
      <c r="B3" s="84"/>
      <c r="C3" s="85" t="s">
        <v>80</v>
      </c>
      <c r="D3" s="139" t="s">
        <v>81</v>
      </c>
      <c r="E3" s="139"/>
      <c r="F3" s="139"/>
      <c r="G3" s="141" t="s">
        <v>82</v>
      </c>
      <c r="H3" s="142"/>
    </row>
    <row r="4" spans="1:8" ht="18.75" customHeight="1" x14ac:dyDescent="0.15">
      <c r="A4" s="88" t="s">
        <v>24</v>
      </c>
      <c r="B4" s="89" t="s">
        <v>25</v>
      </c>
      <c r="C4" s="89" t="s">
        <v>83</v>
      </c>
      <c r="D4" s="89" t="s">
        <v>84</v>
      </c>
      <c r="E4" s="89" t="s">
        <v>85</v>
      </c>
      <c r="F4" s="89" t="s">
        <v>86</v>
      </c>
      <c r="G4" s="90" t="s">
        <v>149</v>
      </c>
      <c r="H4" s="90" t="s">
        <v>150</v>
      </c>
    </row>
    <row r="5" spans="1:8" ht="144" customHeight="1" x14ac:dyDescent="0.15">
      <c r="A5" s="88" t="s">
        <v>26</v>
      </c>
      <c r="B5" s="91" t="s">
        <v>32</v>
      </c>
      <c r="C5" s="91" t="s">
        <v>89</v>
      </c>
      <c r="D5" s="91" t="s">
        <v>147</v>
      </c>
      <c r="E5" s="91" t="s">
        <v>148</v>
      </c>
      <c r="F5" s="91" t="s">
        <v>92</v>
      </c>
      <c r="G5" s="92" t="s">
        <v>151</v>
      </c>
      <c r="H5" s="92" t="s">
        <v>152</v>
      </c>
    </row>
    <row r="6" spans="1:8" ht="18.75" x14ac:dyDescent="0.15">
      <c r="A6" s="88" t="s">
        <v>27</v>
      </c>
      <c r="B6" s="93" t="s">
        <v>28</v>
      </c>
      <c r="C6" s="93" t="s">
        <v>33</v>
      </c>
      <c r="D6" s="93" t="s">
        <v>31</v>
      </c>
      <c r="E6" s="93"/>
      <c r="F6" s="89" t="s">
        <v>95</v>
      </c>
      <c r="G6" s="93" t="s">
        <v>96</v>
      </c>
      <c r="H6" s="93" t="s">
        <v>96</v>
      </c>
    </row>
    <row r="7" spans="1:8" ht="14.25" customHeight="1" x14ac:dyDescent="0.15">
      <c r="A7" s="140" t="s">
        <v>29</v>
      </c>
      <c r="B7" s="13">
        <v>1</v>
      </c>
      <c r="C7" s="117">
        <f>141123.6/1000</f>
        <v>141.12360000000001</v>
      </c>
      <c r="D7" s="73">
        <v>4.53</v>
      </c>
      <c r="E7" s="73">
        <v>2.56</v>
      </c>
      <c r="F7" s="95">
        <f>'MPS(input)'!$E$15</f>
        <v>0.56569999999999998</v>
      </c>
      <c r="G7" s="96">
        <f t="shared" ref="G7:G22" si="0">IFERROR(C7*D7/E7*F7,0)</f>
        <v>141.26808631078126</v>
      </c>
      <c r="H7" s="96">
        <f>IFERROR(C7*F7,0)</f>
        <v>79.833620519999997</v>
      </c>
    </row>
    <row r="8" spans="1:8" x14ac:dyDescent="0.15">
      <c r="A8" s="140"/>
      <c r="B8" s="13">
        <v>2</v>
      </c>
      <c r="C8" s="117">
        <f>205772.4/1000</f>
        <v>205.7724</v>
      </c>
      <c r="D8" s="74">
        <v>4.05</v>
      </c>
      <c r="E8" s="74">
        <v>2.56</v>
      </c>
      <c r="F8" s="95">
        <f>'MPS(input)'!$E$15</f>
        <v>0.56569999999999998</v>
      </c>
      <c r="G8" s="96">
        <f t="shared" si="0"/>
        <v>184.15705431796871</v>
      </c>
      <c r="H8" s="96">
        <f t="shared" ref="H8:H56" si="1">IFERROR(C8*F8,0)</f>
        <v>116.40544668</v>
      </c>
    </row>
    <row r="9" spans="1:8" x14ac:dyDescent="0.15">
      <c r="A9" s="140"/>
      <c r="B9" s="13">
        <v>3</v>
      </c>
      <c r="C9" s="117">
        <f>205772.4/1000</f>
        <v>205.7724</v>
      </c>
      <c r="D9" s="74">
        <v>4.05</v>
      </c>
      <c r="E9" s="74">
        <v>2.56</v>
      </c>
      <c r="F9" s="95">
        <f>'MPS(input)'!$E$15</f>
        <v>0.56569999999999998</v>
      </c>
      <c r="G9" s="96">
        <f t="shared" si="0"/>
        <v>184.15705431796871</v>
      </c>
      <c r="H9" s="96">
        <f t="shared" si="1"/>
        <v>116.40544668</v>
      </c>
    </row>
    <row r="10" spans="1:8" x14ac:dyDescent="0.15">
      <c r="A10" s="140"/>
      <c r="B10" s="13">
        <v>4</v>
      </c>
      <c r="C10" s="117">
        <f>290131.2/1000</f>
        <v>290.13120000000004</v>
      </c>
      <c r="D10" s="74">
        <v>3.29</v>
      </c>
      <c r="E10" s="74">
        <v>2.56</v>
      </c>
      <c r="F10" s="95">
        <f>'MPS(input)'!$E$15</f>
        <v>0.56569999999999998</v>
      </c>
      <c r="G10" s="96">
        <f t="shared" si="0"/>
        <v>210.92912237250002</v>
      </c>
      <c r="H10" s="96">
        <f t="shared" si="1"/>
        <v>164.12721984000001</v>
      </c>
    </row>
    <row r="11" spans="1:8" x14ac:dyDescent="0.15">
      <c r="A11" s="140"/>
      <c r="B11" s="13">
        <v>5</v>
      </c>
      <c r="C11" s="117">
        <f>192720/1000</f>
        <v>192.72</v>
      </c>
      <c r="D11" s="74">
        <v>4.09</v>
      </c>
      <c r="E11" s="74">
        <v>2.56</v>
      </c>
      <c r="F11" s="95">
        <f>'MPS(input)'!$E$15</f>
        <v>0.56569999999999998</v>
      </c>
      <c r="G11" s="96">
        <f t="shared" si="0"/>
        <v>174.17920678124997</v>
      </c>
      <c r="H11" s="96">
        <f t="shared" si="1"/>
        <v>109.021704</v>
      </c>
    </row>
    <row r="12" spans="1:8" x14ac:dyDescent="0.15">
      <c r="A12" s="140"/>
      <c r="B12" s="13">
        <v>6</v>
      </c>
      <c r="C12" s="117">
        <f>192720/1000</f>
        <v>192.72</v>
      </c>
      <c r="D12" s="74">
        <v>4.09</v>
      </c>
      <c r="E12" s="74">
        <v>2.56</v>
      </c>
      <c r="F12" s="95">
        <f>'MPS(input)'!$E$15</f>
        <v>0.56569999999999998</v>
      </c>
      <c r="G12" s="96">
        <f t="shared" si="0"/>
        <v>174.17920678124997</v>
      </c>
      <c r="H12" s="96">
        <f t="shared" si="1"/>
        <v>109.021704</v>
      </c>
    </row>
    <row r="13" spans="1:8" x14ac:dyDescent="0.15">
      <c r="A13" s="140"/>
      <c r="B13" s="13">
        <v>7</v>
      </c>
      <c r="C13" s="117">
        <f t="shared" ref="C13:C22" si="2">192720/1000</f>
        <v>192.72</v>
      </c>
      <c r="D13" s="74">
        <v>4.09</v>
      </c>
      <c r="E13" s="74">
        <v>2.56</v>
      </c>
      <c r="F13" s="95">
        <f>'MPS(input)'!$E$15</f>
        <v>0.56569999999999998</v>
      </c>
      <c r="G13" s="96">
        <f t="shared" si="0"/>
        <v>174.17920678124997</v>
      </c>
      <c r="H13" s="96">
        <f t="shared" si="1"/>
        <v>109.021704</v>
      </c>
    </row>
    <row r="14" spans="1:8" x14ac:dyDescent="0.15">
      <c r="A14" s="140"/>
      <c r="B14" s="13">
        <v>8</v>
      </c>
      <c r="C14" s="117">
        <f t="shared" si="2"/>
        <v>192.72</v>
      </c>
      <c r="D14" s="74">
        <v>4.09</v>
      </c>
      <c r="E14" s="74">
        <v>2.56</v>
      </c>
      <c r="F14" s="95">
        <f>'MPS(input)'!$E$15</f>
        <v>0.56569999999999998</v>
      </c>
      <c r="G14" s="96">
        <f t="shared" si="0"/>
        <v>174.17920678124997</v>
      </c>
      <c r="H14" s="96">
        <f t="shared" si="1"/>
        <v>109.021704</v>
      </c>
    </row>
    <row r="15" spans="1:8" x14ac:dyDescent="0.15">
      <c r="A15" s="140"/>
      <c r="B15" s="13">
        <v>9</v>
      </c>
      <c r="C15" s="117">
        <f t="shared" si="2"/>
        <v>192.72</v>
      </c>
      <c r="D15" s="74">
        <v>4.09</v>
      </c>
      <c r="E15" s="74">
        <v>2.56</v>
      </c>
      <c r="F15" s="95">
        <f>'MPS(input)'!$E$15</f>
        <v>0.56569999999999998</v>
      </c>
      <c r="G15" s="96">
        <f t="shared" si="0"/>
        <v>174.17920678124997</v>
      </c>
      <c r="H15" s="96">
        <f t="shared" si="1"/>
        <v>109.021704</v>
      </c>
    </row>
    <row r="16" spans="1:8" x14ac:dyDescent="0.15">
      <c r="A16" s="140"/>
      <c r="B16" s="13">
        <v>10</v>
      </c>
      <c r="C16" s="117">
        <f t="shared" si="2"/>
        <v>192.72</v>
      </c>
      <c r="D16" s="74">
        <v>4.09</v>
      </c>
      <c r="E16" s="74">
        <v>2.56</v>
      </c>
      <c r="F16" s="95">
        <f>'MPS(input)'!$E$15</f>
        <v>0.56569999999999998</v>
      </c>
      <c r="G16" s="96">
        <f t="shared" si="0"/>
        <v>174.17920678124997</v>
      </c>
      <c r="H16" s="96">
        <f t="shared" si="1"/>
        <v>109.021704</v>
      </c>
    </row>
    <row r="17" spans="1:8" x14ac:dyDescent="0.15">
      <c r="A17" s="140"/>
      <c r="B17" s="13">
        <v>11</v>
      </c>
      <c r="C17" s="117">
        <f t="shared" si="2"/>
        <v>192.72</v>
      </c>
      <c r="D17" s="74">
        <v>4.09</v>
      </c>
      <c r="E17" s="74">
        <v>2.56</v>
      </c>
      <c r="F17" s="95">
        <f>'MPS(input)'!$E$15</f>
        <v>0.56569999999999998</v>
      </c>
      <c r="G17" s="96">
        <f t="shared" si="0"/>
        <v>174.17920678124997</v>
      </c>
      <c r="H17" s="96">
        <f t="shared" si="1"/>
        <v>109.021704</v>
      </c>
    </row>
    <row r="18" spans="1:8" x14ac:dyDescent="0.15">
      <c r="A18" s="140"/>
      <c r="B18" s="13">
        <v>12</v>
      </c>
      <c r="C18" s="117">
        <f t="shared" si="2"/>
        <v>192.72</v>
      </c>
      <c r="D18" s="74">
        <v>4.09</v>
      </c>
      <c r="E18" s="74">
        <v>2.56</v>
      </c>
      <c r="F18" s="95">
        <f>'MPS(input)'!$E$15</f>
        <v>0.56569999999999998</v>
      </c>
      <c r="G18" s="96">
        <f t="shared" si="0"/>
        <v>174.17920678124997</v>
      </c>
      <c r="H18" s="96">
        <f t="shared" si="1"/>
        <v>109.021704</v>
      </c>
    </row>
    <row r="19" spans="1:8" x14ac:dyDescent="0.15">
      <c r="A19" s="140"/>
      <c r="B19" s="13">
        <v>13</v>
      </c>
      <c r="C19" s="117">
        <f t="shared" si="2"/>
        <v>192.72</v>
      </c>
      <c r="D19" s="74">
        <v>4.09</v>
      </c>
      <c r="E19" s="74">
        <v>2.56</v>
      </c>
      <c r="F19" s="95">
        <f>'MPS(input)'!$E$15</f>
        <v>0.56569999999999998</v>
      </c>
      <c r="G19" s="96">
        <f t="shared" si="0"/>
        <v>174.17920678124997</v>
      </c>
      <c r="H19" s="96">
        <f t="shared" si="1"/>
        <v>109.021704</v>
      </c>
    </row>
    <row r="20" spans="1:8" x14ac:dyDescent="0.15">
      <c r="A20" s="140"/>
      <c r="B20" s="13">
        <v>14</v>
      </c>
      <c r="C20" s="117">
        <f t="shared" si="2"/>
        <v>192.72</v>
      </c>
      <c r="D20" s="74">
        <v>4.09</v>
      </c>
      <c r="E20" s="74">
        <v>2.56</v>
      </c>
      <c r="F20" s="95">
        <f>'MPS(input)'!$E$15</f>
        <v>0.56569999999999998</v>
      </c>
      <c r="G20" s="96">
        <f t="shared" si="0"/>
        <v>174.17920678124997</v>
      </c>
      <c r="H20" s="96">
        <f t="shared" si="1"/>
        <v>109.021704</v>
      </c>
    </row>
    <row r="21" spans="1:8" x14ac:dyDescent="0.15">
      <c r="A21" s="140"/>
      <c r="B21" s="13">
        <v>15</v>
      </c>
      <c r="C21" s="117">
        <f t="shared" si="2"/>
        <v>192.72</v>
      </c>
      <c r="D21" s="74">
        <v>4.09</v>
      </c>
      <c r="E21" s="74">
        <v>2.56</v>
      </c>
      <c r="F21" s="95">
        <f>'MPS(input)'!$E$15</f>
        <v>0.56569999999999998</v>
      </c>
      <c r="G21" s="96">
        <f t="shared" si="0"/>
        <v>174.17920678124997</v>
      </c>
      <c r="H21" s="96">
        <f t="shared" si="1"/>
        <v>109.021704</v>
      </c>
    </row>
    <row r="22" spans="1:8" x14ac:dyDescent="0.15">
      <c r="A22" s="140"/>
      <c r="B22" s="13">
        <v>16</v>
      </c>
      <c r="C22" s="117">
        <f t="shared" si="2"/>
        <v>192.72</v>
      </c>
      <c r="D22" s="74">
        <v>4.09</v>
      </c>
      <c r="E22" s="74">
        <v>2.56</v>
      </c>
      <c r="F22" s="95">
        <f>'MPS(input)'!$E$15</f>
        <v>0.56569999999999998</v>
      </c>
      <c r="G22" s="96">
        <f t="shared" si="0"/>
        <v>174.17920678124997</v>
      </c>
      <c r="H22" s="96">
        <f t="shared" si="1"/>
        <v>109.021704</v>
      </c>
    </row>
    <row r="23" spans="1:8" x14ac:dyDescent="0.15">
      <c r="A23" s="140"/>
      <c r="B23" s="13">
        <v>17</v>
      </c>
      <c r="C23" s="117">
        <f>334632/1000</f>
        <v>334.63200000000001</v>
      </c>
      <c r="D23" s="74">
        <v>3.27</v>
      </c>
      <c r="E23" s="74">
        <v>2.56</v>
      </c>
      <c r="F23" s="95">
        <f>'MPS(input)'!$E$15</f>
        <v>0.56569999999999998</v>
      </c>
      <c r="G23" s="96">
        <f>IFERROR(C23*D23/E23*F23,0)</f>
        <v>241.80286103437501</v>
      </c>
      <c r="H23" s="96">
        <f>IFERROR(C23*F23,0)</f>
        <v>189.3013224</v>
      </c>
    </row>
    <row r="24" spans="1:8" x14ac:dyDescent="0.15">
      <c r="A24" s="140"/>
      <c r="B24" s="13">
        <v>18</v>
      </c>
      <c r="C24" s="15"/>
      <c r="D24" s="74"/>
      <c r="E24" s="74"/>
      <c r="F24" s="95">
        <f>'MPS(input)'!$E$15</f>
        <v>0.56569999999999998</v>
      </c>
      <c r="G24" s="96">
        <f>IFERROR(C24*D24/E24*F24,0)</f>
        <v>0</v>
      </c>
      <c r="H24" s="96">
        <f>IFERROR(C24*F24,0)</f>
        <v>0</v>
      </c>
    </row>
    <row r="25" spans="1:8" x14ac:dyDescent="0.15">
      <c r="A25" s="140"/>
      <c r="B25" s="13">
        <v>19</v>
      </c>
      <c r="C25" s="15"/>
      <c r="D25" s="74"/>
      <c r="E25" s="74"/>
      <c r="F25" s="95">
        <f>'MPS(input)'!$E$15</f>
        <v>0.56569999999999998</v>
      </c>
      <c r="G25" s="96">
        <f t="shared" ref="G25:G41" si="3">IFERROR(C25*D25/E25*F25,0)</f>
        <v>0</v>
      </c>
      <c r="H25" s="96">
        <f t="shared" si="1"/>
        <v>0</v>
      </c>
    </row>
    <row r="26" spans="1:8" x14ac:dyDescent="0.15">
      <c r="A26" s="140"/>
      <c r="B26" s="13">
        <v>20</v>
      </c>
      <c r="C26" s="15"/>
      <c r="D26" s="74"/>
      <c r="E26" s="74"/>
      <c r="F26" s="95">
        <f>'MPS(input)'!$E$15</f>
        <v>0.56569999999999998</v>
      </c>
      <c r="G26" s="96">
        <f t="shared" si="3"/>
        <v>0</v>
      </c>
      <c r="H26" s="96">
        <f t="shared" si="1"/>
        <v>0</v>
      </c>
    </row>
    <row r="27" spans="1:8" ht="14.25" customHeight="1" x14ac:dyDescent="0.15">
      <c r="A27" s="140"/>
      <c r="B27" s="13">
        <v>21</v>
      </c>
      <c r="C27" s="14"/>
      <c r="D27" s="73"/>
      <c r="E27" s="73"/>
      <c r="F27" s="95">
        <f>'MPS(input)'!$E$15</f>
        <v>0.56569999999999998</v>
      </c>
      <c r="G27" s="96">
        <f t="shared" si="3"/>
        <v>0</v>
      </c>
      <c r="H27" s="96">
        <f t="shared" si="1"/>
        <v>0</v>
      </c>
    </row>
    <row r="28" spans="1:8" x14ac:dyDescent="0.15">
      <c r="A28" s="140"/>
      <c r="B28" s="13">
        <v>22</v>
      </c>
      <c r="C28" s="14"/>
      <c r="D28" s="74"/>
      <c r="E28" s="74"/>
      <c r="F28" s="95">
        <f>'MPS(input)'!$E$15</f>
        <v>0.56569999999999998</v>
      </c>
      <c r="G28" s="96">
        <f t="shared" si="3"/>
        <v>0</v>
      </c>
      <c r="H28" s="96">
        <f t="shared" si="1"/>
        <v>0</v>
      </c>
    </row>
    <row r="29" spans="1:8" x14ac:dyDescent="0.15">
      <c r="A29" s="140"/>
      <c r="B29" s="13">
        <v>23</v>
      </c>
      <c r="C29" s="14"/>
      <c r="D29" s="74"/>
      <c r="E29" s="74"/>
      <c r="F29" s="95">
        <f>'MPS(input)'!$E$15</f>
        <v>0.56569999999999998</v>
      </c>
      <c r="G29" s="96">
        <f t="shared" si="3"/>
        <v>0</v>
      </c>
      <c r="H29" s="96">
        <f t="shared" si="1"/>
        <v>0</v>
      </c>
    </row>
    <row r="30" spans="1:8" x14ac:dyDescent="0.15">
      <c r="A30" s="140"/>
      <c r="B30" s="13">
        <v>24</v>
      </c>
      <c r="C30" s="14"/>
      <c r="D30" s="74"/>
      <c r="E30" s="74"/>
      <c r="F30" s="95">
        <f>'MPS(input)'!$E$15</f>
        <v>0.56569999999999998</v>
      </c>
      <c r="G30" s="96">
        <f t="shared" si="3"/>
        <v>0</v>
      </c>
      <c r="H30" s="96">
        <f t="shared" si="1"/>
        <v>0</v>
      </c>
    </row>
    <row r="31" spans="1:8" x14ac:dyDescent="0.15">
      <c r="A31" s="140"/>
      <c r="B31" s="13">
        <v>25</v>
      </c>
      <c r="C31" s="14"/>
      <c r="D31" s="74"/>
      <c r="E31" s="74"/>
      <c r="F31" s="95">
        <f>'MPS(input)'!$E$15</f>
        <v>0.56569999999999998</v>
      </c>
      <c r="G31" s="96">
        <f t="shared" si="3"/>
        <v>0</v>
      </c>
      <c r="H31" s="96">
        <f t="shared" si="1"/>
        <v>0</v>
      </c>
    </row>
    <row r="32" spans="1:8" x14ac:dyDescent="0.15">
      <c r="A32" s="140"/>
      <c r="B32" s="13">
        <v>26</v>
      </c>
      <c r="C32" s="14"/>
      <c r="D32" s="74"/>
      <c r="E32" s="74"/>
      <c r="F32" s="95">
        <f>'MPS(input)'!$E$15</f>
        <v>0.56569999999999998</v>
      </c>
      <c r="G32" s="96">
        <f t="shared" si="3"/>
        <v>0</v>
      </c>
      <c r="H32" s="96">
        <f t="shared" si="1"/>
        <v>0</v>
      </c>
    </row>
    <row r="33" spans="1:8" x14ac:dyDescent="0.15">
      <c r="A33" s="140"/>
      <c r="B33" s="13">
        <v>27</v>
      </c>
      <c r="C33" s="14"/>
      <c r="D33" s="74"/>
      <c r="E33" s="74"/>
      <c r="F33" s="95">
        <f>'MPS(input)'!$E$15</f>
        <v>0.56569999999999998</v>
      </c>
      <c r="G33" s="96">
        <f t="shared" si="3"/>
        <v>0</v>
      </c>
      <c r="H33" s="96">
        <f t="shared" si="1"/>
        <v>0</v>
      </c>
    </row>
    <row r="34" spans="1:8" x14ac:dyDescent="0.15">
      <c r="A34" s="140"/>
      <c r="B34" s="13">
        <v>28</v>
      </c>
      <c r="C34" s="14"/>
      <c r="D34" s="74"/>
      <c r="E34" s="74"/>
      <c r="F34" s="95">
        <f>'MPS(input)'!$E$15</f>
        <v>0.56569999999999998</v>
      </c>
      <c r="G34" s="96">
        <f t="shared" si="3"/>
        <v>0</v>
      </c>
      <c r="H34" s="96">
        <f t="shared" si="1"/>
        <v>0</v>
      </c>
    </row>
    <row r="35" spans="1:8" x14ac:dyDescent="0.15">
      <c r="A35" s="140"/>
      <c r="B35" s="13">
        <v>29</v>
      </c>
      <c r="C35" s="14"/>
      <c r="D35" s="74"/>
      <c r="E35" s="74"/>
      <c r="F35" s="95">
        <f>'MPS(input)'!$E$15</f>
        <v>0.56569999999999998</v>
      </c>
      <c r="G35" s="96">
        <f t="shared" si="3"/>
        <v>0</v>
      </c>
      <c r="H35" s="96">
        <f t="shared" si="1"/>
        <v>0</v>
      </c>
    </row>
    <row r="36" spans="1:8" x14ac:dyDescent="0.15">
      <c r="A36" s="140"/>
      <c r="B36" s="13">
        <v>30</v>
      </c>
      <c r="C36" s="14"/>
      <c r="D36" s="74"/>
      <c r="E36" s="74"/>
      <c r="F36" s="95">
        <f>'MPS(input)'!$E$15</f>
        <v>0.56569999999999998</v>
      </c>
      <c r="G36" s="96">
        <f t="shared" si="3"/>
        <v>0</v>
      </c>
      <c r="H36" s="96">
        <f t="shared" si="1"/>
        <v>0</v>
      </c>
    </row>
    <row r="37" spans="1:8" x14ac:dyDescent="0.15">
      <c r="A37" s="140"/>
      <c r="B37" s="13">
        <v>31</v>
      </c>
      <c r="C37" s="14"/>
      <c r="D37" s="74"/>
      <c r="E37" s="74"/>
      <c r="F37" s="95">
        <f>'MPS(input)'!$E$15</f>
        <v>0.56569999999999998</v>
      </c>
      <c r="G37" s="96">
        <f t="shared" si="3"/>
        <v>0</v>
      </c>
      <c r="H37" s="96">
        <f t="shared" si="1"/>
        <v>0</v>
      </c>
    </row>
    <row r="38" spans="1:8" x14ac:dyDescent="0.15">
      <c r="A38" s="140"/>
      <c r="B38" s="13">
        <v>32</v>
      </c>
      <c r="C38" s="15"/>
      <c r="D38" s="74"/>
      <c r="E38" s="74"/>
      <c r="F38" s="95">
        <f>'MPS(input)'!$E$15</f>
        <v>0.56569999999999998</v>
      </c>
      <c r="G38" s="96">
        <f t="shared" si="3"/>
        <v>0</v>
      </c>
      <c r="H38" s="96">
        <f t="shared" si="1"/>
        <v>0</v>
      </c>
    </row>
    <row r="39" spans="1:8" x14ac:dyDescent="0.15">
      <c r="A39" s="140"/>
      <c r="B39" s="13">
        <v>33</v>
      </c>
      <c r="C39" s="15"/>
      <c r="D39" s="74"/>
      <c r="E39" s="74"/>
      <c r="F39" s="95">
        <f>'MPS(input)'!$E$15</f>
        <v>0.56569999999999998</v>
      </c>
      <c r="G39" s="96">
        <f t="shared" si="3"/>
        <v>0</v>
      </c>
      <c r="H39" s="96">
        <f t="shared" si="1"/>
        <v>0</v>
      </c>
    </row>
    <row r="40" spans="1:8" x14ac:dyDescent="0.15">
      <c r="A40" s="140"/>
      <c r="B40" s="13">
        <v>34</v>
      </c>
      <c r="C40" s="15"/>
      <c r="D40" s="74"/>
      <c r="E40" s="74"/>
      <c r="F40" s="95">
        <f>'MPS(input)'!$E$15</f>
        <v>0.56569999999999998</v>
      </c>
      <c r="G40" s="96">
        <f t="shared" si="3"/>
        <v>0</v>
      </c>
      <c r="H40" s="96">
        <f t="shared" si="1"/>
        <v>0</v>
      </c>
    </row>
    <row r="41" spans="1:8" x14ac:dyDescent="0.15">
      <c r="A41" s="140"/>
      <c r="B41" s="13">
        <v>35</v>
      </c>
      <c r="C41" s="15"/>
      <c r="D41" s="74"/>
      <c r="E41" s="74"/>
      <c r="F41" s="95">
        <f>'MPS(input)'!$E$15</f>
        <v>0.56569999999999998</v>
      </c>
      <c r="G41" s="96">
        <f t="shared" si="3"/>
        <v>0</v>
      </c>
      <c r="H41" s="96">
        <f t="shared" si="1"/>
        <v>0</v>
      </c>
    </row>
    <row r="42" spans="1:8" x14ac:dyDescent="0.15">
      <c r="A42" s="140"/>
      <c r="B42" s="13">
        <v>36</v>
      </c>
      <c r="C42" s="15"/>
      <c r="D42" s="74"/>
      <c r="E42" s="74"/>
      <c r="F42" s="95">
        <f>'MPS(input)'!$E$15</f>
        <v>0.56569999999999998</v>
      </c>
      <c r="G42" s="96">
        <f t="shared" ref="G42:G56" si="4">IFERROR(C42*D42/E42*F42,0)</f>
        <v>0</v>
      </c>
      <c r="H42" s="96">
        <f t="shared" si="1"/>
        <v>0</v>
      </c>
    </row>
    <row r="43" spans="1:8" x14ac:dyDescent="0.15">
      <c r="A43" s="140"/>
      <c r="B43" s="13">
        <v>37</v>
      </c>
      <c r="C43" s="15"/>
      <c r="D43" s="74"/>
      <c r="E43" s="74"/>
      <c r="F43" s="95">
        <f>'MPS(input)'!$E$15</f>
        <v>0.56569999999999998</v>
      </c>
      <c r="G43" s="96">
        <f t="shared" si="4"/>
        <v>0</v>
      </c>
      <c r="H43" s="96">
        <f t="shared" si="1"/>
        <v>0</v>
      </c>
    </row>
    <row r="44" spans="1:8" x14ac:dyDescent="0.15">
      <c r="A44" s="140"/>
      <c r="B44" s="13">
        <v>38</v>
      </c>
      <c r="C44" s="15"/>
      <c r="D44" s="74"/>
      <c r="E44" s="74"/>
      <c r="F44" s="95">
        <f>'MPS(input)'!$E$15</f>
        <v>0.56569999999999998</v>
      </c>
      <c r="G44" s="96">
        <f t="shared" si="4"/>
        <v>0</v>
      </c>
      <c r="H44" s="96">
        <f t="shared" si="1"/>
        <v>0</v>
      </c>
    </row>
    <row r="45" spans="1:8" x14ac:dyDescent="0.15">
      <c r="A45" s="140"/>
      <c r="B45" s="13">
        <v>39</v>
      </c>
      <c r="C45" s="15"/>
      <c r="D45" s="74"/>
      <c r="E45" s="74"/>
      <c r="F45" s="95">
        <f>'MPS(input)'!$E$15</f>
        <v>0.56569999999999998</v>
      </c>
      <c r="G45" s="96">
        <f t="shared" si="4"/>
        <v>0</v>
      </c>
      <c r="H45" s="96">
        <f t="shared" si="1"/>
        <v>0</v>
      </c>
    </row>
    <row r="46" spans="1:8" x14ac:dyDescent="0.15">
      <c r="A46" s="140"/>
      <c r="B46" s="13">
        <v>40</v>
      </c>
      <c r="C46" s="15"/>
      <c r="D46" s="74"/>
      <c r="E46" s="74"/>
      <c r="F46" s="95">
        <f>'MPS(input)'!$E$15</f>
        <v>0.56569999999999998</v>
      </c>
      <c r="G46" s="96">
        <f t="shared" si="4"/>
        <v>0</v>
      </c>
      <c r="H46" s="96">
        <f t="shared" si="1"/>
        <v>0</v>
      </c>
    </row>
    <row r="47" spans="1:8" ht="14.25" customHeight="1" x14ac:dyDescent="0.15">
      <c r="A47" s="140"/>
      <c r="B47" s="13">
        <v>41</v>
      </c>
      <c r="C47" s="14"/>
      <c r="D47" s="73"/>
      <c r="E47" s="73"/>
      <c r="F47" s="95">
        <f>'MPS(input)'!$E$15</f>
        <v>0.56569999999999998</v>
      </c>
      <c r="G47" s="96">
        <f t="shared" si="4"/>
        <v>0</v>
      </c>
      <c r="H47" s="96">
        <f t="shared" si="1"/>
        <v>0</v>
      </c>
    </row>
    <row r="48" spans="1:8" x14ac:dyDescent="0.15">
      <c r="A48" s="140"/>
      <c r="B48" s="13">
        <v>42</v>
      </c>
      <c r="C48" s="14"/>
      <c r="D48" s="74"/>
      <c r="E48" s="74"/>
      <c r="F48" s="95">
        <f>'MPS(input)'!$E$15</f>
        <v>0.56569999999999998</v>
      </c>
      <c r="G48" s="96">
        <f t="shared" si="4"/>
        <v>0</v>
      </c>
      <c r="H48" s="96">
        <f t="shared" si="1"/>
        <v>0</v>
      </c>
    </row>
    <row r="49" spans="1:8" x14ac:dyDescent="0.15">
      <c r="A49" s="140"/>
      <c r="B49" s="13">
        <v>43</v>
      </c>
      <c r="C49" s="14"/>
      <c r="D49" s="74"/>
      <c r="E49" s="74"/>
      <c r="F49" s="95">
        <f>'MPS(input)'!$E$15</f>
        <v>0.56569999999999998</v>
      </c>
      <c r="G49" s="96">
        <f t="shared" si="4"/>
        <v>0</v>
      </c>
      <c r="H49" s="96">
        <f t="shared" si="1"/>
        <v>0</v>
      </c>
    </row>
    <row r="50" spans="1:8" x14ac:dyDescent="0.15">
      <c r="A50" s="140"/>
      <c r="B50" s="13">
        <v>44</v>
      </c>
      <c r="C50" s="14"/>
      <c r="D50" s="74"/>
      <c r="E50" s="74"/>
      <c r="F50" s="95">
        <f>'MPS(input)'!$E$15</f>
        <v>0.56569999999999998</v>
      </c>
      <c r="G50" s="96">
        <f t="shared" si="4"/>
        <v>0</v>
      </c>
      <c r="H50" s="96">
        <f t="shared" si="1"/>
        <v>0</v>
      </c>
    </row>
    <row r="51" spans="1:8" x14ac:dyDescent="0.15">
      <c r="A51" s="140"/>
      <c r="B51" s="13">
        <v>45</v>
      </c>
      <c r="C51" s="14"/>
      <c r="D51" s="74"/>
      <c r="E51" s="74"/>
      <c r="F51" s="95">
        <f>'MPS(input)'!$E$15</f>
        <v>0.56569999999999998</v>
      </c>
      <c r="G51" s="96">
        <f t="shared" si="4"/>
        <v>0</v>
      </c>
      <c r="H51" s="96">
        <f t="shared" si="1"/>
        <v>0</v>
      </c>
    </row>
    <row r="52" spans="1:8" x14ac:dyDescent="0.15">
      <c r="A52" s="140"/>
      <c r="B52" s="13">
        <v>46</v>
      </c>
      <c r="C52" s="14"/>
      <c r="D52" s="74"/>
      <c r="E52" s="74"/>
      <c r="F52" s="95">
        <f>'MPS(input)'!$E$15</f>
        <v>0.56569999999999998</v>
      </c>
      <c r="G52" s="96">
        <f t="shared" si="4"/>
        <v>0</v>
      </c>
      <c r="H52" s="96">
        <f t="shared" si="1"/>
        <v>0</v>
      </c>
    </row>
    <row r="53" spans="1:8" x14ac:dyDescent="0.15">
      <c r="A53" s="140"/>
      <c r="B53" s="13">
        <v>47</v>
      </c>
      <c r="C53" s="14"/>
      <c r="D53" s="74"/>
      <c r="E53" s="74"/>
      <c r="F53" s="95">
        <f>'MPS(input)'!$E$15</f>
        <v>0.56569999999999998</v>
      </c>
      <c r="G53" s="96">
        <f t="shared" si="4"/>
        <v>0</v>
      </c>
      <c r="H53" s="96">
        <f t="shared" si="1"/>
        <v>0</v>
      </c>
    </row>
    <row r="54" spans="1:8" x14ac:dyDescent="0.15">
      <c r="A54" s="140"/>
      <c r="B54" s="13">
        <v>48</v>
      </c>
      <c r="C54" s="14"/>
      <c r="D54" s="74"/>
      <c r="E54" s="74"/>
      <c r="F54" s="95">
        <f>'MPS(input)'!$E$15</f>
        <v>0.56569999999999998</v>
      </c>
      <c r="G54" s="96">
        <f t="shared" si="4"/>
        <v>0</v>
      </c>
      <c r="H54" s="96">
        <f t="shared" si="1"/>
        <v>0</v>
      </c>
    </row>
    <row r="55" spans="1:8" x14ac:dyDescent="0.15">
      <c r="A55" s="140"/>
      <c r="B55" s="13">
        <v>49</v>
      </c>
      <c r="C55" s="14"/>
      <c r="D55" s="74"/>
      <c r="E55" s="74"/>
      <c r="F55" s="95">
        <f>'MPS(input)'!$E$15</f>
        <v>0.56569999999999998</v>
      </c>
      <c r="G55" s="96">
        <f t="shared" si="4"/>
        <v>0</v>
      </c>
      <c r="H55" s="96">
        <f t="shared" si="1"/>
        <v>0</v>
      </c>
    </row>
    <row r="56" spans="1:8" x14ac:dyDescent="0.15">
      <c r="A56" s="140"/>
      <c r="B56" s="13">
        <v>50</v>
      </c>
      <c r="C56" s="14"/>
      <c r="D56" s="74"/>
      <c r="E56" s="74"/>
      <c r="F56" s="95">
        <f>'MPS(input)'!$E$15</f>
        <v>0.56569999999999998</v>
      </c>
      <c r="G56" s="96">
        <f t="shared" si="4"/>
        <v>0</v>
      </c>
      <c r="H56" s="96">
        <f t="shared" si="1"/>
        <v>0</v>
      </c>
    </row>
    <row r="57" spans="1:8" ht="19.5" customHeight="1" x14ac:dyDescent="0.15">
      <c r="A57" s="140"/>
      <c r="B57" s="97" t="s">
        <v>30</v>
      </c>
      <c r="C57" s="98" t="s">
        <v>31</v>
      </c>
      <c r="D57" s="99" t="s">
        <v>31</v>
      </c>
      <c r="E57" s="99" t="s">
        <v>31</v>
      </c>
      <c r="F57" s="100" t="s">
        <v>31</v>
      </c>
      <c r="G57" s="101">
        <f>SUMIF(G7:G56,"&gt;0",G7:G56)</f>
        <v>3052.4646597285932</v>
      </c>
      <c r="H57" s="101">
        <f>SUMIF(H7:H56,"&gt;0",H7:H56)</f>
        <v>1974.3335041199998</v>
      </c>
    </row>
  </sheetData>
  <sheetProtection password="C6A3" sheet="1" objects="1" scenarios="1" formatCells="0" formatRows="0"/>
  <mergeCells count="3">
    <mergeCell ref="D3:F3"/>
    <mergeCell ref="A7:A57"/>
    <mergeCell ref="G3:H3"/>
  </mergeCells>
  <phoneticPr fontId="15"/>
  <dataValidations count="1">
    <dataValidation type="list" errorStyle="warning" allowBlank="1" showInputMessage="1" showErrorMessage="1" sqref="E7:E56">
      <formula1>COP_RE</formula1>
    </dataValidation>
  </dataValidations>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0.625" style="1" customWidth="1"/>
    <col min="6" max="6" width="12.625" style="1" customWidth="1"/>
    <col min="7" max="7" width="11" style="1" customWidth="1"/>
    <col min="8" max="8" width="10.875" style="1" customWidth="1"/>
    <col min="9" max="9" width="11.625" style="6" customWidth="1"/>
    <col min="10" max="16384" width="9" style="1"/>
  </cols>
  <sheetData>
    <row r="1" spans="1:11" ht="18" customHeight="1" x14ac:dyDescent="0.15">
      <c r="I1" s="11" t="str">
        <f>'MPS(input)'!K1</f>
        <v>Monitoring Spreadsheet: JCM_VN_AM006_ver01.0</v>
      </c>
    </row>
    <row r="2" spans="1:11" ht="18" customHeight="1" x14ac:dyDescent="0.15">
      <c r="I2" s="11" t="str">
        <f>'MPS(input)'!K2</f>
        <v>Reference Number: VN005</v>
      </c>
    </row>
    <row r="3" spans="1:11" ht="27.75" customHeight="1" x14ac:dyDescent="0.15">
      <c r="A3" s="145" t="s">
        <v>62</v>
      </c>
      <c r="B3" s="145"/>
      <c r="C3" s="145"/>
      <c r="D3" s="145"/>
      <c r="E3" s="145"/>
      <c r="F3" s="145"/>
      <c r="G3" s="145"/>
      <c r="H3" s="145"/>
      <c r="I3" s="145"/>
    </row>
    <row r="4" spans="1:11" ht="11.25" customHeight="1" x14ac:dyDescent="0.15"/>
    <row r="5" spans="1:11" ht="18.75" customHeight="1" thickBot="1" x14ac:dyDescent="0.2">
      <c r="A5" s="32" t="s">
        <v>14</v>
      </c>
      <c r="B5" s="21"/>
      <c r="C5" s="21"/>
      <c r="D5" s="21"/>
      <c r="E5" s="20"/>
      <c r="F5" s="22" t="s">
        <v>15</v>
      </c>
      <c r="G5" s="69" t="s">
        <v>16</v>
      </c>
      <c r="H5" s="22" t="s">
        <v>2</v>
      </c>
      <c r="I5" s="23" t="s">
        <v>0</v>
      </c>
    </row>
    <row r="6" spans="1:11" ht="18.75" customHeight="1" thickBot="1" x14ac:dyDescent="0.2">
      <c r="A6" s="33"/>
      <c r="B6" s="24" t="s">
        <v>97</v>
      </c>
      <c r="C6" s="24"/>
      <c r="D6" s="24"/>
      <c r="E6" s="24"/>
      <c r="F6" s="67" t="s">
        <v>122</v>
      </c>
      <c r="G6" s="72">
        <f>G11-G14</f>
        <v>935.00905560859337</v>
      </c>
      <c r="H6" s="68" t="s">
        <v>98</v>
      </c>
      <c r="I6" s="45" t="s">
        <v>99</v>
      </c>
    </row>
    <row r="7" spans="1:11" ht="18.75" customHeight="1" x14ac:dyDescent="0.15">
      <c r="A7" s="32" t="s">
        <v>17</v>
      </c>
      <c r="B7" s="21"/>
      <c r="C7" s="21"/>
      <c r="D7" s="21"/>
      <c r="E7" s="20"/>
      <c r="F7" s="20"/>
      <c r="G7" s="70"/>
      <c r="H7" s="22"/>
      <c r="I7" s="22"/>
      <c r="J7" s="54"/>
      <c r="K7" s="54"/>
    </row>
    <row r="8" spans="1:11" ht="18.75" customHeight="1" x14ac:dyDescent="0.15">
      <c r="A8" s="34"/>
      <c r="B8" s="146" t="s">
        <v>100</v>
      </c>
      <c r="C8" s="146"/>
      <c r="D8" s="146"/>
      <c r="E8" s="146"/>
      <c r="F8" s="26" t="s">
        <v>34</v>
      </c>
      <c r="G8" s="27">
        <f>'MPS(input)'!E15</f>
        <v>0.56569999999999998</v>
      </c>
      <c r="H8" s="25" t="s">
        <v>7</v>
      </c>
      <c r="I8" s="28" t="s">
        <v>86</v>
      </c>
    </row>
    <row r="9" spans="1:11" ht="33" customHeight="1" x14ac:dyDescent="0.15">
      <c r="A9" s="33"/>
      <c r="B9" s="147" t="s">
        <v>101</v>
      </c>
      <c r="C9" s="148"/>
      <c r="D9" s="148"/>
      <c r="E9" s="149"/>
      <c r="F9" s="106" t="s">
        <v>35</v>
      </c>
      <c r="G9" s="106" t="s">
        <v>7</v>
      </c>
      <c r="H9" s="106" t="s">
        <v>7</v>
      </c>
      <c r="I9" s="28" t="s">
        <v>102</v>
      </c>
    </row>
    <row r="10" spans="1:11" ht="18.75" customHeight="1" thickBot="1" x14ac:dyDescent="0.2">
      <c r="A10" s="32" t="s">
        <v>18</v>
      </c>
      <c r="B10" s="20"/>
      <c r="C10" s="21"/>
      <c r="D10" s="22"/>
      <c r="E10" s="22"/>
      <c r="F10" s="22"/>
      <c r="G10" s="32"/>
      <c r="H10" s="22"/>
      <c r="I10" s="22"/>
    </row>
    <row r="11" spans="1:11" ht="18.75" customHeight="1" thickBot="1" x14ac:dyDescent="0.2">
      <c r="A11" s="34"/>
      <c r="B11" s="35" t="s">
        <v>103</v>
      </c>
      <c r="C11" s="24"/>
      <c r="D11" s="24"/>
      <c r="E11" s="24"/>
      <c r="F11" s="67" t="s">
        <v>122</v>
      </c>
      <c r="G11" s="72">
        <f>'MPS(input_each system)'!G57</f>
        <v>3052.4646597285932</v>
      </c>
      <c r="H11" s="68" t="s">
        <v>98</v>
      </c>
      <c r="I11" s="25" t="s">
        <v>104</v>
      </c>
    </row>
    <row r="12" spans="1:11" ht="33" customHeight="1" x14ac:dyDescent="0.15">
      <c r="A12" s="33"/>
      <c r="B12" s="37"/>
      <c r="C12" s="150" t="s">
        <v>119</v>
      </c>
      <c r="D12" s="151"/>
      <c r="E12" s="152"/>
      <c r="F12" s="106"/>
      <c r="G12" s="107"/>
      <c r="H12" s="106"/>
      <c r="I12" s="106"/>
    </row>
    <row r="13" spans="1:11" ht="18.75" customHeight="1" thickBot="1" x14ac:dyDescent="0.2">
      <c r="A13" s="32" t="s">
        <v>20</v>
      </c>
      <c r="B13" s="21"/>
      <c r="C13" s="21"/>
      <c r="D13" s="21"/>
      <c r="E13" s="20"/>
      <c r="F13" s="22"/>
      <c r="G13" s="32"/>
      <c r="H13" s="22"/>
      <c r="I13" s="22"/>
    </row>
    <row r="14" spans="1:11" ht="18.75" customHeight="1" thickBot="1" x14ac:dyDescent="0.2">
      <c r="A14" s="34"/>
      <c r="B14" s="36" t="s">
        <v>105</v>
      </c>
      <c r="C14" s="30"/>
      <c r="D14" s="30"/>
      <c r="E14" s="30"/>
      <c r="F14" s="67" t="s">
        <v>122</v>
      </c>
      <c r="G14" s="72">
        <f>G15+G16</f>
        <v>2117.4556041199999</v>
      </c>
      <c r="H14" s="68" t="s">
        <v>98</v>
      </c>
      <c r="I14" s="25" t="s">
        <v>106</v>
      </c>
    </row>
    <row r="15" spans="1:11" ht="18.75" customHeight="1" x14ac:dyDescent="0.15">
      <c r="A15" s="34"/>
      <c r="B15" s="38"/>
      <c r="C15" s="29" t="s">
        <v>36</v>
      </c>
      <c r="D15" s="29"/>
      <c r="E15" s="29"/>
      <c r="F15" s="63" t="s">
        <v>123</v>
      </c>
      <c r="G15" s="71">
        <f>'MPS(input_each system)'!H57</f>
        <v>1974.3335041199998</v>
      </c>
      <c r="H15" s="25" t="s">
        <v>98</v>
      </c>
      <c r="I15" s="25" t="s">
        <v>107</v>
      </c>
    </row>
    <row r="16" spans="1:11" ht="18.75" customHeight="1" x14ac:dyDescent="0.15">
      <c r="A16" s="34"/>
      <c r="B16" s="38"/>
      <c r="C16" s="39" t="s">
        <v>37</v>
      </c>
      <c r="D16" s="29"/>
      <c r="E16" s="29"/>
      <c r="F16" s="63" t="s">
        <v>19</v>
      </c>
      <c r="G16" s="31">
        <f>G17*G18</f>
        <v>143.12209999999999</v>
      </c>
      <c r="H16" s="25" t="s">
        <v>98</v>
      </c>
      <c r="I16" s="25" t="s">
        <v>108</v>
      </c>
    </row>
    <row r="17" spans="1:9" ht="33" customHeight="1" x14ac:dyDescent="0.15">
      <c r="A17" s="34"/>
      <c r="B17" s="38"/>
      <c r="C17" s="55"/>
      <c r="D17" s="143" t="s">
        <v>109</v>
      </c>
      <c r="E17" s="144"/>
      <c r="F17" s="63" t="s">
        <v>19</v>
      </c>
      <c r="G17" s="102">
        <f>'MPS(input)'!E9</f>
        <v>253</v>
      </c>
      <c r="H17" s="62" t="s">
        <v>3</v>
      </c>
      <c r="I17" s="25" t="s">
        <v>110</v>
      </c>
    </row>
    <row r="18" spans="1:9" ht="21" customHeight="1" x14ac:dyDescent="0.15">
      <c r="A18" s="33"/>
      <c r="B18" s="37"/>
      <c r="C18" s="40"/>
      <c r="D18" s="29" t="s">
        <v>111</v>
      </c>
      <c r="E18" s="29"/>
      <c r="F18" s="64" t="s">
        <v>19</v>
      </c>
      <c r="G18" s="103">
        <f>'MPS(input)'!E15</f>
        <v>0.56569999999999998</v>
      </c>
      <c r="H18" s="104" t="s">
        <v>112</v>
      </c>
      <c r="I18" s="25" t="s">
        <v>86</v>
      </c>
    </row>
    <row r="19" spans="1:9" x14ac:dyDescent="0.15">
      <c r="A19" s="2"/>
      <c r="B19" s="2"/>
      <c r="C19" s="2"/>
      <c r="D19" s="2"/>
      <c r="E19" s="12" t="s">
        <v>23</v>
      </c>
      <c r="F19" s="8"/>
      <c r="G19" s="7"/>
      <c r="H19" s="7"/>
      <c r="I19" s="16"/>
    </row>
    <row r="20" spans="1:9" ht="21.75" customHeight="1" x14ac:dyDescent="0.15">
      <c r="E20" s="2" t="s">
        <v>21</v>
      </c>
      <c r="F20" s="4"/>
    </row>
    <row r="21" spans="1:9" ht="21.75" customHeight="1" x14ac:dyDescent="0.15">
      <c r="D21" s="16"/>
      <c r="E21" s="157" t="s">
        <v>120</v>
      </c>
      <c r="F21" s="158"/>
      <c r="H21" s="2"/>
    </row>
    <row r="22" spans="1:9" ht="33" customHeight="1" x14ac:dyDescent="0.15">
      <c r="D22" s="16"/>
      <c r="E22" s="153" t="s">
        <v>113</v>
      </c>
      <c r="F22" s="154"/>
      <c r="G22" s="65">
        <v>2.97</v>
      </c>
      <c r="H22" s="19"/>
      <c r="I22" s="56"/>
    </row>
    <row r="23" spans="1:9" ht="33" customHeight="1" x14ac:dyDescent="0.15">
      <c r="D23" s="16"/>
      <c r="E23" s="155" t="s">
        <v>114</v>
      </c>
      <c r="F23" s="156"/>
      <c r="G23" s="65">
        <v>2.94</v>
      </c>
      <c r="H23" s="19"/>
      <c r="I23" s="56"/>
    </row>
    <row r="24" spans="1:9" ht="33" customHeight="1" x14ac:dyDescent="0.15">
      <c r="D24" s="16"/>
      <c r="E24" s="153" t="s">
        <v>115</v>
      </c>
      <c r="F24" s="154"/>
      <c r="G24" s="66">
        <v>2.91</v>
      </c>
      <c r="H24" s="6"/>
      <c r="I24" s="56"/>
    </row>
    <row r="25" spans="1:9" ht="33" customHeight="1" x14ac:dyDescent="0.15">
      <c r="D25" s="16"/>
      <c r="E25" s="155" t="s">
        <v>116</v>
      </c>
      <c r="F25" s="156"/>
      <c r="G25" s="66">
        <v>2.56</v>
      </c>
      <c r="H25" s="6"/>
      <c r="I25" s="57"/>
    </row>
  </sheetData>
  <sheetProtection password="C6A3" sheet="1" objects="1" scenarios="1"/>
  <mergeCells count="10">
    <mergeCell ref="E22:F22"/>
    <mergeCell ref="E23:F23"/>
    <mergeCell ref="E24:F24"/>
    <mergeCell ref="E25:F25"/>
    <mergeCell ref="E21:F21"/>
    <mergeCell ref="D17:E17"/>
    <mergeCell ref="A3:I3"/>
    <mergeCell ref="B8:E8"/>
    <mergeCell ref="B9:E9"/>
    <mergeCell ref="C12:E12"/>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50" customWidth="1"/>
    <col min="2" max="2" width="36.375" style="50" customWidth="1"/>
    <col min="3" max="3" width="49.125" style="50" customWidth="1"/>
    <col min="4" max="256" width="9" style="50"/>
    <col min="257" max="257" width="3.625" style="50" customWidth="1"/>
    <col min="258" max="258" width="36.375" style="50" customWidth="1"/>
    <col min="259" max="259" width="49.125" style="50" customWidth="1"/>
    <col min="260" max="512" width="9" style="50"/>
    <col min="513" max="513" width="3.625" style="50" customWidth="1"/>
    <col min="514" max="514" width="36.375" style="50" customWidth="1"/>
    <col min="515" max="515" width="49.125" style="50" customWidth="1"/>
    <col min="516" max="768" width="9" style="50"/>
    <col min="769" max="769" width="3.625" style="50" customWidth="1"/>
    <col min="770" max="770" width="36.375" style="50" customWidth="1"/>
    <col min="771" max="771" width="49.125" style="50" customWidth="1"/>
    <col min="772" max="1024" width="9" style="50"/>
    <col min="1025" max="1025" width="3.625" style="50" customWidth="1"/>
    <col min="1026" max="1026" width="36.375" style="50" customWidth="1"/>
    <col min="1027" max="1027" width="49.125" style="50" customWidth="1"/>
    <col min="1028" max="1280" width="9" style="50"/>
    <col min="1281" max="1281" width="3.625" style="50" customWidth="1"/>
    <col min="1282" max="1282" width="36.375" style="50" customWidth="1"/>
    <col min="1283" max="1283" width="49.125" style="50" customWidth="1"/>
    <col min="1284" max="1536" width="9" style="50"/>
    <col min="1537" max="1537" width="3.625" style="50" customWidth="1"/>
    <col min="1538" max="1538" width="36.375" style="50" customWidth="1"/>
    <col min="1539" max="1539" width="49.125" style="50" customWidth="1"/>
    <col min="1540" max="1792" width="9" style="50"/>
    <col min="1793" max="1793" width="3.625" style="50" customWidth="1"/>
    <col min="1794" max="1794" width="36.375" style="50" customWidth="1"/>
    <col min="1795" max="1795" width="49.125" style="50" customWidth="1"/>
    <col min="1796" max="2048" width="9" style="50"/>
    <col min="2049" max="2049" width="3.625" style="50" customWidth="1"/>
    <col min="2050" max="2050" width="36.375" style="50" customWidth="1"/>
    <col min="2051" max="2051" width="49.125" style="50" customWidth="1"/>
    <col min="2052" max="2304" width="9" style="50"/>
    <col min="2305" max="2305" width="3.625" style="50" customWidth="1"/>
    <col min="2306" max="2306" width="36.375" style="50" customWidth="1"/>
    <col min="2307" max="2307" width="49.125" style="50" customWidth="1"/>
    <col min="2308" max="2560" width="9" style="50"/>
    <col min="2561" max="2561" width="3.625" style="50" customWidth="1"/>
    <col min="2562" max="2562" width="36.375" style="50" customWidth="1"/>
    <col min="2563" max="2563" width="49.125" style="50" customWidth="1"/>
    <col min="2564" max="2816" width="9" style="50"/>
    <col min="2817" max="2817" width="3.625" style="50" customWidth="1"/>
    <col min="2818" max="2818" width="36.375" style="50" customWidth="1"/>
    <col min="2819" max="2819" width="49.125" style="50" customWidth="1"/>
    <col min="2820" max="3072" width="9" style="50"/>
    <col min="3073" max="3073" width="3.625" style="50" customWidth="1"/>
    <col min="3074" max="3074" width="36.375" style="50" customWidth="1"/>
    <col min="3075" max="3075" width="49.125" style="50" customWidth="1"/>
    <col min="3076" max="3328" width="9" style="50"/>
    <col min="3329" max="3329" width="3.625" style="50" customWidth="1"/>
    <col min="3330" max="3330" width="36.375" style="50" customWidth="1"/>
    <col min="3331" max="3331" width="49.125" style="50" customWidth="1"/>
    <col min="3332" max="3584" width="9" style="50"/>
    <col min="3585" max="3585" width="3.625" style="50" customWidth="1"/>
    <col min="3586" max="3586" width="36.375" style="50" customWidth="1"/>
    <col min="3587" max="3587" width="49.125" style="50" customWidth="1"/>
    <col min="3588" max="3840" width="9" style="50"/>
    <col min="3841" max="3841" width="3.625" style="50" customWidth="1"/>
    <col min="3842" max="3842" width="36.375" style="50" customWidth="1"/>
    <col min="3843" max="3843" width="49.125" style="50" customWidth="1"/>
    <col min="3844" max="4096" width="9" style="50"/>
    <col min="4097" max="4097" width="3.625" style="50" customWidth="1"/>
    <col min="4098" max="4098" width="36.375" style="50" customWidth="1"/>
    <col min="4099" max="4099" width="49.125" style="50" customWidth="1"/>
    <col min="4100" max="4352" width="9" style="50"/>
    <col min="4353" max="4353" width="3.625" style="50" customWidth="1"/>
    <col min="4354" max="4354" width="36.375" style="50" customWidth="1"/>
    <col min="4355" max="4355" width="49.125" style="50" customWidth="1"/>
    <col min="4356" max="4608" width="9" style="50"/>
    <col min="4609" max="4609" width="3.625" style="50" customWidth="1"/>
    <col min="4610" max="4610" width="36.375" style="50" customWidth="1"/>
    <col min="4611" max="4611" width="49.125" style="50" customWidth="1"/>
    <col min="4612" max="4864" width="9" style="50"/>
    <col min="4865" max="4865" width="3.625" style="50" customWidth="1"/>
    <col min="4866" max="4866" width="36.375" style="50" customWidth="1"/>
    <col min="4867" max="4867" width="49.125" style="50" customWidth="1"/>
    <col min="4868" max="5120" width="9" style="50"/>
    <col min="5121" max="5121" width="3.625" style="50" customWidth="1"/>
    <col min="5122" max="5122" width="36.375" style="50" customWidth="1"/>
    <col min="5123" max="5123" width="49.125" style="50" customWidth="1"/>
    <col min="5124" max="5376" width="9" style="50"/>
    <col min="5377" max="5377" width="3.625" style="50" customWidth="1"/>
    <col min="5378" max="5378" width="36.375" style="50" customWidth="1"/>
    <col min="5379" max="5379" width="49.125" style="50" customWidth="1"/>
    <col min="5380" max="5632" width="9" style="50"/>
    <col min="5633" max="5633" width="3.625" style="50" customWidth="1"/>
    <col min="5634" max="5634" width="36.375" style="50" customWidth="1"/>
    <col min="5635" max="5635" width="49.125" style="50" customWidth="1"/>
    <col min="5636" max="5888" width="9" style="50"/>
    <col min="5889" max="5889" width="3.625" style="50" customWidth="1"/>
    <col min="5890" max="5890" width="36.375" style="50" customWidth="1"/>
    <col min="5891" max="5891" width="49.125" style="50" customWidth="1"/>
    <col min="5892" max="6144" width="9" style="50"/>
    <col min="6145" max="6145" width="3.625" style="50" customWidth="1"/>
    <col min="6146" max="6146" width="36.375" style="50" customWidth="1"/>
    <col min="6147" max="6147" width="49.125" style="50" customWidth="1"/>
    <col min="6148" max="6400" width="9" style="50"/>
    <col min="6401" max="6401" width="3.625" style="50" customWidth="1"/>
    <col min="6402" max="6402" width="36.375" style="50" customWidth="1"/>
    <col min="6403" max="6403" width="49.125" style="50" customWidth="1"/>
    <col min="6404" max="6656" width="9" style="50"/>
    <col min="6657" max="6657" width="3.625" style="50" customWidth="1"/>
    <col min="6658" max="6658" width="36.375" style="50" customWidth="1"/>
    <col min="6659" max="6659" width="49.125" style="50" customWidth="1"/>
    <col min="6660" max="6912" width="9" style="50"/>
    <col min="6913" max="6913" width="3.625" style="50" customWidth="1"/>
    <col min="6914" max="6914" width="36.375" style="50" customWidth="1"/>
    <col min="6915" max="6915" width="49.125" style="50" customWidth="1"/>
    <col min="6916" max="7168" width="9" style="50"/>
    <col min="7169" max="7169" width="3.625" style="50" customWidth="1"/>
    <col min="7170" max="7170" width="36.375" style="50" customWidth="1"/>
    <col min="7171" max="7171" width="49.125" style="50" customWidth="1"/>
    <col min="7172" max="7424" width="9" style="50"/>
    <col min="7425" max="7425" width="3.625" style="50" customWidth="1"/>
    <col min="7426" max="7426" width="36.375" style="50" customWidth="1"/>
    <col min="7427" max="7427" width="49.125" style="50" customWidth="1"/>
    <col min="7428" max="7680" width="9" style="50"/>
    <col min="7681" max="7681" width="3.625" style="50" customWidth="1"/>
    <col min="7682" max="7682" width="36.375" style="50" customWidth="1"/>
    <col min="7683" max="7683" width="49.125" style="50" customWidth="1"/>
    <col min="7684" max="7936" width="9" style="50"/>
    <col min="7937" max="7937" width="3.625" style="50" customWidth="1"/>
    <col min="7938" max="7938" width="36.375" style="50" customWidth="1"/>
    <col min="7939" max="7939" width="49.125" style="50" customWidth="1"/>
    <col min="7940" max="8192" width="9" style="50"/>
    <col min="8193" max="8193" width="3.625" style="50" customWidth="1"/>
    <col min="8194" max="8194" width="36.375" style="50" customWidth="1"/>
    <col min="8195" max="8195" width="49.125" style="50" customWidth="1"/>
    <col min="8196" max="8448" width="9" style="50"/>
    <col min="8449" max="8449" width="3.625" style="50" customWidth="1"/>
    <col min="8450" max="8450" width="36.375" style="50" customWidth="1"/>
    <col min="8451" max="8451" width="49.125" style="50" customWidth="1"/>
    <col min="8452" max="8704" width="9" style="50"/>
    <col min="8705" max="8705" width="3.625" style="50" customWidth="1"/>
    <col min="8706" max="8706" width="36.375" style="50" customWidth="1"/>
    <col min="8707" max="8707" width="49.125" style="50" customWidth="1"/>
    <col min="8708" max="8960" width="9" style="50"/>
    <col min="8961" max="8961" width="3.625" style="50" customWidth="1"/>
    <col min="8962" max="8962" width="36.375" style="50" customWidth="1"/>
    <col min="8963" max="8963" width="49.125" style="50" customWidth="1"/>
    <col min="8964" max="9216" width="9" style="50"/>
    <col min="9217" max="9217" width="3.625" style="50" customWidth="1"/>
    <col min="9218" max="9218" width="36.375" style="50" customWidth="1"/>
    <col min="9219" max="9219" width="49.125" style="50" customWidth="1"/>
    <col min="9220" max="9472" width="9" style="50"/>
    <col min="9473" max="9473" width="3.625" style="50" customWidth="1"/>
    <col min="9474" max="9474" width="36.375" style="50" customWidth="1"/>
    <col min="9475" max="9475" width="49.125" style="50" customWidth="1"/>
    <col min="9476" max="9728" width="9" style="50"/>
    <col min="9729" max="9729" width="3.625" style="50" customWidth="1"/>
    <col min="9730" max="9730" width="36.375" style="50" customWidth="1"/>
    <col min="9731" max="9731" width="49.125" style="50" customWidth="1"/>
    <col min="9732" max="9984" width="9" style="50"/>
    <col min="9985" max="9985" width="3.625" style="50" customWidth="1"/>
    <col min="9986" max="9986" width="36.375" style="50" customWidth="1"/>
    <col min="9987" max="9987" width="49.125" style="50" customWidth="1"/>
    <col min="9988" max="10240" width="9" style="50"/>
    <col min="10241" max="10241" width="3.625" style="50" customWidth="1"/>
    <col min="10242" max="10242" width="36.375" style="50" customWidth="1"/>
    <col min="10243" max="10243" width="49.125" style="50" customWidth="1"/>
    <col min="10244" max="10496" width="9" style="50"/>
    <col min="10497" max="10497" width="3.625" style="50" customWidth="1"/>
    <col min="10498" max="10498" width="36.375" style="50" customWidth="1"/>
    <col min="10499" max="10499" width="49.125" style="50" customWidth="1"/>
    <col min="10500" max="10752" width="9" style="50"/>
    <col min="10753" max="10753" width="3.625" style="50" customWidth="1"/>
    <col min="10754" max="10754" width="36.375" style="50" customWidth="1"/>
    <col min="10755" max="10755" width="49.125" style="50" customWidth="1"/>
    <col min="10756" max="11008" width="9" style="50"/>
    <col min="11009" max="11009" width="3.625" style="50" customWidth="1"/>
    <col min="11010" max="11010" width="36.375" style="50" customWidth="1"/>
    <col min="11011" max="11011" width="49.125" style="50" customWidth="1"/>
    <col min="11012" max="11264" width="9" style="50"/>
    <col min="11265" max="11265" width="3.625" style="50" customWidth="1"/>
    <col min="11266" max="11266" width="36.375" style="50" customWidth="1"/>
    <col min="11267" max="11267" width="49.125" style="50" customWidth="1"/>
    <col min="11268" max="11520" width="9" style="50"/>
    <col min="11521" max="11521" width="3.625" style="50" customWidth="1"/>
    <col min="11522" max="11522" width="36.375" style="50" customWidth="1"/>
    <col min="11523" max="11523" width="49.125" style="50" customWidth="1"/>
    <col min="11524" max="11776" width="9" style="50"/>
    <col min="11777" max="11777" width="3.625" style="50" customWidth="1"/>
    <col min="11778" max="11778" width="36.375" style="50" customWidth="1"/>
    <col min="11779" max="11779" width="49.125" style="50" customWidth="1"/>
    <col min="11780" max="12032" width="9" style="50"/>
    <col min="12033" max="12033" width="3.625" style="50" customWidth="1"/>
    <col min="12034" max="12034" width="36.375" style="50" customWidth="1"/>
    <col min="12035" max="12035" width="49.125" style="50" customWidth="1"/>
    <col min="12036" max="12288" width="9" style="50"/>
    <col min="12289" max="12289" width="3.625" style="50" customWidth="1"/>
    <col min="12290" max="12290" width="36.375" style="50" customWidth="1"/>
    <col min="12291" max="12291" width="49.125" style="50" customWidth="1"/>
    <col min="12292" max="12544" width="9" style="50"/>
    <col min="12545" max="12545" width="3.625" style="50" customWidth="1"/>
    <col min="12546" max="12546" width="36.375" style="50" customWidth="1"/>
    <col min="12547" max="12547" width="49.125" style="50" customWidth="1"/>
    <col min="12548" max="12800" width="9" style="50"/>
    <col min="12801" max="12801" width="3.625" style="50" customWidth="1"/>
    <col min="12802" max="12802" width="36.375" style="50" customWidth="1"/>
    <col min="12803" max="12803" width="49.125" style="50" customWidth="1"/>
    <col min="12804" max="13056" width="9" style="50"/>
    <col min="13057" max="13057" width="3.625" style="50" customWidth="1"/>
    <col min="13058" max="13058" width="36.375" style="50" customWidth="1"/>
    <col min="13059" max="13059" width="49.125" style="50" customWidth="1"/>
    <col min="13060" max="13312" width="9" style="50"/>
    <col min="13313" max="13313" width="3.625" style="50" customWidth="1"/>
    <col min="13314" max="13314" width="36.375" style="50" customWidth="1"/>
    <col min="13315" max="13315" width="49.125" style="50" customWidth="1"/>
    <col min="13316" max="13568" width="9" style="50"/>
    <col min="13569" max="13569" width="3.625" style="50" customWidth="1"/>
    <col min="13570" max="13570" width="36.375" style="50" customWidth="1"/>
    <col min="13571" max="13571" width="49.125" style="50" customWidth="1"/>
    <col min="13572" max="13824" width="9" style="50"/>
    <col min="13825" max="13825" width="3.625" style="50" customWidth="1"/>
    <col min="13826" max="13826" width="36.375" style="50" customWidth="1"/>
    <col min="13827" max="13827" width="49.125" style="50" customWidth="1"/>
    <col min="13828" max="14080" width="9" style="50"/>
    <col min="14081" max="14081" width="3.625" style="50" customWidth="1"/>
    <col min="14082" max="14082" width="36.375" style="50" customWidth="1"/>
    <col min="14083" max="14083" width="49.125" style="50" customWidth="1"/>
    <col min="14084" max="14336" width="9" style="50"/>
    <col min="14337" max="14337" width="3.625" style="50" customWidth="1"/>
    <col min="14338" max="14338" width="36.375" style="50" customWidth="1"/>
    <col min="14339" max="14339" width="49.125" style="50" customWidth="1"/>
    <col min="14340" max="14592" width="9" style="50"/>
    <col min="14593" max="14593" width="3.625" style="50" customWidth="1"/>
    <col min="14594" max="14594" width="36.375" style="50" customWidth="1"/>
    <col min="14595" max="14595" width="49.125" style="50" customWidth="1"/>
    <col min="14596" max="14848" width="9" style="50"/>
    <col min="14849" max="14849" width="3.625" style="50" customWidth="1"/>
    <col min="14850" max="14850" width="36.375" style="50" customWidth="1"/>
    <col min="14851" max="14851" width="49.125" style="50" customWidth="1"/>
    <col min="14852" max="15104" width="9" style="50"/>
    <col min="15105" max="15105" width="3.625" style="50" customWidth="1"/>
    <col min="15106" max="15106" width="36.375" style="50" customWidth="1"/>
    <col min="15107" max="15107" width="49.125" style="50" customWidth="1"/>
    <col min="15108" max="15360" width="9" style="50"/>
    <col min="15361" max="15361" width="3.625" style="50" customWidth="1"/>
    <col min="15362" max="15362" width="36.375" style="50" customWidth="1"/>
    <col min="15363" max="15363" width="49.125" style="50" customWidth="1"/>
    <col min="15364" max="15616" width="9" style="50"/>
    <col min="15617" max="15617" width="3.625" style="50" customWidth="1"/>
    <col min="15618" max="15618" width="36.375" style="50" customWidth="1"/>
    <col min="15619" max="15619" width="49.125" style="50" customWidth="1"/>
    <col min="15620" max="15872" width="9" style="50"/>
    <col min="15873" max="15873" width="3.625" style="50" customWidth="1"/>
    <col min="15874" max="15874" width="36.375" style="50" customWidth="1"/>
    <col min="15875" max="15875" width="49.125" style="50" customWidth="1"/>
    <col min="15876" max="16128" width="9" style="50"/>
    <col min="16129" max="16129" width="3.625" style="50" customWidth="1"/>
    <col min="16130" max="16130" width="36.375" style="50" customWidth="1"/>
    <col min="16131" max="16131" width="49.125" style="50" customWidth="1"/>
    <col min="16132" max="16384" width="9" style="50"/>
  </cols>
  <sheetData>
    <row r="1" spans="1:3" ht="18" customHeight="1" x14ac:dyDescent="0.15">
      <c r="C1" s="11" t="str">
        <f>'MPS(input)'!K1</f>
        <v>Monitoring Spreadsheet: JCM_VN_AM006_ver01.0</v>
      </c>
    </row>
    <row r="2" spans="1:3" ht="18" customHeight="1" x14ac:dyDescent="0.15">
      <c r="C2" s="11" t="str">
        <f>'MPS(input)'!K2</f>
        <v>Reference Number: VN005</v>
      </c>
    </row>
    <row r="3" spans="1:3" ht="24" customHeight="1" x14ac:dyDescent="0.15">
      <c r="A3" s="159" t="s">
        <v>124</v>
      </c>
      <c r="B3" s="159"/>
      <c r="C3" s="159"/>
    </row>
    <row r="5" spans="1:3" ht="21" customHeight="1" x14ac:dyDescent="0.15">
      <c r="B5" s="46" t="s">
        <v>125</v>
      </c>
      <c r="C5" s="46" t="s">
        <v>126</v>
      </c>
    </row>
    <row r="6" spans="1:3" ht="72" customHeight="1" x14ac:dyDescent="0.15">
      <c r="B6" s="105" t="s">
        <v>143</v>
      </c>
      <c r="C6" s="105" t="s">
        <v>155</v>
      </c>
    </row>
    <row r="7" spans="1:3" ht="102" customHeight="1" x14ac:dyDescent="0.15">
      <c r="B7" s="105" t="s">
        <v>144</v>
      </c>
      <c r="C7" s="105" t="s">
        <v>156</v>
      </c>
    </row>
    <row r="8" spans="1:3" ht="67.5" customHeight="1" x14ac:dyDescent="0.15">
      <c r="B8" s="105" t="s">
        <v>145</v>
      </c>
      <c r="C8" s="105" t="s">
        <v>146</v>
      </c>
    </row>
    <row r="9" spans="1:3" ht="54" customHeight="1" x14ac:dyDescent="0.15">
      <c r="B9" s="105" t="s">
        <v>145</v>
      </c>
      <c r="C9" s="105" t="s">
        <v>146</v>
      </c>
    </row>
    <row r="10" spans="1:3" ht="54" customHeight="1" x14ac:dyDescent="0.15">
      <c r="B10" s="105" t="s">
        <v>145</v>
      </c>
      <c r="C10" s="105" t="s">
        <v>146</v>
      </c>
    </row>
    <row r="11" spans="1:3" ht="54" customHeight="1" x14ac:dyDescent="0.15">
      <c r="B11" s="105" t="s">
        <v>145</v>
      </c>
      <c r="C11" s="105" t="s">
        <v>146</v>
      </c>
    </row>
    <row r="12" spans="1:3" ht="54" customHeight="1" x14ac:dyDescent="0.15">
      <c r="B12" s="105" t="s">
        <v>145</v>
      </c>
      <c r="C12" s="105" t="s">
        <v>146</v>
      </c>
    </row>
  </sheetData>
  <sheetProtection password="C6A3" sheet="1" objects="1" scenarios="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26"/>
  <sheetViews>
    <sheetView showGridLines="0" view="pageBreakPreview" zoomScale="60" zoomScaleNormal="60" workbookViewId="0"/>
  </sheetViews>
  <sheetFormatPr defaultColWidth="9" defaultRowHeight="14.25" x14ac:dyDescent="0.15"/>
  <cols>
    <col min="1" max="1" width="2.625" style="1" customWidth="1"/>
    <col min="2" max="2" width="11.5" style="1" customWidth="1"/>
    <col min="3" max="4" width="13.625" style="1" customWidth="1"/>
    <col min="5" max="5" width="24.625" style="1" customWidth="1"/>
    <col min="6" max="7" width="10.625" style="1" customWidth="1"/>
    <col min="8" max="8" width="11.625" style="1" customWidth="1"/>
    <col min="9" max="9" width="10.125" style="1" customWidth="1"/>
    <col min="10" max="10" width="60.625" style="1" customWidth="1"/>
    <col min="11" max="11" width="12.625" style="1" customWidth="1"/>
    <col min="12" max="12" width="11.5" style="1" customWidth="1"/>
    <col min="13" max="16384" width="9" style="1"/>
  </cols>
  <sheetData>
    <row r="1" spans="1:12" ht="17.25" customHeight="1" x14ac:dyDescent="0.15">
      <c r="L1" s="11" t="str">
        <f>'MPS(input)'!K1</f>
        <v>Monitoring Spreadsheet: JCM_VN_AM006_ver01.0</v>
      </c>
    </row>
    <row r="2" spans="1:12" ht="17.25" customHeight="1" x14ac:dyDescent="0.15">
      <c r="L2" s="11" t="str">
        <f>'MPS(input)'!K2</f>
        <v>Reference Number: VN005</v>
      </c>
    </row>
    <row r="3" spans="1:12" ht="27.75" customHeight="1" x14ac:dyDescent="0.15">
      <c r="A3" s="61" t="s">
        <v>129</v>
      </c>
      <c r="B3" s="61"/>
      <c r="C3" s="47"/>
      <c r="D3" s="47"/>
      <c r="E3" s="47"/>
      <c r="F3" s="47"/>
      <c r="G3" s="47"/>
      <c r="H3" s="47"/>
      <c r="I3" s="47"/>
      <c r="J3" s="47"/>
      <c r="K3" s="47"/>
      <c r="L3" s="48"/>
    </row>
    <row r="5" spans="1:12" ht="18.75" customHeight="1" x14ac:dyDescent="0.15">
      <c r="A5" s="5" t="s">
        <v>131</v>
      </c>
      <c r="B5" s="5"/>
      <c r="C5" s="5"/>
    </row>
    <row r="6" spans="1:12" ht="18.75" customHeight="1" x14ac:dyDescent="0.15">
      <c r="A6" s="5"/>
      <c r="B6" s="108" t="s">
        <v>137</v>
      </c>
      <c r="C6" s="49" t="s">
        <v>41</v>
      </c>
      <c r="D6" s="49" t="s">
        <v>42</v>
      </c>
      <c r="E6" s="49" t="s">
        <v>43</v>
      </c>
      <c r="F6" s="49" t="s">
        <v>44</v>
      </c>
      <c r="G6" s="49" t="s">
        <v>45</v>
      </c>
      <c r="H6" s="49" t="s">
        <v>46</v>
      </c>
      <c r="I6" s="49" t="s">
        <v>47</v>
      </c>
      <c r="J6" s="49" t="s">
        <v>48</v>
      </c>
      <c r="K6" s="49" t="s">
        <v>49</v>
      </c>
      <c r="L6" s="49" t="s">
        <v>139</v>
      </c>
    </row>
    <row r="7" spans="1:12" s="9" customFormat="1" ht="39" customHeight="1" x14ac:dyDescent="0.15">
      <c r="B7" s="110" t="s">
        <v>138</v>
      </c>
      <c r="C7" s="49" t="s">
        <v>50</v>
      </c>
      <c r="D7" s="49" t="s">
        <v>51</v>
      </c>
      <c r="E7" s="49" t="s">
        <v>52</v>
      </c>
      <c r="F7" s="49" t="s">
        <v>141</v>
      </c>
      <c r="G7" s="49" t="s">
        <v>2</v>
      </c>
      <c r="H7" s="49" t="s">
        <v>55</v>
      </c>
      <c r="I7" s="49" t="s">
        <v>56</v>
      </c>
      <c r="J7" s="49" t="s">
        <v>57</v>
      </c>
      <c r="K7" s="49" t="s">
        <v>58</v>
      </c>
      <c r="L7" s="49" t="s">
        <v>59</v>
      </c>
    </row>
    <row r="8" spans="1:12" ht="157.5" customHeight="1" x14ac:dyDescent="0.15">
      <c r="B8" s="113"/>
      <c r="C8" s="109">
        <v>1</v>
      </c>
      <c r="D8" s="58" t="s">
        <v>64</v>
      </c>
      <c r="E8" s="59" t="s">
        <v>65</v>
      </c>
      <c r="F8" s="58" t="s">
        <v>7</v>
      </c>
      <c r="G8" s="58" t="s">
        <v>3</v>
      </c>
      <c r="H8" s="79" t="s">
        <v>4</v>
      </c>
      <c r="I8" s="79" t="s">
        <v>5</v>
      </c>
      <c r="J8" s="76" t="s">
        <v>38</v>
      </c>
      <c r="K8" s="80" t="s">
        <v>1</v>
      </c>
      <c r="L8" s="81" t="s">
        <v>127</v>
      </c>
    </row>
    <row r="9" spans="1:12" ht="409.5" customHeight="1" x14ac:dyDescent="0.15">
      <c r="B9" s="170"/>
      <c r="C9" s="173">
        <v>2</v>
      </c>
      <c r="D9" s="123" t="s">
        <v>66</v>
      </c>
      <c r="E9" s="124" t="s">
        <v>67</v>
      </c>
      <c r="F9" s="125">
        <v>0</v>
      </c>
      <c r="G9" s="123" t="s">
        <v>3</v>
      </c>
      <c r="H9" s="127" t="s">
        <v>4</v>
      </c>
      <c r="I9" s="127" t="s">
        <v>5</v>
      </c>
      <c r="J9" s="128" t="s">
        <v>121</v>
      </c>
      <c r="K9" s="129" t="s">
        <v>1</v>
      </c>
      <c r="L9" s="130" t="s">
        <v>6</v>
      </c>
    </row>
    <row r="10" spans="1:12" s="50" customFormat="1" ht="247.5" customHeight="1" x14ac:dyDescent="0.15">
      <c r="B10" s="170"/>
      <c r="C10" s="173"/>
      <c r="D10" s="123"/>
      <c r="E10" s="124"/>
      <c r="F10" s="126"/>
      <c r="G10" s="123"/>
      <c r="H10" s="127"/>
      <c r="I10" s="127"/>
      <c r="J10" s="128"/>
      <c r="K10" s="129"/>
      <c r="L10" s="130"/>
    </row>
    <row r="11" spans="1:12" ht="8.25" customHeight="1" x14ac:dyDescent="0.15"/>
    <row r="12" spans="1:12" ht="20.100000000000001" customHeight="1" x14ac:dyDescent="0.15">
      <c r="A12" s="5" t="s">
        <v>132</v>
      </c>
      <c r="B12" s="5"/>
    </row>
    <row r="13" spans="1:12" ht="20.100000000000001" customHeight="1" x14ac:dyDescent="0.15">
      <c r="B13" s="171" t="s">
        <v>40</v>
      </c>
      <c r="C13" s="172"/>
      <c r="D13" s="131" t="s">
        <v>41</v>
      </c>
      <c r="E13" s="131"/>
      <c r="F13" s="60" t="s">
        <v>42</v>
      </c>
      <c r="G13" s="60" t="s">
        <v>43</v>
      </c>
      <c r="H13" s="131" t="s">
        <v>44</v>
      </c>
      <c r="I13" s="131"/>
      <c r="J13" s="131"/>
      <c r="K13" s="131" t="s">
        <v>45</v>
      </c>
      <c r="L13" s="131"/>
    </row>
    <row r="14" spans="1:12" ht="39" customHeight="1" x14ac:dyDescent="0.15">
      <c r="B14" s="171" t="s">
        <v>51</v>
      </c>
      <c r="C14" s="172"/>
      <c r="D14" s="131" t="s">
        <v>52</v>
      </c>
      <c r="E14" s="131"/>
      <c r="F14" s="60" t="s">
        <v>53</v>
      </c>
      <c r="G14" s="60" t="s">
        <v>2</v>
      </c>
      <c r="H14" s="131" t="s">
        <v>56</v>
      </c>
      <c r="I14" s="131"/>
      <c r="J14" s="131"/>
      <c r="K14" s="131" t="s">
        <v>59</v>
      </c>
      <c r="L14" s="131"/>
    </row>
    <row r="15" spans="1:12" ht="368.25" customHeight="1" x14ac:dyDescent="0.15">
      <c r="B15" s="160" t="s">
        <v>69</v>
      </c>
      <c r="C15" s="161"/>
      <c r="D15" s="137" t="s">
        <v>70</v>
      </c>
      <c r="E15" s="137"/>
      <c r="F15" s="114">
        <f>'MPS(input)'!E15</f>
        <v>0.56569999999999998</v>
      </c>
      <c r="G15" s="17" t="s">
        <v>71</v>
      </c>
      <c r="H15" s="174" t="str">
        <f>'MPS(input)'!G15</f>
        <v>[EFgrid]
Ministry of Natural Resources and Environment of Vietnam (MONRE), Vietnamese DNA for CDM unless otherwise instructed by the Joint Committee.  
[EFcaptive]
CDM approved small scale methodology: AMS-I.A</v>
      </c>
      <c r="I15" s="174"/>
      <c r="J15" s="174"/>
      <c r="K15" s="176" t="str">
        <f>'MPS(input)'!J15</f>
        <v>n/a</v>
      </c>
      <c r="L15" s="176"/>
    </row>
    <row r="16" spans="1:12" ht="48" customHeight="1" x14ac:dyDescent="0.15">
      <c r="B16" s="160" t="s">
        <v>73</v>
      </c>
      <c r="C16" s="161"/>
      <c r="D16" s="137" t="s">
        <v>74</v>
      </c>
      <c r="E16" s="137"/>
      <c r="F16" s="17" t="s">
        <v>7</v>
      </c>
      <c r="G16" s="17" t="s">
        <v>7</v>
      </c>
      <c r="H16" s="174" t="str">
        <f>'MPS(input)'!G16</f>
        <v>Specifications of project air conditioning system for the quotation or factory acceptance test data by manufacturer.</v>
      </c>
      <c r="I16" s="174"/>
      <c r="J16" s="174"/>
      <c r="K16" s="175" t="str">
        <f>'MPS(input)'!J16</f>
        <v>Values are input on "MPS(input_each system)" sheet</v>
      </c>
      <c r="L16" s="175"/>
    </row>
    <row r="17" spans="1:12" ht="135" customHeight="1" x14ac:dyDescent="0.15">
      <c r="B17" s="160" t="s">
        <v>75</v>
      </c>
      <c r="C17" s="161"/>
      <c r="D17" s="137" t="s">
        <v>76</v>
      </c>
      <c r="E17" s="137"/>
      <c r="F17" s="17" t="s">
        <v>7</v>
      </c>
      <c r="G17" s="17" t="s">
        <v>7</v>
      </c>
      <c r="H17" s="174" t="str">
        <f>'MPS(input)'!G17</f>
        <v>Nominal value available on product catalogs, specification documents or websites, hearing survey.
The default values are derived from the result of survey on COP of air conditioning system with non-inverter from manufacturers that have high market share.
The default values should be revised if necessary from survey result which is conducted by JC or project participants every three years. The survey should prove the use of clear methodology.</v>
      </c>
      <c r="I17" s="174"/>
      <c r="J17" s="174"/>
      <c r="K17" s="175" t="str">
        <f>'MPS(input)'!J17</f>
        <v>Values are input on "MPS(input_each system)" sheet</v>
      </c>
      <c r="L17" s="175"/>
    </row>
    <row r="18" spans="1:12" ht="6.75" customHeight="1" x14ac:dyDescent="0.15"/>
    <row r="19" spans="1:12" ht="17.25" customHeight="1" x14ac:dyDescent="0.15">
      <c r="A19" s="3" t="s">
        <v>133</v>
      </c>
      <c r="B19" s="3"/>
      <c r="C19" s="3"/>
    </row>
    <row r="20" spans="1:12" ht="17.25" thickBot="1" x14ac:dyDescent="0.2">
      <c r="B20" s="167" t="s">
        <v>140</v>
      </c>
      <c r="C20" s="167"/>
      <c r="D20" s="164" t="s">
        <v>78</v>
      </c>
      <c r="E20" s="164"/>
      <c r="F20" s="111" t="s">
        <v>2</v>
      </c>
    </row>
    <row r="21" spans="1:12" ht="19.5" thickBot="1" x14ac:dyDescent="0.2">
      <c r="B21" s="168"/>
      <c r="C21" s="169"/>
      <c r="D21" s="165">
        <f>ROUNDDOWN('MRS(calc_process)'!G6,0)</f>
        <v>0</v>
      </c>
      <c r="E21" s="166"/>
      <c r="F21" s="112" t="s">
        <v>79</v>
      </c>
    </row>
    <row r="22" spans="1:12" ht="20.100000000000001" customHeight="1" x14ac:dyDescent="0.15">
      <c r="C22" s="4"/>
      <c r="D22" s="4"/>
      <c r="G22" s="10"/>
      <c r="H22" s="10"/>
    </row>
    <row r="23" spans="1:12" ht="15" customHeight="1" x14ac:dyDescent="0.15">
      <c r="A23" s="5" t="s">
        <v>8</v>
      </c>
      <c r="B23" s="5"/>
    </row>
    <row r="24" spans="1:12" ht="15" customHeight="1" x14ac:dyDescent="0.15">
      <c r="B24" s="162" t="s">
        <v>9</v>
      </c>
      <c r="C24" s="163"/>
      <c r="D24" s="119" t="s">
        <v>10</v>
      </c>
      <c r="E24" s="120"/>
      <c r="F24" s="120"/>
      <c r="G24" s="120"/>
      <c r="H24" s="120"/>
      <c r="I24" s="120"/>
      <c r="J24" s="120"/>
      <c r="K24" s="120"/>
      <c r="L24" s="121"/>
    </row>
    <row r="25" spans="1:12" ht="15" customHeight="1" x14ac:dyDescent="0.15">
      <c r="B25" s="162" t="s">
        <v>11</v>
      </c>
      <c r="C25" s="163"/>
      <c r="D25" s="119" t="s">
        <v>12</v>
      </c>
      <c r="E25" s="120"/>
      <c r="F25" s="120"/>
      <c r="G25" s="120"/>
      <c r="H25" s="120"/>
      <c r="I25" s="120"/>
      <c r="J25" s="120"/>
      <c r="K25" s="120"/>
      <c r="L25" s="121"/>
    </row>
    <row r="26" spans="1:12" ht="15" customHeight="1" x14ac:dyDescent="0.15">
      <c r="B26" s="162" t="s">
        <v>4</v>
      </c>
      <c r="C26" s="163"/>
      <c r="D26" s="119" t="s">
        <v>13</v>
      </c>
      <c r="E26" s="120"/>
      <c r="F26" s="120"/>
      <c r="G26" s="120"/>
      <c r="H26" s="120"/>
      <c r="I26" s="120"/>
      <c r="J26" s="120"/>
      <c r="K26" s="120"/>
      <c r="L26" s="121"/>
    </row>
  </sheetData>
  <sheetProtection password="C6A3" sheet="1" objects="1" scenarios="1" formatCells="0" formatRows="0"/>
  <mergeCells count="41">
    <mergeCell ref="I9:I10"/>
    <mergeCell ref="J9:J10"/>
    <mergeCell ref="K9:K10"/>
    <mergeCell ref="L9:L10"/>
    <mergeCell ref="D13:E13"/>
    <mergeCell ref="H13:J13"/>
    <mergeCell ref="K13:L13"/>
    <mergeCell ref="D9:D10"/>
    <mergeCell ref="E9:E10"/>
    <mergeCell ref="F9:F10"/>
    <mergeCell ref="G9:G10"/>
    <mergeCell ref="H9:H10"/>
    <mergeCell ref="D14:E14"/>
    <mergeCell ref="H14:J14"/>
    <mergeCell ref="K14:L14"/>
    <mergeCell ref="D15:E15"/>
    <mergeCell ref="H15:J15"/>
    <mergeCell ref="K15:L15"/>
    <mergeCell ref="D16:E16"/>
    <mergeCell ref="H16:J16"/>
    <mergeCell ref="K16:L16"/>
    <mergeCell ref="D17:E17"/>
    <mergeCell ref="H17:J17"/>
    <mergeCell ref="K17:L17"/>
    <mergeCell ref="B9:B10"/>
    <mergeCell ref="B13:C13"/>
    <mergeCell ref="B14:C14"/>
    <mergeCell ref="B15:C15"/>
    <mergeCell ref="B16:C16"/>
    <mergeCell ref="C9:C10"/>
    <mergeCell ref="B17:C17"/>
    <mergeCell ref="B24:C24"/>
    <mergeCell ref="B25:C25"/>
    <mergeCell ref="B26:C26"/>
    <mergeCell ref="D20:E20"/>
    <mergeCell ref="D21:E21"/>
    <mergeCell ref="B20:C20"/>
    <mergeCell ref="B21:C21"/>
    <mergeCell ref="D24:L24"/>
    <mergeCell ref="D25:L25"/>
    <mergeCell ref="D26:L26"/>
  </mergeCells>
  <phoneticPr fontId="15"/>
  <pageMargins left="0.70866141732283472" right="0.70866141732283472" top="0.74803149606299213" bottom="0.74803149606299213" header="0.31496062992125984" footer="0.31496062992125984"/>
  <pageSetup paperSize="9" scale="68"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H57"/>
  <sheetViews>
    <sheetView showGridLines="0" view="pageBreakPreview" zoomScale="80" zoomScaleNormal="75" zoomScaleSheetLayoutView="80" workbookViewId="0"/>
  </sheetViews>
  <sheetFormatPr defaultColWidth="9" defaultRowHeight="14.25" x14ac:dyDescent="0.15"/>
  <cols>
    <col min="1" max="1" width="11.125" style="82" customWidth="1"/>
    <col min="2" max="2" width="10.625" style="82" customWidth="1"/>
    <col min="3" max="3" width="20.625" style="82" customWidth="1"/>
    <col min="4" max="6" width="13.125" style="82" customWidth="1"/>
    <col min="7" max="8" width="15.625" style="82" customWidth="1"/>
    <col min="9" max="16384" width="9" style="82"/>
  </cols>
  <sheetData>
    <row r="1" spans="1:8" ht="18" customHeight="1" x14ac:dyDescent="0.15">
      <c r="H1" s="83" t="str">
        <f>'MPS(input)'!K1</f>
        <v>Monitoring Spreadsheet: JCM_VN_AM006_ver01.0</v>
      </c>
    </row>
    <row r="2" spans="1:8" ht="18" customHeight="1" x14ac:dyDescent="0.15">
      <c r="G2" s="83"/>
      <c r="H2" s="83" t="str">
        <f>'MPS(input)'!K2</f>
        <v>Reference Number: VN005</v>
      </c>
    </row>
    <row r="3" spans="1:8" s="87" customFormat="1" ht="50.1" customHeight="1" x14ac:dyDescent="0.15">
      <c r="A3" s="84"/>
      <c r="B3" s="84"/>
      <c r="C3" s="86" t="s">
        <v>134</v>
      </c>
      <c r="D3" s="139" t="s">
        <v>135</v>
      </c>
      <c r="E3" s="139"/>
      <c r="F3" s="139"/>
      <c r="G3" s="141" t="s">
        <v>136</v>
      </c>
      <c r="H3" s="142"/>
    </row>
    <row r="4" spans="1:8" ht="18.75" customHeight="1" x14ac:dyDescent="0.15">
      <c r="A4" s="94" t="s">
        <v>24</v>
      </c>
      <c r="B4" s="89" t="s">
        <v>25</v>
      </c>
      <c r="C4" s="89" t="s">
        <v>83</v>
      </c>
      <c r="D4" s="89" t="s">
        <v>84</v>
      </c>
      <c r="E4" s="89" t="s">
        <v>85</v>
      </c>
      <c r="F4" s="89" t="s">
        <v>69</v>
      </c>
      <c r="G4" s="90" t="s">
        <v>87</v>
      </c>
      <c r="H4" s="90" t="s">
        <v>88</v>
      </c>
    </row>
    <row r="5" spans="1:8" ht="144" customHeight="1" x14ac:dyDescent="0.15">
      <c r="A5" s="94" t="s">
        <v>26</v>
      </c>
      <c r="B5" s="91" t="s">
        <v>32</v>
      </c>
      <c r="C5" s="91" t="s">
        <v>89</v>
      </c>
      <c r="D5" s="91" t="s">
        <v>90</v>
      </c>
      <c r="E5" s="91" t="s">
        <v>91</v>
      </c>
      <c r="F5" s="91" t="s">
        <v>92</v>
      </c>
      <c r="G5" s="92" t="s">
        <v>93</v>
      </c>
      <c r="H5" s="92" t="s">
        <v>94</v>
      </c>
    </row>
    <row r="6" spans="1:8" ht="18.75" x14ac:dyDescent="0.15">
      <c r="A6" s="94" t="s">
        <v>27</v>
      </c>
      <c r="B6" s="93" t="s">
        <v>28</v>
      </c>
      <c r="C6" s="93" t="s">
        <v>33</v>
      </c>
      <c r="D6" s="93" t="s">
        <v>28</v>
      </c>
      <c r="E6" s="93"/>
      <c r="F6" s="89" t="s">
        <v>71</v>
      </c>
      <c r="G6" s="93" t="s">
        <v>96</v>
      </c>
      <c r="H6" s="93" t="s">
        <v>96</v>
      </c>
    </row>
    <row r="7" spans="1:8" ht="14.25" customHeight="1" x14ac:dyDescent="0.15">
      <c r="A7" s="140" t="s">
        <v>142</v>
      </c>
      <c r="B7" s="13">
        <v>1</v>
      </c>
      <c r="C7" s="14"/>
      <c r="D7" s="115">
        <f>'MPS(input_each system)'!D7</f>
        <v>4.53</v>
      </c>
      <c r="E7" s="115">
        <f>'MPS(input_each system)'!E7</f>
        <v>2.56</v>
      </c>
      <c r="F7" s="95">
        <f>'MRS(input)'!$F$15</f>
        <v>0.56569999999999998</v>
      </c>
      <c r="G7" s="96">
        <f>IFERROR(C7*D7/E7*F7,0)</f>
        <v>0</v>
      </c>
      <c r="H7" s="96">
        <f>IFERROR(C7*F7,0)</f>
        <v>0</v>
      </c>
    </row>
    <row r="8" spans="1:8" x14ac:dyDescent="0.15">
      <c r="A8" s="140"/>
      <c r="B8" s="13">
        <v>2</v>
      </c>
      <c r="C8" s="14"/>
      <c r="D8" s="116">
        <f>'MPS(input_each system)'!D8</f>
        <v>4.05</v>
      </c>
      <c r="E8" s="116">
        <f>'MPS(input_each system)'!E8</f>
        <v>2.56</v>
      </c>
      <c r="F8" s="95">
        <f>'MRS(input)'!$F$15</f>
        <v>0.56569999999999998</v>
      </c>
      <c r="G8" s="96">
        <f t="shared" ref="G8:G56" si="0">IFERROR(C8*D8/E8*F8,0)</f>
        <v>0</v>
      </c>
      <c r="H8" s="96">
        <f t="shared" ref="H8:H56" si="1">IFERROR(C8*F8,0)</f>
        <v>0</v>
      </c>
    </row>
    <row r="9" spans="1:8" x14ac:dyDescent="0.15">
      <c r="A9" s="140"/>
      <c r="B9" s="13">
        <v>3</v>
      </c>
      <c r="C9" s="14"/>
      <c r="D9" s="116">
        <f>'MPS(input_each system)'!D9</f>
        <v>4.05</v>
      </c>
      <c r="E9" s="116">
        <f>'MPS(input_each system)'!E9</f>
        <v>2.56</v>
      </c>
      <c r="F9" s="95">
        <f>'MRS(input)'!$F$15</f>
        <v>0.56569999999999998</v>
      </c>
      <c r="G9" s="96">
        <f t="shared" si="0"/>
        <v>0</v>
      </c>
      <c r="H9" s="96">
        <f t="shared" si="1"/>
        <v>0</v>
      </c>
    </row>
    <row r="10" spans="1:8" x14ac:dyDescent="0.15">
      <c r="A10" s="140"/>
      <c r="B10" s="13">
        <v>4</v>
      </c>
      <c r="C10" s="14"/>
      <c r="D10" s="116">
        <f>'MPS(input_each system)'!D10</f>
        <v>3.29</v>
      </c>
      <c r="E10" s="116">
        <f>'MPS(input_each system)'!E10</f>
        <v>2.56</v>
      </c>
      <c r="F10" s="95">
        <f>'MRS(input)'!$F$15</f>
        <v>0.56569999999999998</v>
      </c>
      <c r="G10" s="96">
        <f t="shared" si="0"/>
        <v>0</v>
      </c>
      <c r="H10" s="96">
        <f t="shared" si="1"/>
        <v>0</v>
      </c>
    </row>
    <row r="11" spans="1:8" x14ac:dyDescent="0.15">
      <c r="A11" s="140"/>
      <c r="B11" s="13">
        <v>5</v>
      </c>
      <c r="C11" s="14"/>
      <c r="D11" s="116">
        <f>'MPS(input_each system)'!D11</f>
        <v>4.09</v>
      </c>
      <c r="E11" s="116">
        <f>'MPS(input_each system)'!E11</f>
        <v>2.56</v>
      </c>
      <c r="F11" s="95">
        <f>'MRS(input)'!$F$15</f>
        <v>0.56569999999999998</v>
      </c>
      <c r="G11" s="96">
        <f t="shared" si="0"/>
        <v>0</v>
      </c>
      <c r="H11" s="96">
        <f t="shared" si="1"/>
        <v>0</v>
      </c>
    </row>
    <row r="12" spans="1:8" x14ac:dyDescent="0.15">
      <c r="A12" s="140"/>
      <c r="B12" s="13">
        <v>6</v>
      </c>
      <c r="C12" s="14"/>
      <c r="D12" s="116">
        <f>'MPS(input_each system)'!D12</f>
        <v>4.09</v>
      </c>
      <c r="E12" s="116">
        <f>'MPS(input_each system)'!E12</f>
        <v>2.56</v>
      </c>
      <c r="F12" s="95">
        <f>'MRS(input)'!$F$15</f>
        <v>0.56569999999999998</v>
      </c>
      <c r="G12" s="96">
        <f t="shared" si="0"/>
        <v>0</v>
      </c>
      <c r="H12" s="96">
        <f t="shared" si="1"/>
        <v>0</v>
      </c>
    </row>
    <row r="13" spans="1:8" x14ac:dyDescent="0.15">
      <c r="A13" s="140"/>
      <c r="B13" s="13">
        <v>7</v>
      </c>
      <c r="C13" s="14"/>
      <c r="D13" s="116">
        <f>'MPS(input_each system)'!D13</f>
        <v>4.09</v>
      </c>
      <c r="E13" s="116">
        <f>'MPS(input_each system)'!E13</f>
        <v>2.56</v>
      </c>
      <c r="F13" s="95">
        <f>'MRS(input)'!$F$15</f>
        <v>0.56569999999999998</v>
      </c>
      <c r="G13" s="96">
        <f t="shared" si="0"/>
        <v>0</v>
      </c>
      <c r="H13" s="96">
        <f t="shared" si="1"/>
        <v>0</v>
      </c>
    </row>
    <row r="14" spans="1:8" x14ac:dyDescent="0.15">
      <c r="A14" s="140"/>
      <c r="B14" s="13">
        <v>8</v>
      </c>
      <c r="C14" s="14"/>
      <c r="D14" s="116">
        <f>'MPS(input_each system)'!D14</f>
        <v>4.09</v>
      </c>
      <c r="E14" s="116">
        <f>'MPS(input_each system)'!E14</f>
        <v>2.56</v>
      </c>
      <c r="F14" s="95">
        <f>'MRS(input)'!$F$15</f>
        <v>0.56569999999999998</v>
      </c>
      <c r="G14" s="96">
        <f t="shared" si="0"/>
        <v>0</v>
      </c>
      <c r="H14" s="96">
        <f t="shared" si="1"/>
        <v>0</v>
      </c>
    </row>
    <row r="15" spans="1:8" x14ac:dyDescent="0.15">
      <c r="A15" s="140"/>
      <c r="B15" s="13">
        <v>9</v>
      </c>
      <c r="C15" s="14"/>
      <c r="D15" s="116">
        <f>'MPS(input_each system)'!D15</f>
        <v>4.09</v>
      </c>
      <c r="E15" s="116">
        <f>'MPS(input_each system)'!E15</f>
        <v>2.56</v>
      </c>
      <c r="F15" s="95">
        <f>'MRS(input)'!$F$15</f>
        <v>0.56569999999999998</v>
      </c>
      <c r="G15" s="96">
        <f t="shared" si="0"/>
        <v>0</v>
      </c>
      <c r="H15" s="96">
        <f t="shared" si="1"/>
        <v>0</v>
      </c>
    </row>
    <row r="16" spans="1:8" x14ac:dyDescent="0.15">
      <c r="A16" s="140"/>
      <c r="B16" s="13">
        <v>10</v>
      </c>
      <c r="C16" s="14"/>
      <c r="D16" s="116">
        <f>'MPS(input_each system)'!D16</f>
        <v>4.09</v>
      </c>
      <c r="E16" s="116">
        <f>'MPS(input_each system)'!E16</f>
        <v>2.56</v>
      </c>
      <c r="F16" s="95">
        <f>'MRS(input)'!$F$15</f>
        <v>0.56569999999999998</v>
      </c>
      <c r="G16" s="96">
        <f t="shared" si="0"/>
        <v>0</v>
      </c>
      <c r="H16" s="96">
        <f t="shared" si="1"/>
        <v>0</v>
      </c>
    </row>
    <row r="17" spans="1:8" x14ac:dyDescent="0.15">
      <c r="A17" s="140"/>
      <c r="B17" s="13">
        <v>11</v>
      </c>
      <c r="C17" s="14"/>
      <c r="D17" s="116">
        <f>'MPS(input_each system)'!D17</f>
        <v>4.09</v>
      </c>
      <c r="E17" s="116">
        <f>'MPS(input_each system)'!E17</f>
        <v>2.56</v>
      </c>
      <c r="F17" s="95">
        <f>'MRS(input)'!$F$15</f>
        <v>0.56569999999999998</v>
      </c>
      <c r="G17" s="96">
        <f t="shared" si="0"/>
        <v>0</v>
      </c>
      <c r="H17" s="96">
        <f t="shared" si="1"/>
        <v>0</v>
      </c>
    </row>
    <row r="18" spans="1:8" x14ac:dyDescent="0.15">
      <c r="A18" s="140"/>
      <c r="B18" s="13">
        <v>12</v>
      </c>
      <c r="C18" s="15"/>
      <c r="D18" s="116">
        <f>'MPS(input_each system)'!D18</f>
        <v>4.09</v>
      </c>
      <c r="E18" s="116">
        <f>'MPS(input_each system)'!E18</f>
        <v>2.56</v>
      </c>
      <c r="F18" s="95">
        <f>'MRS(input)'!$F$15</f>
        <v>0.56569999999999998</v>
      </c>
      <c r="G18" s="96">
        <f t="shared" si="0"/>
        <v>0</v>
      </c>
      <c r="H18" s="96">
        <f t="shared" si="1"/>
        <v>0</v>
      </c>
    </row>
    <row r="19" spans="1:8" x14ac:dyDescent="0.15">
      <c r="A19" s="140"/>
      <c r="B19" s="13">
        <v>13</v>
      </c>
      <c r="C19" s="15"/>
      <c r="D19" s="116">
        <f>'MPS(input_each system)'!D19</f>
        <v>4.09</v>
      </c>
      <c r="E19" s="116">
        <f>'MPS(input_each system)'!E19</f>
        <v>2.56</v>
      </c>
      <c r="F19" s="95">
        <f>'MRS(input)'!$F$15</f>
        <v>0.56569999999999998</v>
      </c>
      <c r="G19" s="96">
        <f t="shared" si="0"/>
        <v>0</v>
      </c>
      <c r="H19" s="96">
        <f t="shared" si="1"/>
        <v>0</v>
      </c>
    </row>
    <row r="20" spans="1:8" x14ac:dyDescent="0.15">
      <c r="A20" s="140"/>
      <c r="B20" s="13">
        <v>14</v>
      </c>
      <c r="C20" s="15"/>
      <c r="D20" s="116">
        <f>'MPS(input_each system)'!D20</f>
        <v>4.09</v>
      </c>
      <c r="E20" s="116">
        <f>'MPS(input_each system)'!E20</f>
        <v>2.56</v>
      </c>
      <c r="F20" s="95">
        <f>'MRS(input)'!$F$15</f>
        <v>0.56569999999999998</v>
      </c>
      <c r="G20" s="96">
        <f>IFERROR(C20*D20/E20*F20,0)</f>
        <v>0</v>
      </c>
      <c r="H20" s="96">
        <f t="shared" si="1"/>
        <v>0</v>
      </c>
    </row>
    <row r="21" spans="1:8" x14ac:dyDescent="0.15">
      <c r="A21" s="140"/>
      <c r="B21" s="13">
        <v>15</v>
      </c>
      <c r="C21" s="15"/>
      <c r="D21" s="116">
        <f>'MPS(input_each system)'!D21</f>
        <v>4.09</v>
      </c>
      <c r="E21" s="116">
        <f>'MPS(input_each system)'!E21</f>
        <v>2.56</v>
      </c>
      <c r="F21" s="95">
        <f>'MRS(input)'!$F$15</f>
        <v>0.56569999999999998</v>
      </c>
      <c r="G21" s="96">
        <f t="shared" si="0"/>
        <v>0</v>
      </c>
      <c r="H21" s="96">
        <f t="shared" si="1"/>
        <v>0</v>
      </c>
    </row>
    <row r="22" spans="1:8" x14ac:dyDescent="0.15">
      <c r="A22" s="140"/>
      <c r="B22" s="13">
        <v>16</v>
      </c>
      <c r="C22" s="15"/>
      <c r="D22" s="116">
        <f>'MPS(input_each system)'!D22</f>
        <v>4.09</v>
      </c>
      <c r="E22" s="116">
        <f>'MPS(input_each system)'!E22</f>
        <v>2.56</v>
      </c>
      <c r="F22" s="95">
        <f>'MRS(input)'!$F$15</f>
        <v>0.56569999999999998</v>
      </c>
      <c r="G22" s="96">
        <f t="shared" si="0"/>
        <v>0</v>
      </c>
      <c r="H22" s="96">
        <f t="shared" si="1"/>
        <v>0</v>
      </c>
    </row>
    <row r="23" spans="1:8" x14ac:dyDescent="0.15">
      <c r="A23" s="140"/>
      <c r="B23" s="13">
        <v>17</v>
      </c>
      <c r="C23" s="15"/>
      <c r="D23" s="116">
        <f>'MPS(input_each system)'!D23</f>
        <v>3.27</v>
      </c>
      <c r="E23" s="116">
        <f>'MPS(input_each system)'!E23</f>
        <v>2.56</v>
      </c>
      <c r="F23" s="95">
        <f>'MRS(input)'!$F$15</f>
        <v>0.56569999999999998</v>
      </c>
      <c r="G23" s="96">
        <f t="shared" si="0"/>
        <v>0</v>
      </c>
      <c r="H23" s="96">
        <f t="shared" si="1"/>
        <v>0</v>
      </c>
    </row>
    <row r="24" spans="1:8" x14ac:dyDescent="0.15">
      <c r="A24" s="140"/>
      <c r="B24" s="13">
        <v>18</v>
      </c>
      <c r="C24" s="15"/>
      <c r="D24" s="116">
        <f>'MPS(input_each system)'!D24</f>
        <v>0</v>
      </c>
      <c r="E24" s="116">
        <f>'MPS(input_each system)'!E24</f>
        <v>0</v>
      </c>
      <c r="F24" s="95">
        <f>'MRS(input)'!$F$15</f>
        <v>0.56569999999999998</v>
      </c>
      <c r="G24" s="96">
        <f t="shared" si="0"/>
        <v>0</v>
      </c>
      <c r="H24" s="96">
        <f t="shared" si="1"/>
        <v>0</v>
      </c>
    </row>
    <row r="25" spans="1:8" x14ac:dyDescent="0.15">
      <c r="A25" s="140"/>
      <c r="B25" s="13">
        <v>19</v>
      </c>
      <c r="C25" s="15"/>
      <c r="D25" s="116">
        <f>'MPS(input_each system)'!D25</f>
        <v>0</v>
      </c>
      <c r="E25" s="116">
        <f>'MPS(input_each system)'!E25</f>
        <v>0</v>
      </c>
      <c r="F25" s="95">
        <f>'MRS(input)'!$F$15</f>
        <v>0.56569999999999998</v>
      </c>
      <c r="G25" s="96">
        <f t="shared" si="0"/>
        <v>0</v>
      </c>
      <c r="H25" s="96">
        <f t="shared" si="1"/>
        <v>0</v>
      </c>
    </row>
    <row r="26" spans="1:8" x14ac:dyDescent="0.15">
      <c r="A26" s="140"/>
      <c r="B26" s="13">
        <v>20</v>
      </c>
      <c r="C26" s="15"/>
      <c r="D26" s="116">
        <f>'MPS(input_each system)'!D26</f>
        <v>0</v>
      </c>
      <c r="E26" s="116">
        <f>'MPS(input_each system)'!E26</f>
        <v>0</v>
      </c>
      <c r="F26" s="95">
        <f>'MRS(input)'!$F$15</f>
        <v>0.56569999999999998</v>
      </c>
      <c r="G26" s="96">
        <f t="shared" si="0"/>
        <v>0</v>
      </c>
      <c r="H26" s="96">
        <f t="shared" si="1"/>
        <v>0</v>
      </c>
    </row>
    <row r="27" spans="1:8" ht="14.25" customHeight="1" x14ac:dyDescent="0.15">
      <c r="A27" s="140"/>
      <c r="B27" s="13">
        <v>21</v>
      </c>
      <c r="C27" s="14"/>
      <c r="D27" s="115">
        <f>'MPS(input_each system)'!D27</f>
        <v>0</v>
      </c>
      <c r="E27" s="115">
        <f>'MPS(input_each system)'!E27</f>
        <v>0</v>
      </c>
      <c r="F27" s="95">
        <f>'MRS(input)'!$F$15</f>
        <v>0.56569999999999998</v>
      </c>
      <c r="G27" s="96">
        <f t="shared" si="0"/>
        <v>0</v>
      </c>
      <c r="H27" s="96">
        <f t="shared" si="1"/>
        <v>0</v>
      </c>
    </row>
    <row r="28" spans="1:8" x14ac:dyDescent="0.15">
      <c r="A28" s="140"/>
      <c r="B28" s="13">
        <v>22</v>
      </c>
      <c r="C28" s="14"/>
      <c r="D28" s="116">
        <f>'MPS(input_each system)'!D28</f>
        <v>0</v>
      </c>
      <c r="E28" s="116">
        <f>'MPS(input_each system)'!E28</f>
        <v>0</v>
      </c>
      <c r="F28" s="95">
        <f>'MRS(input)'!$F$15</f>
        <v>0.56569999999999998</v>
      </c>
      <c r="G28" s="96">
        <f t="shared" si="0"/>
        <v>0</v>
      </c>
      <c r="H28" s="96">
        <f t="shared" si="1"/>
        <v>0</v>
      </c>
    </row>
    <row r="29" spans="1:8" x14ac:dyDescent="0.15">
      <c r="A29" s="140"/>
      <c r="B29" s="13">
        <v>23</v>
      </c>
      <c r="C29" s="14"/>
      <c r="D29" s="116">
        <f>'MPS(input_each system)'!D29</f>
        <v>0</v>
      </c>
      <c r="E29" s="116">
        <f>'MPS(input_each system)'!E29</f>
        <v>0</v>
      </c>
      <c r="F29" s="95">
        <f>'MRS(input)'!$F$15</f>
        <v>0.56569999999999998</v>
      </c>
      <c r="G29" s="96">
        <f t="shared" si="0"/>
        <v>0</v>
      </c>
      <c r="H29" s="96">
        <f t="shared" si="1"/>
        <v>0</v>
      </c>
    </row>
    <row r="30" spans="1:8" x14ac:dyDescent="0.15">
      <c r="A30" s="140"/>
      <c r="B30" s="13">
        <v>24</v>
      </c>
      <c r="C30" s="14"/>
      <c r="D30" s="116">
        <f>'MPS(input_each system)'!D30</f>
        <v>0</v>
      </c>
      <c r="E30" s="116">
        <f>'MPS(input_each system)'!E30</f>
        <v>0</v>
      </c>
      <c r="F30" s="95">
        <f>'MRS(input)'!$F$15</f>
        <v>0.56569999999999998</v>
      </c>
      <c r="G30" s="96">
        <f t="shared" si="0"/>
        <v>0</v>
      </c>
      <c r="H30" s="96">
        <f t="shared" si="1"/>
        <v>0</v>
      </c>
    </row>
    <row r="31" spans="1:8" x14ac:dyDescent="0.15">
      <c r="A31" s="140"/>
      <c r="B31" s="13">
        <v>25</v>
      </c>
      <c r="C31" s="14"/>
      <c r="D31" s="116">
        <f>'MPS(input_each system)'!D31</f>
        <v>0</v>
      </c>
      <c r="E31" s="116">
        <f>'MPS(input_each system)'!E31</f>
        <v>0</v>
      </c>
      <c r="F31" s="95">
        <f>'MRS(input)'!$F$15</f>
        <v>0.56569999999999998</v>
      </c>
      <c r="G31" s="96">
        <f t="shared" si="0"/>
        <v>0</v>
      </c>
      <c r="H31" s="96">
        <f t="shared" si="1"/>
        <v>0</v>
      </c>
    </row>
    <row r="32" spans="1:8" x14ac:dyDescent="0.15">
      <c r="A32" s="140"/>
      <c r="B32" s="13">
        <v>26</v>
      </c>
      <c r="C32" s="14"/>
      <c r="D32" s="116">
        <f>'MPS(input_each system)'!D32</f>
        <v>0</v>
      </c>
      <c r="E32" s="116">
        <f>'MPS(input_each system)'!E32</f>
        <v>0</v>
      </c>
      <c r="F32" s="95">
        <f>'MRS(input)'!$F$15</f>
        <v>0.56569999999999998</v>
      </c>
      <c r="G32" s="96">
        <f t="shared" si="0"/>
        <v>0</v>
      </c>
      <c r="H32" s="96">
        <f t="shared" si="1"/>
        <v>0</v>
      </c>
    </row>
    <row r="33" spans="1:8" x14ac:dyDescent="0.15">
      <c r="A33" s="140"/>
      <c r="B33" s="13">
        <v>27</v>
      </c>
      <c r="C33" s="14"/>
      <c r="D33" s="116">
        <f>'MPS(input_each system)'!D33</f>
        <v>0</v>
      </c>
      <c r="E33" s="116">
        <f>'MPS(input_each system)'!E33</f>
        <v>0</v>
      </c>
      <c r="F33" s="95">
        <f>'MRS(input)'!$F$15</f>
        <v>0.56569999999999998</v>
      </c>
      <c r="G33" s="96">
        <f t="shared" si="0"/>
        <v>0</v>
      </c>
      <c r="H33" s="96">
        <f t="shared" si="1"/>
        <v>0</v>
      </c>
    </row>
    <row r="34" spans="1:8" x14ac:dyDescent="0.15">
      <c r="A34" s="140"/>
      <c r="B34" s="13">
        <v>28</v>
      </c>
      <c r="C34" s="14"/>
      <c r="D34" s="116">
        <f>'MPS(input_each system)'!D34</f>
        <v>0</v>
      </c>
      <c r="E34" s="116">
        <f>'MPS(input_each system)'!E34</f>
        <v>0</v>
      </c>
      <c r="F34" s="95">
        <f>'MRS(input)'!$F$15</f>
        <v>0.56569999999999998</v>
      </c>
      <c r="G34" s="96">
        <f t="shared" si="0"/>
        <v>0</v>
      </c>
      <c r="H34" s="96">
        <f t="shared" si="1"/>
        <v>0</v>
      </c>
    </row>
    <row r="35" spans="1:8" x14ac:dyDescent="0.15">
      <c r="A35" s="140"/>
      <c r="B35" s="13">
        <v>29</v>
      </c>
      <c r="C35" s="14"/>
      <c r="D35" s="116">
        <f>'MPS(input_each system)'!D35</f>
        <v>0</v>
      </c>
      <c r="E35" s="116">
        <f>'MPS(input_each system)'!E35</f>
        <v>0</v>
      </c>
      <c r="F35" s="95">
        <f>'MRS(input)'!$F$15</f>
        <v>0.56569999999999998</v>
      </c>
      <c r="G35" s="96">
        <f t="shared" si="0"/>
        <v>0</v>
      </c>
      <c r="H35" s="96">
        <f t="shared" si="1"/>
        <v>0</v>
      </c>
    </row>
    <row r="36" spans="1:8" x14ac:dyDescent="0.15">
      <c r="A36" s="140"/>
      <c r="B36" s="13">
        <v>30</v>
      </c>
      <c r="C36" s="14"/>
      <c r="D36" s="116">
        <f>'MPS(input_each system)'!D36</f>
        <v>0</v>
      </c>
      <c r="E36" s="116">
        <f>'MPS(input_each system)'!E36</f>
        <v>0</v>
      </c>
      <c r="F36" s="95">
        <f>'MRS(input)'!$F$15</f>
        <v>0.56569999999999998</v>
      </c>
      <c r="G36" s="96">
        <f t="shared" si="0"/>
        <v>0</v>
      </c>
      <c r="H36" s="96">
        <f t="shared" si="1"/>
        <v>0</v>
      </c>
    </row>
    <row r="37" spans="1:8" x14ac:dyDescent="0.15">
      <c r="A37" s="140"/>
      <c r="B37" s="13">
        <v>31</v>
      </c>
      <c r="C37" s="14"/>
      <c r="D37" s="116">
        <f>'MPS(input_each system)'!D37</f>
        <v>0</v>
      </c>
      <c r="E37" s="116">
        <f>'MPS(input_each system)'!E37</f>
        <v>0</v>
      </c>
      <c r="F37" s="95">
        <f>'MRS(input)'!$F$15</f>
        <v>0.56569999999999998</v>
      </c>
      <c r="G37" s="96">
        <f t="shared" si="0"/>
        <v>0</v>
      </c>
      <c r="H37" s="96">
        <f t="shared" si="1"/>
        <v>0</v>
      </c>
    </row>
    <row r="38" spans="1:8" x14ac:dyDescent="0.15">
      <c r="A38" s="140"/>
      <c r="B38" s="13">
        <v>32</v>
      </c>
      <c r="C38" s="15"/>
      <c r="D38" s="116">
        <f>'MPS(input_each system)'!D38</f>
        <v>0</v>
      </c>
      <c r="E38" s="116">
        <f>'MPS(input_each system)'!E38</f>
        <v>0</v>
      </c>
      <c r="F38" s="95">
        <f>'MRS(input)'!$F$15</f>
        <v>0.56569999999999998</v>
      </c>
      <c r="G38" s="96">
        <f t="shared" si="0"/>
        <v>0</v>
      </c>
      <c r="H38" s="96">
        <f t="shared" si="1"/>
        <v>0</v>
      </c>
    </row>
    <row r="39" spans="1:8" x14ac:dyDescent="0.15">
      <c r="A39" s="140"/>
      <c r="B39" s="13">
        <v>33</v>
      </c>
      <c r="C39" s="15"/>
      <c r="D39" s="116">
        <f>'MPS(input_each system)'!D39</f>
        <v>0</v>
      </c>
      <c r="E39" s="116">
        <f>'MPS(input_each system)'!E39</f>
        <v>0</v>
      </c>
      <c r="F39" s="95">
        <f>'MRS(input)'!$F$15</f>
        <v>0.56569999999999998</v>
      </c>
      <c r="G39" s="96">
        <f t="shared" si="0"/>
        <v>0</v>
      </c>
      <c r="H39" s="96">
        <f t="shared" si="1"/>
        <v>0</v>
      </c>
    </row>
    <row r="40" spans="1:8" x14ac:dyDescent="0.15">
      <c r="A40" s="140"/>
      <c r="B40" s="13">
        <v>34</v>
      </c>
      <c r="C40" s="15"/>
      <c r="D40" s="116">
        <f>'MPS(input_each system)'!D40</f>
        <v>0</v>
      </c>
      <c r="E40" s="116">
        <f>'MPS(input_each system)'!E40</f>
        <v>0</v>
      </c>
      <c r="F40" s="95">
        <f>'MRS(input)'!$F$15</f>
        <v>0.56569999999999998</v>
      </c>
      <c r="G40" s="96">
        <f t="shared" si="0"/>
        <v>0</v>
      </c>
      <c r="H40" s="96">
        <f t="shared" si="1"/>
        <v>0</v>
      </c>
    </row>
    <row r="41" spans="1:8" x14ac:dyDescent="0.15">
      <c r="A41" s="140"/>
      <c r="B41" s="13">
        <v>35</v>
      </c>
      <c r="C41" s="15"/>
      <c r="D41" s="116">
        <f>'MPS(input_each system)'!D41</f>
        <v>0</v>
      </c>
      <c r="E41" s="116">
        <f>'MPS(input_each system)'!E41</f>
        <v>0</v>
      </c>
      <c r="F41" s="95">
        <f>'MRS(input)'!$F$15</f>
        <v>0.56569999999999998</v>
      </c>
      <c r="G41" s="96">
        <f t="shared" si="0"/>
        <v>0</v>
      </c>
      <c r="H41" s="96">
        <f t="shared" si="1"/>
        <v>0</v>
      </c>
    </row>
    <row r="42" spans="1:8" x14ac:dyDescent="0.15">
      <c r="A42" s="140"/>
      <c r="B42" s="13">
        <v>36</v>
      </c>
      <c r="C42" s="15"/>
      <c r="D42" s="116">
        <f>'MPS(input_each system)'!D42</f>
        <v>0</v>
      </c>
      <c r="E42" s="116">
        <f>'MPS(input_each system)'!E42</f>
        <v>0</v>
      </c>
      <c r="F42" s="95">
        <f>'MRS(input)'!$F$15</f>
        <v>0.56569999999999998</v>
      </c>
      <c r="G42" s="96">
        <f t="shared" si="0"/>
        <v>0</v>
      </c>
      <c r="H42" s="96">
        <f t="shared" si="1"/>
        <v>0</v>
      </c>
    </row>
    <row r="43" spans="1:8" x14ac:dyDescent="0.15">
      <c r="A43" s="140"/>
      <c r="B43" s="13">
        <v>37</v>
      </c>
      <c r="C43" s="15"/>
      <c r="D43" s="116">
        <f>'MPS(input_each system)'!D43</f>
        <v>0</v>
      </c>
      <c r="E43" s="116">
        <f>'MPS(input_each system)'!E43</f>
        <v>0</v>
      </c>
      <c r="F43" s="95">
        <f>'MRS(input)'!$F$15</f>
        <v>0.56569999999999998</v>
      </c>
      <c r="G43" s="96">
        <f t="shared" si="0"/>
        <v>0</v>
      </c>
      <c r="H43" s="96">
        <f t="shared" si="1"/>
        <v>0</v>
      </c>
    </row>
    <row r="44" spans="1:8" x14ac:dyDescent="0.15">
      <c r="A44" s="140"/>
      <c r="B44" s="13">
        <v>38</v>
      </c>
      <c r="C44" s="15"/>
      <c r="D44" s="116">
        <f>'MPS(input_each system)'!D44</f>
        <v>0</v>
      </c>
      <c r="E44" s="116">
        <f>'MPS(input_each system)'!E44</f>
        <v>0</v>
      </c>
      <c r="F44" s="95">
        <f>'MRS(input)'!$F$15</f>
        <v>0.56569999999999998</v>
      </c>
      <c r="G44" s="96">
        <f t="shared" si="0"/>
        <v>0</v>
      </c>
      <c r="H44" s="96">
        <f t="shared" si="1"/>
        <v>0</v>
      </c>
    </row>
    <row r="45" spans="1:8" x14ac:dyDescent="0.15">
      <c r="A45" s="140"/>
      <c r="B45" s="13">
        <v>39</v>
      </c>
      <c r="C45" s="15"/>
      <c r="D45" s="116">
        <f>'MPS(input_each system)'!D45</f>
        <v>0</v>
      </c>
      <c r="E45" s="116">
        <f>'MPS(input_each system)'!E45</f>
        <v>0</v>
      </c>
      <c r="F45" s="95">
        <f>'MRS(input)'!$F$15</f>
        <v>0.56569999999999998</v>
      </c>
      <c r="G45" s="96">
        <f t="shared" si="0"/>
        <v>0</v>
      </c>
      <c r="H45" s="96">
        <f t="shared" si="1"/>
        <v>0</v>
      </c>
    </row>
    <row r="46" spans="1:8" x14ac:dyDescent="0.15">
      <c r="A46" s="140"/>
      <c r="B46" s="13">
        <v>40</v>
      </c>
      <c r="C46" s="15"/>
      <c r="D46" s="116">
        <f>'MPS(input_each system)'!D46</f>
        <v>0</v>
      </c>
      <c r="E46" s="116">
        <f>'MPS(input_each system)'!E46</f>
        <v>0</v>
      </c>
      <c r="F46" s="95">
        <f>'MRS(input)'!$F$15</f>
        <v>0.56569999999999998</v>
      </c>
      <c r="G46" s="96">
        <f t="shared" si="0"/>
        <v>0</v>
      </c>
      <c r="H46" s="96">
        <f t="shared" si="1"/>
        <v>0</v>
      </c>
    </row>
    <row r="47" spans="1:8" ht="14.25" customHeight="1" x14ac:dyDescent="0.15">
      <c r="A47" s="140"/>
      <c r="B47" s="13">
        <v>41</v>
      </c>
      <c r="C47" s="14"/>
      <c r="D47" s="115">
        <f>'MPS(input_each system)'!D47</f>
        <v>0</v>
      </c>
      <c r="E47" s="115">
        <f>'MPS(input_each system)'!E47</f>
        <v>0</v>
      </c>
      <c r="F47" s="95">
        <f>'MRS(input)'!$F$15</f>
        <v>0.56569999999999998</v>
      </c>
      <c r="G47" s="96">
        <f t="shared" si="0"/>
        <v>0</v>
      </c>
      <c r="H47" s="96">
        <f t="shared" si="1"/>
        <v>0</v>
      </c>
    </row>
    <row r="48" spans="1:8" x14ac:dyDescent="0.15">
      <c r="A48" s="140"/>
      <c r="B48" s="13">
        <v>42</v>
      </c>
      <c r="C48" s="14"/>
      <c r="D48" s="116">
        <f>'MPS(input_each system)'!D48</f>
        <v>0</v>
      </c>
      <c r="E48" s="116">
        <f>'MPS(input_each system)'!E48</f>
        <v>0</v>
      </c>
      <c r="F48" s="95">
        <f>'MRS(input)'!$F$15</f>
        <v>0.56569999999999998</v>
      </c>
      <c r="G48" s="96">
        <f t="shared" si="0"/>
        <v>0</v>
      </c>
      <c r="H48" s="96">
        <f t="shared" si="1"/>
        <v>0</v>
      </c>
    </row>
    <row r="49" spans="1:8" x14ac:dyDescent="0.15">
      <c r="A49" s="140"/>
      <c r="B49" s="13">
        <v>43</v>
      </c>
      <c r="C49" s="14"/>
      <c r="D49" s="116">
        <f>'MPS(input_each system)'!D49</f>
        <v>0</v>
      </c>
      <c r="E49" s="116">
        <f>'MPS(input_each system)'!E49</f>
        <v>0</v>
      </c>
      <c r="F49" s="95">
        <f>'MRS(input)'!$F$15</f>
        <v>0.56569999999999998</v>
      </c>
      <c r="G49" s="96">
        <f t="shared" si="0"/>
        <v>0</v>
      </c>
      <c r="H49" s="96">
        <f t="shared" si="1"/>
        <v>0</v>
      </c>
    </row>
    <row r="50" spans="1:8" x14ac:dyDescent="0.15">
      <c r="A50" s="140"/>
      <c r="B50" s="13">
        <v>44</v>
      </c>
      <c r="C50" s="14"/>
      <c r="D50" s="116">
        <f>'MPS(input_each system)'!D50</f>
        <v>0</v>
      </c>
      <c r="E50" s="116">
        <f>'MPS(input_each system)'!E50</f>
        <v>0</v>
      </c>
      <c r="F50" s="95">
        <f>'MRS(input)'!$F$15</f>
        <v>0.56569999999999998</v>
      </c>
      <c r="G50" s="96">
        <f t="shared" si="0"/>
        <v>0</v>
      </c>
      <c r="H50" s="96">
        <f t="shared" si="1"/>
        <v>0</v>
      </c>
    </row>
    <row r="51" spans="1:8" x14ac:dyDescent="0.15">
      <c r="A51" s="140"/>
      <c r="B51" s="13">
        <v>45</v>
      </c>
      <c r="C51" s="14"/>
      <c r="D51" s="116">
        <f>'MPS(input_each system)'!D51</f>
        <v>0</v>
      </c>
      <c r="E51" s="116">
        <f>'MPS(input_each system)'!E51</f>
        <v>0</v>
      </c>
      <c r="F51" s="95">
        <f>'MRS(input)'!$F$15</f>
        <v>0.56569999999999998</v>
      </c>
      <c r="G51" s="96">
        <f t="shared" si="0"/>
        <v>0</v>
      </c>
      <c r="H51" s="96">
        <f t="shared" si="1"/>
        <v>0</v>
      </c>
    </row>
    <row r="52" spans="1:8" x14ac:dyDescent="0.15">
      <c r="A52" s="140"/>
      <c r="B52" s="13">
        <v>46</v>
      </c>
      <c r="C52" s="14"/>
      <c r="D52" s="116">
        <f>'MPS(input_each system)'!D52</f>
        <v>0</v>
      </c>
      <c r="E52" s="116">
        <f>'MPS(input_each system)'!E52</f>
        <v>0</v>
      </c>
      <c r="F52" s="95">
        <f>'MRS(input)'!$F$15</f>
        <v>0.56569999999999998</v>
      </c>
      <c r="G52" s="96">
        <f t="shared" si="0"/>
        <v>0</v>
      </c>
      <c r="H52" s="96">
        <f t="shared" si="1"/>
        <v>0</v>
      </c>
    </row>
    <row r="53" spans="1:8" x14ac:dyDescent="0.15">
      <c r="A53" s="140"/>
      <c r="B53" s="13">
        <v>47</v>
      </c>
      <c r="C53" s="14"/>
      <c r="D53" s="116">
        <f>'MPS(input_each system)'!D53</f>
        <v>0</v>
      </c>
      <c r="E53" s="116">
        <f>'MPS(input_each system)'!E53</f>
        <v>0</v>
      </c>
      <c r="F53" s="95">
        <f>'MRS(input)'!$F$15</f>
        <v>0.56569999999999998</v>
      </c>
      <c r="G53" s="96">
        <f t="shared" si="0"/>
        <v>0</v>
      </c>
      <c r="H53" s="96">
        <f t="shared" si="1"/>
        <v>0</v>
      </c>
    </row>
    <row r="54" spans="1:8" x14ac:dyDescent="0.15">
      <c r="A54" s="140"/>
      <c r="B54" s="13">
        <v>48</v>
      </c>
      <c r="C54" s="14"/>
      <c r="D54" s="116">
        <f>'MPS(input_each system)'!D54</f>
        <v>0</v>
      </c>
      <c r="E54" s="116">
        <f>'MPS(input_each system)'!E54</f>
        <v>0</v>
      </c>
      <c r="F54" s="95">
        <f>'MRS(input)'!$F$15</f>
        <v>0.56569999999999998</v>
      </c>
      <c r="G54" s="96">
        <f t="shared" si="0"/>
        <v>0</v>
      </c>
      <c r="H54" s="96">
        <f t="shared" si="1"/>
        <v>0</v>
      </c>
    </row>
    <row r="55" spans="1:8" x14ac:dyDescent="0.15">
      <c r="A55" s="140"/>
      <c r="B55" s="13">
        <v>49</v>
      </c>
      <c r="C55" s="14"/>
      <c r="D55" s="116">
        <f>'MPS(input_each system)'!D55</f>
        <v>0</v>
      </c>
      <c r="E55" s="116">
        <f>'MPS(input_each system)'!E55</f>
        <v>0</v>
      </c>
      <c r="F55" s="95">
        <f>'MRS(input)'!$F$15</f>
        <v>0.56569999999999998</v>
      </c>
      <c r="G55" s="96">
        <f t="shared" si="0"/>
        <v>0</v>
      </c>
      <c r="H55" s="96">
        <f t="shared" si="1"/>
        <v>0</v>
      </c>
    </row>
    <row r="56" spans="1:8" x14ac:dyDescent="0.15">
      <c r="A56" s="140"/>
      <c r="B56" s="13">
        <v>50</v>
      </c>
      <c r="C56" s="14"/>
      <c r="D56" s="116">
        <f>'MPS(input_each system)'!D56</f>
        <v>0</v>
      </c>
      <c r="E56" s="116">
        <f>'MPS(input_each system)'!E56</f>
        <v>0</v>
      </c>
      <c r="F56" s="95">
        <f>'MRS(input)'!$F$15</f>
        <v>0.56569999999999998</v>
      </c>
      <c r="G56" s="96">
        <f t="shared" si="0"/>
        <v>0</v>
      </c>
      <c r="H56" s="96">
        <f t="shared" si="1"/>
        <v>0</v>
      </c>
    </row>
    <row r="57" spans="1:8" ht="19.5" customHeight="1" x14ac:dyDescent="0.15">
      <c r="A57" s="140"/>
      <c r="B57" s="97" t="s">
        <v>30</v>
      </c>
      <c r="C57" s="98" t="s">
        <v>28</v>
      </c>
      <c r="D57" s="99" t="s">
        <v>28</v>
      </c>
      <c r="E57" s="99" t="s">
        <v>28</v>
      </c>
      <c r="F57" s="100" t="s">
        <v>28</v>
      </c>
      <c r="G57" s="101">
        <f>SUMIF(G7:G56,"&gt;0",G7:G56)</f>
        <v>0</v>
      </c>
      <c r="H57" s="101">
        <f>SUMIF(H7:H56,"&gt;0",H7:H56)</f>
        <v>0</v>
      </c>
    </row>
  </sheetData>
  <sheetProtection password="C6A3" sheet="1" objects="1" scenarios="1" formatCells="0" formatRows="0"/>
  <mergeCells count="3">
    <mergeCell ref="D3:F3"/>
    <mergeCell ref="G3:H3"/>
    <mergeCell ref="A7:A57"/>
  </mergeCells>
  <phoneticPr fontId="15"/>
  <dataValidations count="1">
    <dataValidation type="list" errorStyle="warning" allowBlank="1" showInputMessage="1" showErrorMessage="1" sqref="E7:E56">
      <formula1>COP_RE</formula1>
    </dataValidation>
  </dataValidations>
  <pageMargins left="0.70866141732283472" right="0.70866141732283472" top="0.74803149606299213" bottom="0.74803149606299213" header="0.31496062992125984" footer="0.31496062992125984"/>
  <pageSetup paperSize="9" scale="79" orientation="portrait" r:id="rId1"/>
  <ignoredErrors>
    <ignoredError sqref="D7:E5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25"/>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50.625" style="1" customWidth="1"/>
    <col min="6" max="6" width="12.625" style="1" customWidth="1"/>
    <col min="7" max="7" width="11" style="1" customWidth="1"/>
    <col min="8" max="8" width="10.875" style="1" customWidth="1"/>
    <col min="9" max="9" width="11.625" style="6" customWidth="1"/>
    <col min="10" max="16384" width="9" style="1"/>
  </cols>
  <sheetData>
    <row r="1" spans="1:11" ht="18" customHeight="1" x14ac:dyDescent="0.15">
      <c r="I1" s="11" t="str">
        <f>'MPS(input)'!K1</f>
        <v>Monitoring Spreadsheet: JCM_VN_AM006_ver01.0</v>
      </c>
    </row>
    <row r="2" spans="1:11" ht="18" customHeight="1" x14ac:dyDescent="0.15">
      <c r="I2" s="11" t="str">
        <f>'MPS(input)'!K2</f>
        <v>Reference Number: VN005</v>
      </c>
    </row>
    <row r="3" spans="1:11" ht="27.75" customHeight="1" x14ac:dyDescent="0.15">
      <c r="A3" s="145" t="s">
        <v>130</v>
      </c>
      <c r="B3" s="145"/>
      <c r="C3" s="145"/>
      <c r="D3" s="145"/>
      <c r="E3" s="145"/>
      <c r="F3" s="145"/>
      <c r="G3" s="145"/>
      <c r="H3" s="145"/>
      <c r="I3" s="145"/>
    </row>
    <row r="4" spans="1:11" ht="11.25" customHeight="1" x14ac:dyDescent="0.15"/>
    <row r="5" spans="1:11" ht="18.75" customHeight="1" thickBot="1" x14ac:dyDescent="0.2">
      <c r="A5" s="32" t="s">
        <v>14</v>
      </c>
      <c r="B5" s="21"/>
      <c r="C5" s="21"/>
      <c r="D5" s="21"/>
      <c r="E5" s="20"/>
      <c r="F5" s="22" t="s">
        <v>15</v>
      </c>
      <c r="G5" s="69" t="s">
        <v>16</v>
      </c>
      <c r="H5" s="22" t="s">
        <v>2</v>
      </c>
      <c r="I5" s="23" t="s">
        <v>0</v>
      </c>
    </row>
    <row r="6" spans="1:11" ht="18.75" customHeight="1" thickBot="1" x14ac:dyDescent="0.2">
      <c r="A6" s="33"/>
      <c r="B6" s="24" t="s">
        <v>97</v>
      </c>
      <c r="C6" s="24"/>
      <c r="D6" s="24"/>
      <c r="E6" s="24"/>
      <c r="F6" s="67" t="s">
        <v>122</v>
      </c>
      <c r="G6" s="72">
        <f>G11-G14</f>
        <v>0</v>
      </c>
      <c r="H6" s="68" t="s">
        <v>79</v>
      </c>
      <c r="I6" s="45" t="s">
        <v>99</v>
      </c>
    </row>
    <row r="7" spans="1:11" ht="18.75" customHeight="1" x14ac:dyDescent="0.15">
      <c r="A7" s="32" t="s">
        <v>17</v>
      </c>
      <c r="B7" s="21"/>
      <c r="C7" s="21"/>
      <c r="D7" s="21"/>
      <c r="E7" s="20"/>
      <c r="F7" s="20"/>
      <c r="G7" s="70"/>
      <c r="H7" s="22"/>
      <c r="I7" s="22"/>
      <c r="J7" s="54"/>
      <c r="K7" s="54"/>
    </row>
    <row r="8" spans="1:11" ht="18.75" customHeight="1" x14ac:dyDescent="0.15">
      <c r="A8" s="34"/>
      <c r="B8" s="146" t="s">
        <v>100</v>
      </c>
      <c r="C8" s="146"/>
      <c r="D8" s="146"/>
      <c r="E8" s="146"/>
      <c r="F8" s="26" t="s">
        <v>19</v>
      </c>
      <c r="G8" s="27">
        <f>'MRS(input)'!F15</f>
        <v>0.56569999999999998</v>
      </c>
      <c r="H8" s="25" t="s">
        <v>7</v>
      </c>
      <c r="I8" s="28" t="s">
        <v>69</v>
      </c>
    </row>
    <row r="9" spans="1:11" ht="33" customHeight="1" x14ac:dyDescent="0.15">
      <c r="A9" s="33"/>
      <c r="B9" s="147" t="s">
        <v>101</v>
      </c>
      <c r="C9" s="148"/>
      <c r="D9" s="148"/>
      <c r="E9" s="149"/>
      <c r="F9" s="106" t="s">
        <v>7</v>
      </c>
      <c r="G9" s="106" t="s">
        <v>7</v>
      </c>
      <c r="H9" s="106" t="s">
        <v>7</v>
      </c>
      <c r="I9" s="28" t="s">
        <v>102</v>
      </c>
    </row>
    <row r="10" spans="1:11" ht="18.75" customHeight="1" thickBot="1" x14ac:dyDescent="0.2">
      <c r="A10" s="32" t="s">
        <v>18</v>
      </c>
      <c r="B10" s="20"/>
      <c r="C10" s="21"/>
      <c r="D10" s="22"/>
      <c r="E10" s="22"/>
      <c r="F10" s="22"/>
      <c r="G10" s="32"/>
      <c r="H10" s="22"/>
      <c r="I10" s="22"/>
    </row>
    <row r="11" spans="1:11" ht="18.75" customHeight="1" thickBot="1" x14ac:dyDescent="0.2">
      <c r="A11" s="34"/>
      <c r="B11" s="35" t="s">
        <v>103</v>
      </c>
      <c r="C11" s="24"/>
      <c r="D11" s="24"/>
      <c r="E11" s="24"/>
      <c r="F11" s="67" t="s">
        <v>122</v>
      </c>
      <c r="G11" s="72">
        <f>'MRS(input_each system)'!G57</f>
        <v>0</v>
      </c>
      <c r="H11" s="68" t="s">
        <v>79</v>
      </c>
      <c r="I11" s="25" t="s">
        <v>104</v>
      </c>
    </row>
    <row r="12" spans="1:11" ht="33" customHeight="1" x14ac:dyDescent="0.15">
      <c r="A12" s="33"/>
      <c r="B12" s="37"/>
      <c r="C12" s="150" t="s">
        <v>128</v>
      </c>
      <c r="D12" s="151"/>
      <c r="E12" s="152"/>
      <c r="F12" s="106"/>
      <c r="G12" s="107"/>
      <c r="H12" s="106"/>
      <c r="I12" s="106"/>
    </row>
    <row r="13" spans="1:11" ht="18.75" customHeight="1" thickBot="1" x14ac:dyDescent="0.2">
      <c r="A13" s="32" t="s">
        <v>20</v>
      </c>
      <c r="B13" s="21"/>
      <c r="C13" s="21"/>
      <c r="D13" s="21"/>
      <c r="E13" s="20"/>
      <c r="F13" s="22"/>
      <c r="G13" s="32"/>
      <c r="H13" s="22"/>
      <c r="I13" s="22"/>
    </row>
    <row r="14" spans="1:11" ht="18.75" customHeight="1" thickBot="1" x14ac:dyDescent="0.2">
      <c r="A14" s="34"/>
      <c r="B14" s="36" t="s">
        <v>105</v>
      </c>
      <c r="C14" s="30"/>
      <c r="D14" s="30"/>
      <c r="E14" s="30"/>
      <c r="F14" s="67" t="s">
        <v>122</v>
      </c>
      <c r="G14" s="72">
        <f>G15+G16</f>
        <v>0</v>
      </c>
      <c r="H14" s="68" t="s">
        <v>79</v>
      </c>
      <c r="I14" s="25" t="s">
        <v>106</v>
      </c>
    </row>
    <row r="15" spans="1:11" ht="18.75" customHeight="1" x14ac:dyDescent="0.15">
      <c r="A15" s="34"/>
      <c r="B15" s="38"/>
      <c r="C15" s="29" t="s">
        <v>36</v>
      </c>
      <c r="D15" s="29"/>
      <c r="E15" s="29"/>
      <c r="F15" s="63" t="s">
        <v>19</v>
      </c>
      <c r="G15" s="71">
        <f>'MRS(input_each system)'!H57</f>
        <v>0</v>
      </c>
      <c r="H15" s="25" t="s">
        <v>79</v>
      </c>
      <c r="I15" s="25" t="s">
        <v>107</v>
      </c>
    </row>
    <row r="16" spans="1:11" ht="18.75" customHeight="1" x14ac:dyDescent="0.15">
      <c r="A16" s="34"/>
      <c r="B16" s="38"/>
      <c r="C16" s="39" t="s">
        <v>37</v>
      </c>
      <c r="D16" s="29"/>
      <c r="E16" s="29"/>
      <c r="F16" s="63" t="s">
        <v>19</v>
      </c>
      <c r="G16" s="31">
        <f>G17*G18</f>
        <v>0</v>
      </c>
      <c r="H16" s="25" t="s">
        <v>79</v>
      </c>
      <c r="I16" s="25" t="s">
        <v>108</v>
      </c>
    </row>
    <row r="17" spans="1:9" ht="33" customHeight="1" x14ac:dyDescent="0.15">
      <c r="A17" s="34"/>
      <c r="B17" s="38"/>
      <c r="C17" s="55"/>
      <c r="D17" s="143" t="s">
        <v>109</v>
      </c>
      <c r="E17" s="144"/>
      <c r="F17" s="63" t="s">
        <v>19</v>
      </c>
      <c r="G17" s="102">
        <f>'MRS(input)'!F9</f>
        <v>0</v>
      </c>
      <c r="H17" s="62" t="s">
        <v>3</v>
      </c>
      <c r="I17" s="25" t="s">
        <v>110</v>
      </c>
    </row>
    <row r="18" spans="1:9" ht="21" customHeight="1" x14ac:dyDescent="0.15">
      <c r="A18" s="33"/>
      <c r="B18" s="37"/>
      <c r="C18" s="40"/>
      <c r="D18" s="29" t="s">
        <v>111</v>
      </c>
      <c r="E18" s="29"/>
      <c r="F18" s="64" t="s">
        <v>19</v>
      </c>
      <c r="G18" s="103">
        <f>'MRS(input)'!F15</f>
        <v>0.56569999999999998</v>
      </c>
      <c r="H18" s="104" t="s">
        <v>112</v>
      </c>
      <c r="I18" s="25" t="s">
        <v>69</v>
      </c>
    </row>
    <row r="19" spans="1:9" x14ac:dyDescent="0.15">
      <c r="A19" s="2"/>
      <c r="B19" s="2"/>
      <c r="C19" s="2"/>
      <c r="D19" s="2"/>
      <c r="E19" s="12" t="s">
        <v>23</v>
      </c>
      <c r="F19" s="8"/>
      <c r="G19" s="7"/>
      <c r="H19" s="7"/>
      <c r="I19" s="16"/>
    </row>
    <row r="20" spans="1:9" ht="21.75" customHeight="1" x14ac:dyDescent="0.15">
      <c r="E20" s="2" t="s">
        <v>21</v>
      </c>
      <c r="F20" s="4"/>
    </row>
    <row r="21" spans="1:9" ht="21.75" customHeight="1" x14ac:dyDescent="0.15">
      <c r="D21" s="16"/>
      <c r="E21" s="157" t="s">
        <v>120</v>
      </c>
      <c r="F21" s="158"/>
      <c r="H21" s="2"/>
    </row>
    <row r="22" spans="1:9" ht="33" customHeight="1" x14ac:dyDescent="0.15">
      <c r="D22" s="16"/>
      <c r="E22" s="153" t="s">
        <v>113</v>
      </c>
      <c r="F22" s="154"/>
      <c r="G22" s="65">
        <v>2.97</v>
      </c>
      <c r="H22" s="19"/>
      <c r="I22" s="56"/>
    </row>
    <row r="23" spans="1:9" ht="33" customHeight="1" x14ac:dyDescent="0.15">
      <c r="D23" s="16"/>
      <c r="E23" s="155" t="s">
        <v>114</v>
      </c>
      <c r="F23" s="156"/>
      <c r="G23" s="65">
        <v>2.94</v>
      </c>
      <c r="H23" s="19"/>
      <c r="I23" s="56"/>
    </row>
    <row r="24" spans="1:9" ht="33" customHeight="1" x14ac:dyDescent="0.15">
      <c r="D24" s="16"/>
      <c r="E24" s="153" t="s">
        <v>115</v>
      </c>
      <c r="F24" s="154"/>
      <c r="G24" s="66">
        <v>2.91</v>
      </c>
      <c r="H24" s="6"/>
      <c r="I24" s="56"/>
    </row>
    <row r="25" spans="1:9" ht="33" customHeight="1" x14ac:dyDescent="0.15">
      <c r="D25" s="16"/>
      <c r="E25" s="155" t="s">
        <v>116</v>
      </c>
      <c r="F25" s="156"/>
      <c r="G25" s="66">
        <v>2.56</v>
      </c>
      <c r="H25" s="6"/>
      <c r="I25" s="57"/>
    </row>
  </sheetData>
  <sheetProtection password="C6A3" sheet="1" objects="1" scenarios="1"/>
  <mergeCells count="10">
    <mergeCell ref="E22:F22"/>
    <mergeCell ref="E23:F23"/>
    <mergeCell ref="E24:F24"/>
    <mergeCell ref="E25:F25"/>
    <mergeCell ref="A3:I3"/>
    <mergeCell ref="B8:E8"/>
    <mergeCell ref="B9:E9"/>
    <mergeCell ref="C12:E12"/>
    <mergeCell ref="D17:E17"/>
    <mergeCell ref="E21:F21"/>
  </mergeCells>
  <phoneticPr fontId="15"/>
  <pageMargins left="0.70866141732283472" right="0.70866141732283472" top="0.74803149606299213"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MPS(input)</vt:lpstr>
      <vt:lpstr>MPS(input_each system)</vt:lpstr>
      <vt:lpstr>MPS(calc_process)</vt:lpstr>
      <vt:lpstr>MSS</vt:lpstr>
      <vt:lpstr>MRS(input)</vt:lpstr>
      <vt:lpstr>MRS(input_each system)</vt:lpstr>
      <vt:lpstr>MRS(calc_process)</vt:lpstr>
      <vt:lpstr>COP_RE</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2016-10-21T02:03:05Z</cp:lastPrinted>
  <dcterms:created xsi:type="dcterms:W3CDTF">2012-01-13T02:28:29Z</dcterms:created>
  <dcterms:modified xsi:type="dcterms:W3CDTF">2017-10-11T02:07:07Z</dcterms:modified>
</cp:coreProperties>
</file>