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https://murcjp.sharepoint.com/sites/msteams_a84ffb/Shared Documents/02-1_方法論/16_TH/TH_PM021(IGES、コジェネ)/3_public comments_辺見確認済/"/>
    </mc:Choice>
  </mc:AlternateContent>
  <xr:revisionPtr revIDLastSave="43" documentId="8_{FE83A8AC-BD4D-4BC8-BE0D-24618250BF6C}" xr6:coauthVersionLast="46" xr6:coauthVersionMax="47" xr10:uidLastSave="{F7CBFC5D-24F9-4AEF-9BE4-AA493765464B}"/>
  <bookViews>
    <workbookView xWindow="32290" yWindow="-110" windowWidth="29020" windowHeight="15970" tabRatio="587" xr2:uid="{00000000-000D-0000-FFFF-FFFF00000000}"/>
  </bookViews>
  <sheets>
    <sheet name="PMS(input)" sheetId="30" r:id="rId1"/>
    <sheet name="PMS(input_separate)" sheetId="34" r:id="rId2"/>
    <sheet name="PMS(calc_process)" sheetId="32" r:id="rId3"/>
  </sheets>
  <externalReferences>
    <externalReference r:id="rId4"/>
  </externalReferences>
  <definedNames>
    <definedName name="COP">'[1]MPS(calc_process)'!$I$40:$I$43</definedName>
    <definedName name="EE_freezer">'[1]MPS(calc_process)'!$I$35:$I$37</definedName>
    <definedName name="_xlnm.Print_Area" localSheetId="2">'PMS(calc_process)'!$A$1:$I$27</definedName>
    <definedName name="_xlnm.Print_Area" localSheetId="0">'PMS(input)'!$A$1:$K$41</definedName>
    <definedName name="_xlnm.Print_Area" localSheetId="1">'PMS(input_separate)'!$A$1:$J$71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32" l="1"/>
  <c r="F69" i="34"/>
  <c r="E69" i="34"/>
  <c r="F68" i="34"/>
  <c r="E68" i="34"/>
  <c r="F67" i="34"/>
  <c r="E67" i="34"/>
  <c r="F66" i="34"/>
  <c r="E66" i="34"/>
  <c r="F65" i="34"/>
  <c r="E65" i="34"/>
  <c r="F64" i="34"/>
  <c r="E64" i="34"/>
  <c r="F63" i="34"/>
  <c r="E63" i="34"/>
  <c r="F62" i="34"/>
  <c r="E62" i="34"/>
  <c r="F61" i="34"/>
  <c r="E61" i="34"/>
  <c r="F60" i="34"/>
  <c r="E60" i="34"/>
  <c r="G52" i="34"/>
  <c r="F52" i="34"/>
  <c r="G51" i="34"/>
  <c r="F51" i="34"/>
  <c r="G50" i="34"/>
  <c r="F50" i="34"/>
  <c r="G49" i="34"/>
  <c r="F49" i="34"/>
  <c r="G48" i="34"/>
  <c r="F48" i="34"/>
  <c r="G47" i="34"/>
  <c r="F47" i="34"/>
  <c r="G46" i="34"/>
  <c r="F46" i="34"/>
  <c r="G45" i="34"/>
  <c r="F45" i="34"/>
  <c r="G44" i="34"/>
  <c r="F44" i="34"/>
  <c r="G43" i="34"/>
  <c r="F43" i="34"/>
  <c r="H35" i="34"/>
  <c r="G35" i="34"/>
  <c r="H34" i="34"/>
  <c r="G34" i="34"/>
  <c r="H33" i="34"/>
  <c r="G33" i="34"/>
  <c r="H32" i="34"/>
  <c r="G32" i="34"/>
  <c r="H31" i="34"/>
  <c r="G31" i="34"/>
  <c r="H30" i="34"/>
  <c r="G30" i="34"/>
  <c r="H29" i="34"/>
  <c r="G29" i="34"/>
  <c r="H28" i="34"/>
  <c r="G28" i="34"/>
  <c r="H27" i="34"/>
  <c r="G27" i="34"/>
  <c r="H26" i="34"/>
  <c r="G26" i="34"/>
  <c r="J18" i="34"/>
  <c r="I18" i="34"/>
  <c r="H18" i="34"/>
  <c r="J17" i="34"/>
  <c r="I17" i="34"/>
  <c r="H17" i="34"/>
  <c r="J16" i="34"/>
  <c r="I16" i="34"/>
  <c r="H16" i="34"/>
  <c r="J15" i="34"/>
  <c r="I15" i="34"/>
  <c r="H15" i="34"/>
  <c r="J14" i="34"/>
  <c r="I14" i="34"/>
  <c r="H14" i="34"/>
  <c r="J13" i="34"/>
  <c r="I13" i="34"/>
  <c r="H13" i="34"/>
  <c r="J12" i="34"/>
  <c r="I12" i="34"/>
  <c r="H12" i="34"/>
  <c r="J11" i="34"/>
  <c r="I11" i="34"/>
  <c r="H11" i="34"/>
  <c r="J10" i="34"/>
  <c r="I10" i="34"/>
  <c r="H10" i="34"/>
  <c r="J9" i="34"/>
  <c r="J19" i="34" s="1"/>
  <c r="I9" i="34"/>
  <c r="H9" i="34"/>
  <c r="J1" i="34"/>
  <c r="F24" i="32"/>
  <c r="F23" i="32"/>
  <c r="F22" i="32"/>
  <c r="E27" i="30" l="1"/>
  <c r="E26" i="30"/>
  <c r="G12" i="32" l="1"/>
  <c r="G11" i="32" l="1"/>
  <c r="I1" i="32" l="1"/>
  <c r="G8" i="32"/>
  <c r="G6" i="32" l="1"/>
  <c r="B36" i="30" s="1"/>
</calcChain>
</file>

<file path=xl/sharedStrings.xml><?xml version="1.0" encoding="utf-8"?>
<sst xmlns="http://schemas.openxmlformats.org/spreadsheetml/2006/main" count="362" uniqueCount="225">
  <si>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</si>
  <si>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</si>
  <si>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</si>
  <si>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</si>
  <si>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</si>
  <si>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</si>
  <si>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</si>
  <si>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</si>
  <si>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</si>
  <si>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</si>
  <si>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</si>
  <si>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</si>
  <si>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</si>
  <si>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</si>
  <si>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</si>
  <si>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</si>
  <si>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</si>
  <si>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</si>
  <si>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</si>
  <si>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</si>
  <si>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</si>
  <si>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</si>
  <si>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</si>
  <si>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</si>
  <si>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</si>
  <si>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</si>
  <si>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</si>
  <si>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</si>
  <si>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</si>
  <si>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</si>
  <si>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</si>
  <si>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</si>
  <si>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</si>
  <si>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</si>
  <si>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tCO</t>
    </r>
    <r>
      <rPr>
        <vertAlign val="subscript"/>
        <sz val="14"/>
        <color indexed="8"/>
        <rFont val="Arial"/>
        <family val="2"/>
      </rPr>
      <t>2</t>
    </r>
    <r>
      <rPr>
        <sz val="14"/>
        <color indexed="8"/>
        <rFont val="Arial"/>
        <family val="2"/>
      </rPr>
      <t>/p</t>
    </r>
    <phoneticPr fontId="2"/>
  </si>
  <si>
    <t>(1)</t>
    <phoneticPr fontId="2"/>
  </si>
  <si>
    <t>[t/p]</t>
    <phoneticPr fontId="2"/>
  </si>
  <si>
    <t>Monitored data</t>
    <phoneticPr fontId="2"/>
  </si>
  <si>
    <t>Continuously</t>
    <phoneticPr fontId="2"/>
  </si>
  <si>
    <t>Value</t>
    <phoneticPr fontId="2"/>
  </si>
  <si>
    <t>Units</t>
    <phoneticPr fontId="2"/>
  </si>
  <si>
    <t>2. Calculations for reference emissions</t>
    <phoneticPr fontId="2"/>
  </si>
  <si>
    <t>3. Calculations of the project emissions</t>
    <phoneticPr fontId="2"/>
  </si>
  <si>
    <t xml:space="preserve"> i</t>
    <phoneticPr fontId="28"/>
  </si>
  <si>
    <t>n/a</t>
    <phoneticPr fontId="28"/>
  </si>
  <si>
    <t>Estimated value</t>
    <phoneticPr fontId="28"/>
  </si>
  <si>
    <r>
      <t>[tCO</t>
    </r>
    <r>
      <rPr>
        <vertAlign val="subscript"/>
        <sz val="11"/>
        <rFont val="Arial"/>
        <family val="2"/>
      </rPr>
      <t>2</t>
    </r>
    <r>
      <rPr>
        <sz val="11"/>
        <rFont val="Arial"/>
        <family val="2"/>
      </rPr>
      <t>/p]</t>
    </r>
    <phoneticPr fontId="28"/>
  </si>
  <si>
    <t>1. Calculations for emission reductions</t>
    <phoneticPr fontId="2"/>
  </si>
  <si>
    <r>
      <t xml:space="preserve">Emission reductions during the period </t>
    </r>
    <r>
      <rPr>
        <i/>
        <sz val="11"/>
        <rFont val="Arial"/>
        <family val="2"/>
      </rPr>
      <t>p</t>
    </r>
    <phoneticPr fontId="2"/>
  </si>
  <si>
    <r>
      <t>ER</t>
    </r>
    <r>
      <rPr>
        <vertAlign val="subscript"/>
        <sz val="11"/>
        <rFont val="Arial"/>
        <family val="2"/>
      </rPr>
      <t>p</t>
    </r>
    <phoneticPr fontId="2"/>
  </si>
  <si>
    <r>
      <t xml:space="preserve">Reference emissions during the period </t>
    </r>
    <r>
      <rPr>
        <i/>
        <sz val="11"/>
        <rFont val="Arial"/>
        <family val="2"/>
      </rPr>
      <t>p</t>
    </r>
    <phoneticPr fontId="2"/>
  </si>
  <si>
    <r>
      <t>tCO</t>
    </r>
    <r>
      <rPr>
        <vertAlign val="subscript"/>
        <sz val="11"/>
        <rFont val="Arial"/>
        <family val="2"/>
      </rPr>
      <t>2</t>
    </r>
    <r>
      <rPr>
        <sz val="11"/>
        <rFont val="Arial"/>
        <family val="2"/>
      </rPr>
      <t>/p</t>
    </r>
    <phoneticPr fontId="2"/>
  </si>
  <si>
    <r>
      <t>RE</t>
    </r>
    <r>
      <rPr>
        <vertAlign val="subscript"/>
        <sz val="11"/>
        <rFont val="Arial"/>
        <family val="2"/>
      </rPr>
      <t>p</t>
    </r>
    <phoneticPr fontId="2"/>
  </si>
  <si>
    <r>
      <t xml:space="preserve">Project emissions during the period </t>
    </r>
    <r>
      <rPr>
        <i/>
        <sz val="11"/>
        <rFont val="Arial"/>
        <family val="2"/>
      </rPr>
      <t>p</t>
    </r>
    <phoneticPr fontId="2"/>
  </si>
  <si>
    <r>
      <t>PE</t>
    </r>
    <r>
      <rPr>
        <vertAlign val="subscript"/>
        <sz val="11"/>
        <rFont val="Arial"/>
        <family val="2"/>
      </rPr>
      <t>p</t>
    </r>
    <phoneticPr fontId="2"/>
  </si>
  <si>
    <t>N/A</t>
  </si>
  <si>
    <t>Measurement methods and procedures</t>
    <phoneticPr fontId="2"/>
  </si>
  <si>
    <r>
      <t>tCO</t>
    </r>
    <r>
      <rPr>
        <vertAlign val="subscript"/>
        <sz val="11"/>
        <rFont val="Arial"/>
        <family val="2"/>
      </rPr>
      <t>2</t>
    </r>
    <r>
      <rPr>
        <sz val="11"/>
        <rFont val="Arial"/>
        <family val="2"/>
      </rPr>
      <t>/p</t>
    </r>
    <phoneticPr fontId="2"/>
  </si>
  <si>
    <r>
      <t>RE</t>
    </r>
    <r>
      <rPr>
        <vertAlign val="subscript"/>
        <sz val="11"/>
        <rFont val="Arial"/>
        <family val="2"/>
      </rPr>
      <t>p</t>
    </r>
    <phoneticPr fontId="2"/>
  </si>
  <si>
    <r>
      <t xml:space="preserve">Reference emissions during the period </t>
    </r>
    <r>
      <rPr>
        <i/>
        <sz val="11"/>
        <rFont val="Arial"/>
        <family val="2"/>
      </rPr>
      <t>p</t>
    </r>
    <phoneticPr fontId="2"/>
  </si>
  <si>
    <r>
      <t xml:space="preserve">Project emissions during the period </t>
    </r>
    <r>
      <rPr>
        <i/>
        <sz val="11"/>
        <rFont val="Arial"/>
        <family val="2"/>
      </rPr>
      <t>p</t>
    </r>
    <phoneticPr fontId="21"/>
  </si>
  <si>
    <r>
      <t>tCO</t>
    </r>
    <r>
      <rPr>
        <vertAlign val="subscript"/>
        <sz val="11"/>
        <rFont val="Arial"/>
        <family val="2"/>
      </rPr>
      <t>2</t>
    </r>
    <r>
      <rPr>
        <sz val="11"/>
        <rFont val="Arial"/>
        <family val="2"/>
      </rPr>
      <t>/p</t>
    </r>
    <phoneticPr fontId="2"/>
  </si>
  <si>
    <t>t/p</t>
    <phoneticPr fontId="2"/>
  </si>
  <si>
    <t>MWh/p</t>
    <phoneticPr fontId="2"/>
  </si>
  <si>
    <r>
      <t>tCO</t>
    </r>
    <r>
      <rPr>
        <vertAlign val="subscript"/>
        <sz val="11"/>
        <rFont val="Arial"/>
        <family val="2"/>
      </rPr>
      <t>2</t>
    </r>
    <r>
      <rPr>
        <sz val="11"/>
        <rFont val="Arial"/>
        <family val="2"/>
      </rPr>
      <t>/NWh</t>
    </r>
    <phoneticPr fontId="2"/>
  </si>
  <si>
    <r>
      <t>tCO</t>
    </r>
    <r>
      <rPr>
        <vertAlign val="subscript"/>
        <sz val="11"/>
        <rFont val="Arial"/>
        <family val="2"/>
      </rPr>
      <t>2</t>
    </r>
    <r>
      <rPr>
        <sz val="11"/>
        <rFont val="Arial"/>
        <family val="2"/>
      </rPr>
      <t>/GJ</t>
    </r>
    <phoneticPr fontId="21"/>
  </si>
  <si>
    <t>[GJ/t]</t>
    <phoneticPr fontId="2"/>
  </si>
  <si>
    <t>Parameters to be monitored ex post</t>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</si>
  <si>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</si>
  <si>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r>
      <t>CO</t>
    </r>
    <r>
      <rPr>
        <vertAlign val="subscript"/>
        <sz val="11"/>
        <rFont val="Arial"/>
        <family val="2"/>
      </rPr>
      <t>2</t>
    </r>
    <r>
      <rPr>
        <sz val="11"/>
        <rFont val="Arial"/>
        <family val="2"/>
      </rPr>
      <t xml:space="preserve"> emission factor for consumed electricity from captive electricity</t>
    </r>
    <phoneticPr fontId="21"/>
  </si>
  <si>
    <r>
      <t>EF</t>
    </r>
    <r>
      <rPr>
        <vertAlign val="subscript"/>
        <sz val="11"/>
        <rFont val="Arial"/>
        <family val="2"/>
      </rPr>
      <t>elec</t>
    </r>
    <phoneticPr fontId="2"/>
  </si>
  <si>
    <t>Total</t>
    <phoneticPr fontId="2"/>
  </si>
  <si>
    <t>-</t>
    <phoneticPr fontId="2"/>
  </si>
  <si>
    <t>-</t>
  </si>
  <si>
    <t>mass or volume/p</t>
    <phoneticPr fontId="2"/>
  </si>
  <si>
    <t>Option B or Option C</t>
    <phoneticPr fontId="2"/>
  </si>
  <si>
    <t>Invoice from fuel supply company or monitored data</t>
    <phoneticPr fontId="2"/>
  </si>
  <si>
    <t>for captive electricity</t>
    <phoneticPr fontId="2"/>
  </si>
  <si>
    <t>%</t>
    <phoneticPr fontId="2"/>
  </si>
  <si>
    <t>GJ/mass or volume</t>
    <phoneticPr fontId="2"/>
  </si>
  <si>
    <r>
      <t xml:space="preserve">Data is measured by measuring equipments in the factory.
- Measuring and recording:
</t>
    </r>
    <r>
      <rPr>
        <sz val="14"/>
        <color theme="1"/>
        <rFont val="ＭＳ Ｐゴシック"/>
        <family val="3"/>
        <charset val="128"/>
      </rPr>
      <t>　</t>
    </r>
    <r>
      <rPr>
        <sz val="14"/>
        <color theme="1"/>
        <rFont val="Arial"/>
        <family val="2"/>
      </rPr>
      <t xml:space="preserve">1) Measured data is  recorded and stored in the measuring equipments.
</t>
    </r>
    <r>
      <rPr>
        <sz val="14"/>
        <color theme="1"/>
        <rFont val="ＭＳ Ｐゴシック"/>
        <family val="3"/>
        <charset val="128"/>
      </rPr>
      <t>　</t>
    </r>
    <r>
      <rPr>
        <sz val="14"/>
        <color theme="1"/>
        <rFont val="Arial"/>
        <family val="2"/>
      </rPr>
      <t>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</si>
  <si>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t>Ex-ante estimation of emission</t>
    <phoneticPr fontId="2"/>
  </si>
  <si>
    <r>
      <t>EF</t>
    </r>
    <r>
      <rPr>
        <vertAlign val="subscript"/>
        <sz val="14"/>
        <color theme="1"/>
        <rFont val="Arial"/>
        <family val="2"/>
      </rPr>
      <t>elec</t>
    </r>
    <phoneticPr fontId="2"/>
  </si>
  <si>
    <r>
      <t>tCO</t>
    </r>
    <r>
      <rPr>
        <vertAlign val="subscript"/>
        <sz val="14"/>
        <color theme="1"/>
        <rFont val="Arial"/>
        <family val="2"/>
      </rPr>
      <t>2</t>
    </r>
    <r>
      <rPr>
        <sz val="14"/>
        <color theme="1"/>
        <rFont val="Arial"/>
        <family val="2"/>
      </rPr>
      <t>/MWh</t>
    </r>
    <phoneticPr fontId="2"/>
  </si>
  <si>
    <t>JCM_TH_F_PMS_ver01.0</t>
    <phoneticPr fontId="2"/>
  </si>
  <si>
    <r>
      <rPr>
        <sz val="14"/>
        <color theme="1"/>
        <rFont val="Arial"/>
        <family val="2"/>
      </rPr>
      <t>FC</t>
    </r>
    <r>
      <rPr>
        <vertAlign val="subscript"/>
        <sz val="14"/>
        <color theme="1"/>
        <rFont val="Arial"/>
        <family val="2"/>
      </rPr>
      <t>db,PJ,i,p</t>
    </r>
    <phoneticPr fontId="2"/>
  </si>
  <si>
    <r>
      <t xml:space="preserve">Amount of fossil gas fuel consumed by duct burner of heat recovery steam generator with project heat exchanger </t>
    </r>
    <r>
      <rPr>
        <i/>
        <sz val="14"/>
        <color theme="1"/>
        <rFont val="Arial"/>
        <family val="2"/>
      </rPr>
      <t>i</t>
    </r>
    <r>
      <rPr>
        <sz val="14"/>
        <color theme="1"/>
        <rFont val="Arial"/>
        <family val="2"/>
      </rPr>
      <t xml:space="preserve"> during the period </t>
    </r>
    <r>
      <rPr>
        <i/>
        <sz val="14"/>
        <color theme="1"/>
        <rFont val="Arial"/>
        <family val="2"/>
      </rPr>
      <t>p</t>
    </r>
    <phoneticPr fontId="2"/>
  </si>
  <si>
    <r>
      <t>Nm</t>
    </r>
    <r>
      <rPr>
        <vertAlign val="superscript"/>
        <sz val="14"/>
        <color theme="1"/>
        <rFont val="Arial"/>
        <family val="2"/>
      </rPr>
      <t>3</t>
    </r>
    <r>
      <rPr>
        <sz val="14"/>
        <color theme="1"/>
        <rFont val="Arial"/>
        <family val="2"/>
      </rPr>
      <t>/p</t>
    </r>
    <phoneticPr fontId="2"/>
  </si>
  <si>
    <r>
      <t>TO</t>
    </r>
    <r>
      <rPr>
        <vertAlign val="subscript"/>
        <sz val="14"/>
        <color theme="1"/>
        <rFont val="Arial"/>
        <family val="2"/>
      </rPr>
      <t>he,PJ,i,p</t>
    </r>
    <phoneticPr fontId="2"/>
  </si>
  <si>
    <t>degree Celsius</t>
    <phoneticPr fontId="2"/>
  </si>
  <si>
    <r>
      <t>Temperature of water at the outlet of project heat exchanger</t>
    </r>
    <r>
      <rPr>
        <i/>
        <sz val="14"/>
        <color theme="1"/>
        <rFont val="Arial"/>
        <family val="2"/>
      </rPr>
      <t xml:space="preserve"> i</t>
    </r>
    <r>
      <rPr>
        <sz val="14"/>
        <color theme="1"/>
        <rFont val="Arial"/>
        <family val="2"/>
      </rPr>
      <t xml:space="preserve"> during the period </t>
    </r>
    <r>
      <rPr>
        <i/>
        <sz val="14"/>
        <color theme="1"/>
        <rFont val="Arial"/>
        <family val="2"/>
      </rPr>
      <t>p</t>
    </r>
    <phoneticPr fontId="2"/>
  </si>
  <si>
    <t>(3)</t>
    <phoneticPr fontId="28"/>
  </si>
  <si>
    <r>
      <t>TI</t>
    </r>
    <r>
      <rPr>
        <vertAlign val="subscript"/>
        <sz val="14"/>
        <color theme="1"/>
        <rFont val="Arial"/>
        <family val="2"/>
      </rPr>
      <t>he,PJ,i,p</t>
    </r>
    <phoneticPr fontId="2"/>
  </si>
  <si>
    <r>
      <t>Temperature of water at the inlet of project heat exchanger</t>
    </r>
    <r>
      <rPr>
        <i/>
        <sz val="14"/>
        <color theme="1"/>
        <rFont val="Arial"/>
        <family val="2"/>
      </rPr>
      <t xml:space="preserve"> i</t>
    </r>
    <r>
      <rPr>
        <sz val="14"/>
        <color theme="1"/>
        <rFont val="Arial"/>
        <family val="2"/>
      </rPr>
      <t xml:space="preserve"> during the period </t>
    </r>
    <r>
      <rPr>
        <i/>
        <sz val="14"/>
        <color theme="1"/>
        <rFont val="Arial"/>
        <family val="2"/>
      </rPr>
      <t>p</t>
    </r>
    <phoneticPr fontId="2"/>
  </si>
  <si>
    <t>(4)</t>
    <phoneticPr fontId="28"/>
  </si>
  <si>
    <t>(5)</t>
    <phoneticPr fontId="28"/>
  </si>
  <si>
    <t>(2)</t>
    <phoneticPr fontId="28"/>
  </si>
  <si>
    <r>
      <t>Flow rate of feed water into project heat exchanger</t>
    </r>
    <r>
      <rPr>
        <i/>
        <sz val="14"/>
        <color theme="1"/>
        <rFont val="Arial"/>
        <family val="2"/>
      </rPr>
      <t xml:space="preserve"> i</t>
    </r>
    <r>
      <rPr>
        <sz val="14"/>
        <color theme="1"/>
        <rFont val="Arial"/>
        <family val="2"/>
      </rPr>
      <t xml:space="preserve"> during the period </t>
    </r>
    <r>
      <rPr>
        <i/>
        <sz val="14"/>
        <color theme="1"/>
        <rFont val="Arial"/>
        <family val="2"/>
      </rPr>
      <t>p</t>
    </r>
    <phoneticPr fontId="2"/>
  </si>
  <si>
    <t>(6)</t>
    <phoneticPr fontId="28"/>
  </si>
  <si>
    <r>
      <t>Flow rate of feed water into the heat recovery steam generator with project heat exchanger</t>
    </r>
    <r>
      <rPr>
        <i/>
        <sz val="14"/>
        <color theme="1"/>
        <rFont val="Arial"/>
        <family val="2"/>
      </rPr>
      <t xml:space="preserve"> i</t>
    </r>
    <r>
      <rPr>
        <sz val="14"/>
        <color theme="1"/>
        <rFont val="Arial"/>
        <family val="2"/>
      </rPr>
      <t xml:space="preserve"> during the period </t>
    </r>
    <r>
      <rPr>
        <i/>
        <sz val="14"/>
        <color theme="1"/>
        <rFont val="Arial"/>
        <family val="2"/>
      </rPr>
      <t>p</t>
    </r>
    <phoneticPr fontId="2"/>
  </si>
  <si>
    <r>
      <t>T</t>
    </r>
    <r>
      <rPr>
        <vertAlign val="subscript"/>
        <sz val="14"/>
        <color theme="1"/>
        <rFont val="Arial"/>
        <family val="2"/>
      </rPr>
      <t>fw,PJ,i,p</t>
    </r>
    <phoneticPr fontId="2"/>
  </si>
  <si>
    <r>
      <t>Temperature of feed water into the heat recovery steam generator with project heat exchanger</t>
    </r>
    <r>
      <rPr>
        <i/>
        <sz val="14"/>
        <color theme="1"/>
        <rFont val="Arial"/>
        <family val="2"/>
      </rPr>
      <t xml:space="preserve"> i</t>
    </r>
    <r>
      <rPr>
        <sz val="14"/>
        <color theme="1"/>
        <rFont val="Arial"/>
        <family val="2"/>
      </rPr>
      <t xml:space="preserve"> during the period</t>
    </r>
    <r>
      <rPr>
        <i/>
        <sz val="14"/>
        <color theme="1"/>
        <rFont val="Arial"/>
        <family val="2"/>
      </rPr>
      <t xml:space="preserve"> p</t>
    </r>
    <phoneticPr fontId="2"/>
  </si>
  <si>
    <r>
      <t>D</t>
    </r>
    <r>
      <rPr>
        <vertAlign val="subscript"/>
        <sz val="14"/>
        <color theme="1"/>
        <rFont val="Arial"/>
        <family val="2"/>
      </rPr>
      <t>gas</t>
    </r>
    <phoneticPr fontId="28"/>
  </si>
  <si>
    <t xml:space="preserve">Density of the fossil gas fuel consumed by duct burner of heat recovery steam generator </t>
    <phoneticPr fontId="28"/>
  </si>
  <si>
    <r>
      <t>kg/Nm</t>
    </r>
    <r>
      <rPr>
        <vertAlign val="superscript"/>
        <sz val="14"/>
        <color theme="1"/>
        <rFont val="Arial"/>
        <family val="2"/>
      </rPr>
      <t>3</t>
    </r>
    <phoneticPr fontId="28"/>
  </si>
  <si>
    <t xml:space="preserve">In the order of preference:
a) values provided by fuel supplier;
b) measurement by the project participants; or
c) regional or national default values; 
</t>
    <phoneticPr fontId="28"/>
  </si>
  <si>
    <r>
      <t>NCV</t>
    </r>
    <r>
      <rPr>
        <vertAlign val="subscript"/>
        <sz val="14"/>
        <color theme="1"/>
        <rFont val="Arial"/>
        <family val="2"/>
      </rPr>
      <t>gas</t>
    </r>
    <phoneticPr fontId="28"/>
  </si>
  <si>
    <t>Net calorific value of the fossil gas fuel consumed by duct burner of heat recovery steam generator</t>
    <phoneticPr fontId="28"/>
  </si>
  <si>
    <t>GJ/t</t>
    <phoneticPr fontId="28"/>
  </si>
  <si>
    <t>In the order of preference:
a) values provided by fuel supplier;
b) measurement by the project participants;
c) regional or national default values; or 
d) IPCC default values provided in table 1.2 of Ch.1 Vol.2 of 2006 IPCC Guidelines on National GHG Inventories. Lower value is applied.</t>
    <phoneticPr fontId="28"/>
  </si>
  <si>
    <r>
      <t>EF</t>
    </r>
    <r>
      <rPr>
        <vertAlign val="subscript"/>
        <sz val="14"/>
        <color theme="1"/>
        <rFont val="Arial"/>
        <family val="2"/>
      </rPr>
      <t>gas,fuel</t>
    </r>
    <phoneticPr fontId="28"/>
  </si>
  <si>
    <r>
      <t>tCO</t>
    </r>
    <r>
      <rPr>
        <vertAlign val="subscript"/>
        <sz val="14"/>
        <color theme="1"/>
        <rFont val="Arial"/>
        <family val="2"/>
      </rPr>
      <t>2</t>
    </r>
    <r>
      <rPr>
        <sz val="14"/>
        <color theme="1"/>
        <rFont val="Arial"/>
        <family val="2"/>
      </rPr>
      <t>/GJ</t>
    </r>
    <phoneticPr fontId="28"/>
  </si>
  <si>
    <t>In the order of preference:
a) values provided by fuel supplier;
b) measurement by the project participants;
c) regional or national default values; or
d) IPCC default values provided in table 1.4 of Ch.1 Vol.2 of 2006 IPCC Guidelines on National GHG Inventories. Lower value is applied.</t>
    <phoneticPr fontId="28"/>
  </si>
  <si>
    <r>
      <t>C</t>
    </r>
    <r>
      <rPr>
        <vertAlign val="subscript"/>
        <sz val="14"/>
        <color theme="1"/>
        <rFont val="Arial"/>
        <family val="2"/>
      </rPr>
      <t>p</t>
    </r>
    <phoneticPr fontId="2"/>
  </si>
  <si>
    <t>Specific heat capacity of water</t>
    <phoneticPr fontId="2"/>
  </si>
  <si>
    <r>
      <t>h''</t>
    </r>
    <r>
      <rPr>
        <vertAlign val="subscript"/>
        <sz val="14"/>
        <color theme="1"/>
        <rFont val="Arial"/>
        <family val="2"/>
      </rPr>
      <t>steam ,i</t>
    </r>
    <phoneticPr fontId="28"/>
  </si>
  <si>
    <r>
      <t>Specific enthalpy of steam supplied by the heat recovery steam generator with project heat exchanger</t>
    </r>
    <r>
      <rPr>
        <i/>
        <sz val="14"/>
        <color theme="1"/>
        <rFont val="Arial"/>
        <family val="2"/>
      </rPr>
      <t xml:space="preserve"> i</t>
    </r>
    <phoneticPr fontId="28"/>
  </si>
  <si>
    <t>Saturated steam table based on “IAPWS Industrial Formulation” (e.g. steam table published by The Japan Society of Mechanical Engineers), using the values for setting steam pressure according to vendor specification, contract condition by the steam buyer  or operation manual on the site.</t>
    <phoneticPr fontId="28"/>
  </si>
  <si>
    <t>Data is collected and recorded from the invoices by the fuel supply company, or data is measured by measuring equipment in the factory. Recorded data is checked its integrity once a month by responsible staff.</t>
    <phoneticPr fontId="2"/>
  </si>
  <si>
    <t>Data is measured by measuring equipment in the factory.
- Measuring and recording:
 1) Measured data is recorded and stored in the measuring equipment.
 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</si>
  <si>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r>
      <t>FC</t>
    </r>
    <r>
      <rPr>
        <vertAlign val="subscript"/>
        <sz val="14"/>
        <rFont val="Arial"/>
        <family val="2"/>
      </rPr>
      <t>cap,p</t>
    </r>
    <phoneticPr fontId="2"/>
  </si>
  <si>
    <r>
      <t xml:space="preserve">The amount of fuel input for captive power generation during the period </t>
    </r>
    <r>
      <rPr>
        <i/>
        <sz val="14"/>
        <rFont val="Arial"/>
        <family val="2"/>
      </rPr>
      <t>p</t>
    </r>
    <phoneticPr fontId="2"/>
  </si>
  <si>
    <r>
      <t>EG</t>
    </r>
    <r>
      <rPr>
        <vertAlign val="subscript"/>
        <sz val="14"/>
        <rFont val="Arial"/>
        <family val="2"/>
      </rPr>
      <t>cap,p</t>
    </r>
    <phoneticPr fontId="2"/>
  </si>
  <si>
    <r>
      <t xml:space="preserve">The amount of captive electricity generated during the period </t>
    </r>
    <r>
      <rPr>
        <i/>
        <sz val="14"/>
        <rFont val="Arial"/>
        <family val="2"/>
      </rPr>
      <t>p</t>
    </r>
    <phoneticPr fontId="2"/>
  </si>
  <si>
    <t>(7)</t>
  </si>
  <si>
    <t>(8)</t>
    <phoneticPr fontId="2"/>
  </si>
  <si>
    <r>
      <t>EF</t>
    </r>
    <r>
      <rPr>
        <vertAlign val="subscript"/>
        <sz val="14"/>
        <rFont val="Arial"/>
        <family val="2"/>
      </rPr>
      <t>elec</t>
    </r>
    <phoneticPr fontId="2"/>
  </si>
  <si>
    <r>
      <t>tCO</t>
    </r>
    <r>
      <rPr>
        <vertAlign val="subscript"/>
        <sz val="14"/>
        <rFont val="Arial"/>
        <family val="2"/>
      </rPr>
      <t>2</t>
    </r>
    <r>
      <rPr>
        <sz val="14"/>
        <rFont val="Arial"/>
        <family val="2"/>
      </rPr>
      <t>/MWh</t>
    </r>
    <phoneticPr fontId="2"/>
  </si>
  <si>
    <r>
      <t>tCO</t>
    </r>
    <r>
      <rPr>
        <vertAlign val="subscript"/>
        <sz val="14"/>
        <rFont val="Arial"/>
        <family val="2"/>
      </rPr>
      <t>2</t>
    </r>
    <r>
      <rPr>
        <sz val="14"/>
        <rFont val="Arial"/>
        <family val="2"/>
      </rPr>
      <t>/GJ</t>
    </r>
    <phoneticPr fontId="2"/>
  </si>
  <si>
    <t xml:space="preserve">JCM Proposed Methodology Spreadsheet Form (Input Sheet) [Attachment to Proposed Methodology Form]  </t>
    <phoneticPr fontId="2"/>
  </si>
  <si>
    <t>Table 4-1:Calculaton of Reference Emissions</t>
    <phoneticPr fontId="21"/>
  </si>
  <si>
    <r>
      <t>QHR</t>
    </r>
    <r>
      <rPr>
        <vertAlign val="subscript"/>
        <sz val="11"/>
        <color theme="1"/>
        <rFont val="Arial"/>
        <family val="2"/>
      </rPr>
      <t>he,PJ,i,p</t>
    </r>
    <phoneticPr fontId="2"/>
  </si>
  <si>
    <t>[GJ/p]</t>
    <phoneticPr fontId="2"/>
  </si>
  <si>
    <r>
      <t>QHT</t>
    </r>
    <r>
      <rPr>
        <vertAlign val="subscript"/>
        <sz val="11"/>
        <color theme="1"/>
        <rFont val="Arial"/>
        <family val="2"/>
      </rPr>
      <t>fw,PJ,i,p</t>
    </r>
    <phoneticPr fontId="2"/>
  </si>
  <si>
    <t>Project-specific parameters to be fixed ex ante</t>
    <phoneticPr fontId="2"/>
  </si>
  <si>
    <r>
      <rPr>
        <sz val="11"/>
        <color theme="1"/>
        <rFont val="Arial"/>
        <family val="2"/>
      </rPr>
      <t>FC</t>
    </r>
    <r>
      <rPr>
        <vertAlign val="subscript"/>
        <sz val="11"/>
        <color theme="1"/>
        <rFont val="Arial"/>
        <family val="2"/>
      </rPr>
      <t>db,PJ,i,p</t>
    </r>
    <phoneticPr fontId="2"/>
  </si>
  <si>
    <r>
      <t>D</t>
    </r>
    <r>
      <rPr>
        <vertAlign val="subscript"/>
        <sz val="11"/>
        <color theme="1"/>
        <rFont val="Arial"/>
        <family val="2"/>
      </rPr>
      <t>gas</t>
    </r>
    <phoneticPr fontId="28"/>
  </si>
  <si>
    <r>
      <t>NCV</t>
    </r>
    <r>
      <rPr>
        <vertAlign val="subscript"/>
        <sz val="11"/>
        <color theme="1"/>
        <rFont val="Arial"/>
        <family val="2"/>
      </rPr>
      <t>gas</t>
    </r>
    <phoneticPr fontId="28"/>
  </si>
  <si>
    <r>
      <t>EF</t>
    </r>
    <r>
      <rPr>
        <vertAlign val="subscript"/>
        <sz val="11"/>
        <color theme="1"/>
        <rFont val="Arial"/>
        <family val="2"/>
      </rPr>
      <t>gas,fuel</t>
    </r>
    <phoneticPr fontId="28"/>
  </si>
  <si>
    <r>
      <t>RE</t>
    </r>
    <r>
      <rPr>
        <vertAlign val="subscript"/>
        <sz val="11"/>
        <color theme="1"/>
        <rFont val="Arial"/>
        <family val="2"/>
      </rPr>
      <t>p</t>
    </r>
    <phoneticPr fontId="2"/>
  </si>
  <si>
    <r>
      <t xml:space="preserve">Reference emissions during the period </t>
    </r>
    <r>
      <rPr>
        <i/>
        <sz val="11"/>
        <color theme="1"/>
        <rFont val="Arial"/>
        <family val="2"/>
      </rPr>
      <t>p</t>
    </r>
    <phoneticPr fontId="28"/>
  </si>
  <si>
    <r>
      <t>Amount of heating energy recovered by project heat exchanger</t>
    </r>
    <r>
      <rPr>
        <i/>
        <sz val="11"/>
        <color theme="1"/>
        <rFont val="Arial"/>
        <family val="2"/>
      </rPr>
      <t xml:space="preserve"> i</t>
    </r>
    <r>
      <rPr>
        <sz val="11"/>
        <color theme="1"/>
        <rFont val="Arial"/>
        <family val="2"/>
      </rPr>
      <t xml:space="preserve">  during the period </t>
    </r>
    <r>
      <rPr>
        <i/>
        <sz val="11"/>
        <color theme="1"/>
        <rFont val="Arial"/>
        <family val="2"/>
      </rPr>
      <t>p</t>
    </r>
    <r>
      <rPr>
        <sz val="11"/>
        <color theme="1"/>
        <rFont val="Arial"/>
        <family val="2"/>
      </rPr>
      <t xml:space="preserve"> </t>
    </r>
    <phoneticPr fontId="2"/>
  </si>
  <si>
    <r>
      <t>TO</t>
    </r>
    <r>
      <rPr>
        <vertAlign val="subscript"/>
        <sz val="11"/>
        <color theme="1"/>
        <rFont val="Arial"/>
        <family val="2"/>
      </rPr>
      <t>he,PJ,i,p</t>
    </r>
    <phoneticPr fontId="2"/>
  </si>
  <si>
    <r>
      <t>TI</t>
    </r>
    <r>
      <rPr>
        <vertAlign val="subscript"/>
        <sz val="11"/>
        <color theme="1"/>
        <rFont val="Arial"/>
        <family val="2"/>
      </rPr>
      <t>he,PJ,i,p</t>
    </r>
    <phoneticPr fontId="2"/>
  </si>
  <si>
    <r>
      <t>C</t>
    </r>
    <r>
      <rPr>
        <vertAlign val="subscript"/>
        <sz val="11"/>
        <color theme="1"/>
        <rFont val="Arial"/>
        <family val="2"/>
      </rPr>
      <t>p</t>
    </r>
    <phoneticPr fontId="2"/>
  </si>
  <si>
    <r>
      <t xml:space="preserve">Flow rate of feed water into the heat recovery steam generator with project heat exchanger </t>
    </r>
    <r>
      <rPr>
        <i/>
        <sz val="11"/>
        <color theme="1"/>
        <rFont val="Arial"/>
        <family val="2"/>
      </rPr>
      <t xml:space="preserve">i </t>
    </r>
    <r>
      <rPr>
        <sz val="11"/>
        <color theme="1"/>
        <rFont val="Arial"/>
        <family val="2"/>
      </rPr>
      <t xml:space="preserve">during the period </t>
    </r>
    <r>
      <rPr>
        <i/>
        <sz val="11"/>
        <color theme="1"/>
        <rFont val="Arial"/>
        <family val="2"/>
      </rPr>
      <t>p</t>
    </r>
    <phoneticPr fontId="2"/>
  </si>
  <si>
    <r>
      <t>Temperature of water at the outlet of project heat exchanger</t>
    </r>
    <r>
      <rPr>
        <i/>
        <sz val="11"/>
        <color theme="1"/>
        <rFont val="Arial"/>
        <family val="2"/>
      </rPr>
      <t xml:space="preserve"> i</t>
    </r>
    <r>
      <rPr>
        <sz val="11"/>
        <color theme="1"/>
        <rFont val="Arial"/>
        <family val="2"/>
      </rPr>
      <t xml:space="preserve"> during the period </t>
    </r>
    <r>
      <rPr>
        <i/>
        <sz val="11"/>
        <color theme="1"/>
        <rFont val="Arial"/>
        <family val="2"/>
      </rPr>
      <t>p</t>
    </r>
    <phoneticPr fontId="2"/>
  </si>
  <si>
    <r>
      <t>Temperature of water at the inlet of project heat exchanger</t>
    </r>
    <r>
      <rPr>
        <i/>
        <sz val="11"/>
        <color theme="1"/>
        <rFont val="Arial"/>
        <family val="2"/>
      </rPr>
      <t xml:space="preserve"> i</t>
    </r>
    <r>
      <rPr>
        <sz val="11"/>
        <color theme="1"/>
        <rFont val="Arial"/>
        <family val="2"/>
      </rPr>
      <t xml:space="preserve"> during the period </t>
    </r>
    <r>
      <rPr>
        <i/>
        <sz val="11"/>
        <color theme="1"/>
        <rFont val="Arial"/>
        <family val="2"/>
      </rPr>
      <t>p</t>
    </r>
    <phoneticPr fontId="2"/>
  </si>
  <si>
    <r>
      <t>h'</t>
    </r>
    <r>
      <rPr>
        <vertAlign val="subscript"/>
        <sz val="11"/>
        <color theme="1"/>
        <rFont val="Arial"/>
        <family val="2"/>
      </rPr>
      <t>fw,PJ,i,p</t>
    </r>
    <phoneticPr fontId="2"/>
  </si>
  <si>
    <t>Identification number of project heat exchanger</t>
    <phoneticPr fontId="21"/>
  </si>
  <si>
    <r>
      <t xml:space="preserve">Specific enthalpy of feed water into heat recovery steam generator with project heat exchanger </t>
    </r>
    <r>
      <rPr>
        <i/>
        <sz val="11"/>
        <color theme="1"/>
        <rFont val="Arial"/>
        <family val="2"/>
      </rPr>
      <t xml:space="preserve">i </t>
    </r>
    <r>
      <rPr>
        <sz val="11"/>
        <color theme="1"/>
        <rFont val="Arial"/>
        <family val="2"/>
      </rPr>
      <t xml:space="preserve">during the period </t>
    </r>
    <r>
      <rPr>
        <i/>
        <sz val="11"/>
        <color theme="1"/>
        <rFont val="Arial"/>
        <family val="2"/>
      </rPr>
      <t>p</t>
    </r>
    <phoneticPr fontId="2"/>
  </si>
  <si>
    <r>
      <t>[Nm</t>
    </r>
    <r>
      <rPr>
        <vertAlign val="superscript"/>
        <sz val="11"/>
        <color theme="1"/>
        <rFont val="Arial"/>
        <family val="2"/>
      </rPr>
      <t>3</t>
    </r>
    <r>
      <rPr>
        <sz val="11"/>
        <color theme="1"/>
        <rFont val="Arial"/>
        <family val="2"/>
      </rPr>
      <t>/p]</t>
    </r>
    <phoneticPr fontId="2"/>
  </si>
  <si>
    <r>
      <t>[kg/Nm</t>
    </r>
    <r>
      <rPr>
        <vertAlign val="superscript"/>
        <sz val="11"/>
        <color theme="1"/>
        <rFont val="Arial"/>
        <family val="2"/>
      </rPr>
      <t>3</t>
    </r>
    <r>
      <rPr>
        <sz val="11"/>
        <color theme="1"/>
        <rFont val="Arial"/>
        <family val="2"/>
      </rPr>
      <t>]</t>
    </r>
    <phoneticPr fontId="28"/>
  </si>
  <si>
    <t>[GJ/t]</t>
    <phoneticPr fontId="28"/>
  </si>
  <si>
    <r>
      <t>[tCO</t>
    </r>
    <r>
      <rPr>
        <vertAlign val="subscript"/>
        <sz val="11"/>
        <color theme="1"/>
        <rFont val="Arial"/>
        <family val="2"/>
      </rPr>
      <t>2</t>
    </r>
    <r>
      <rPr>
        <sz val="11"/>
        <color theme="1"/>
        <rFont val="Arial"/>
        <family val="2"/>
      </rPr>
      <t>/GJ]</t>
    </r>
    <phoneticPr fontId="28"/>
  </si>
  <si>
    <t>[degree Celsius]</t>
    <phoneticPr fontId="2"/>
  </si>
  <si>
    <r>
      <t>T</t>
    </r>
    <r>
      <rPr>
        <vertAlign val="subscript"/>
        <sz val="11"/>
        <color theme="1"/>
        <rFont val="Arial"/>
        <family val="2"/>
      </rPr>
      <t>fw,PJ,i,p</t>
    </r>
    <phoneticPr fontId="2"/>
  </si>
  <si>
    <r>
      <t>Temperature of feed water into the heat recovery steam generator with project heat exchanger</t>
    </r>
    <r>
      <rPr>
        <i/>
        <sz val="11"/>
        <color theme="1"/>
        <rFont val="Arial"/>
        <family val="2"/>
      </rPr>
      <t xml:space="preserve"> i</t>
    </r>
    <r>
      <rPr>
        <sz val="11"/>
        <color theme="1"/>
        <rFont val="Arial"/>
        <family val="2"/>
      </rPr>
      <t xml:space="preserve"> during the period </t>
    </r>
    <r>
      <rPr>
        <i/>
        <sz val="11"/>
        <color theme="1"/>
        <rFont val="Arial"/>
        <family val="2"/>
      </rPr>
      <t>p</t>
    </r>
    <phoneticPr fontId="2"/>
  </si>
  <si>
    <r>
      <t>Specific enthalpy of feed water into heat recovery steam generator with project heat exchanger</t>
    </r>
    <r>
      <rPr>
        <i/>
        <sz val="11"/>
        <color theme="1"/>
        <rFont val="Arial"/>
        <family val="2"/>
      </rPr>
      <t xml:space="preserve"> i</t>
    </r>
    <r>
      <rPr>
        <sz val="11"/>
        <color theme="1"/>
        <rFont val="Arial"/>
        <family val="2"/>
      </rPr>
      <t xml:space="preserve"> during the period </t>
    </r>
    <r>
      <rPr>
        <i/>
        <sz val="11"/>
        <color theme="1"/>
        <rFont val="Arial"/>
        <family val="2"/>
      </rPr>
      <t>p</t>
    </r>
    <phoneticPr fontId="2"/>
  </si>
  <si>
    <r>
      <t>Table 4-2:Calculaton of QHR</t>
    </r>
    <r>
      <rPr>
        <b/>
        <vertAlign val="subscript"/>
        <sz val="14"/>
        <rFont val="Arial"/>
        <family val="2"/>
      </rPr>
      <t>he,PJ,i,p</t>
    </r>
    <phoneticPr fontId="21"/>
  </si>
  <si>
    <r>
      <t>Table 4-3:Calculaton of QHT</t>
    </r>
    <r>
      <rPr>
        <b/>
        <vertAlign val="subscript"/>
        <sz val="14"/>
        <rFont val="Arial"/>
        <family val="2"/>
      </rPr>
      <t>fw,PJ,i,p</t>
    </r>
    <phoneticPr fontId="21"/>
  </si>
  <si>
    <r>
      <t>Table 4-4:Calculaton of h'</t>
    </r>
    <r>
      <rPr>
        <b/>
        <vertAlign val="subscript"/>
        <sz val="14"/>
        <rFont val="Arial"/>
        <family val="2"/>
      </rPr>
      <t>fw,PJ,i,p</t>
    </r>
    <phoneticPr fontId="21"/>
  </si>
  <si>
    <t>(9)</t>
    <phoneticPr fontId="2"/>
  </si>
  <si>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2"/>
  </si>
  <si>
    <t>Power generation efficiency obtained from manufacturer's specification.</t>
    <phoneticPr fontId="2"/>
  </si>
  <si>
    <t>The power generation efficiency calculated from monitored data of the amount of fuel input for power generation and the amount of electricity generated.</t>
    <phoneticPr fontId="2"/>
  </si>
  <si>
    <t xml:space="preserve">[Electricity directly supplied from SPP]
a) The value provided by the SPP with the evidence stating information relevant to the value of emission factor e.g. data of power generation, type of power plant, type of fossil fuel, period of time. </t>
    <phoneticPr fontId="2"/>
  </si>
  <si>
    <t xml:space="preserve">Power generation efficiency </t>
    <phoneticPr fontId="2"/>
  </si>
  <si>
    <t>Specification of the captive power generation system provided by the manufacturer</t>
    <phoneticPr fontId="2"/>
  </si>
  <si>
    <t>For option a) of 2) captive electricity; option b) of 3) electricity directly supplied from SPP.</t>
    <phoneticPr fontId="2"/>
  </si>
  <si>
    <t>Net calorific value of consumed fuel</t>
    <phoneticPr fontId="2"/>
  </si>
  <si>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2"/>
  </si>
  <si>
    <t>For option b) of 2) captive electricity; option c) of 3) electricity directly supplied from SPP.</t>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</si>
  <si>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</si>
  <si>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t>For options a); b) of 2) captive electricity; options b); c) of 3) electricity directly supplied from SPP.</t>
    <phoneticPr fontId="2"/>
  </si>
  <si>
    <r>
      <t>[For 1) grid electricity]
CO</t>
    </r>
    <r>
      <rPr>
        <vertAlign val="subscript"/>
        <sz val="14"/>
        <color theme="1"/>
        <rFont val="Arial"/>
        <family val="2"/>
      </rPr>
      <t>2</t>
    </r>
    <r>
      <rPr>
        <sz val="14"/>
        <color theme="1"/>
        <rFont val="Arial"/>
        <family val="2"/>
      </rPr>
      <t xml:space="preserve"> emission factor for consumed electricity</t>
    </r>
    <phoneticPr fontId="2"/>
  </si>
  <si>
    <r>
      <t>[For 2) captive electricity] 
CO</t>
    </r>
    <r>
      <rPr>
        <vertAlign val="subscript"/>
        <sz val="14"/>
        <color theme="1"/>
        <rFont val="Arial"/>
        <family val="2"/>
      </rPr>
      <t>2</t>
    </r>
    <r>
      <rPr>
        <sz val="14"/>
        <color theme="1"/>
        <rFont val="Arial"/>
        <family val="2"/>
      </rPr>
      <t xml:space="preserve"> emission factor for consumed electricity
</t>
    </r>
    <r>
      <rPr>
        <b/>
        <sz val="14"/>
        <color theme="1"/>
        <rFont val="Arial"/>
        <family val="2"/>
      </rPr>
      <t>Option a)</t>
    </r>
    <r>
      <rPr>
        <sz val="14"/>
        <color theme="1"/>
        <rFont val="Arial"/>
        <family val="2"/>
      </rPr>
      <t>;</t>
    </r>
    <r>
      <rPr>
        <b/>
        <sz val="14"/>
        <color theme="1"/>
        <rFont val="Arial"/>
        <family val="2"/>
      </rPr>
      <t xml:space="preserve">
</t>
    </r>
    <r>
      <rPr>
        <sz val="14"/>
        <color theme="1"/>
        <rFont val="Arial"/>
        <family val="2"/>
      </rPr>
      <t xml:space="preserve">[For 3) electricity directly supplied from small power producer (SPP) ] </t>
    </r>
    <r>
      <rPr>
        <b/>
        <sz val="14"/>
        <color theme="1"/>
        <rFont val="Arial"/>
        <family val="2"/>
      </rPr>
      <t xml:space="preserve">
</t>
    </r>
    <r>
      <rPr>
        <sz val="14"/>
        <color theme="1"/>
        <rFont val="Arial"/>
        <family val="2"/>
      </rPr>
      <t>CO</t>
    </r>
    <r>
      <rPr>
        <vertAlign val="subscript"/>
        <sz val="14"/>
        <color theme="1"/>
        <rFont val="Arial"/>
        <family val="2"/>
      </rPr>
      <t>2</t>
    </r>
    <r>
      <rPr>
        <sz val="14"/>
        <color theme="1"/>
        <rFont val="Arial"/>
        <family val="2"/>
      </rPr>
      <t xml:space="preserve"> emission factor for consumed electricity
</t>
    </r>
    <r>
      <rPr>
        <b/>
        <sz val="14"/>
        <color theme="1"/>
        <rFont val="Arial"/>
        <family val="2"/>
      </rPr>
      <t>Option b)</t>
    </r>
    <phoneticPr fontId="2"/>
  </si>
  <si>
    <r>
      <t>Calculated
In case of [ 3) Electricity directly supplied from small power producer (SPP) ], when project chiller may consume electricity supplied from more than 1 SPP, the project participant applies the CO</t>
    </r>
    <r>
      <rPr>
        <vertAlign val="subscript"/>
        <sz val="14"/>
        <color theme="1"/>
        <rFont val="Arial"/>
        <family val="2"/>
      </rPr>
      <t>2</t>
    </r>
    <r>
      <rPr>
        <sz val="14"/>
        <color theme="1"/>
        <rFont val="Arial"/>
        <family val="2"/>
      </rPr>
      <t xml:space="preserve"> emission factor with the lowest value.</t>
    </r>
    <phoneticPr fontId="2"/>
  </si>
  <si>
    <r>
      <t>[For 2) captive electricity]
CO</t>
    </r>
    <r>
      <rPr>
        <vertAlign val="subscript"/>
        <sz val="14"/>
        <color theme="1"/>
        <rFont val="Arial"/>
        <family val="2"/>
      </rPr>
      <t>2</t>
    </r>
    <r>
      <rPr>
        <sz val="14"/>
        <color theme="1"/>
        <rFont val="Arial"/>
        <family val="2"/>
      </rPr>
      <t xml:space="preserve"> emission factor for consumed electricity
</t>
    </r>
    <r>
      <rPr>
        <b/>
        <sz val="14"/>
        <color theme="1"/>
        <rFont val="Arial"/>
        <family val="2"/>
      </rPr>
      <t>Option b)</t>
    </r>
    <r>
      <rPr>
        <sz val="14"/>
        <color theme="1"/>
        <rFont val="Arial"/>
        <family val="2"/>
      </rPr>
      <t xml:space="preserve">;
[For 3) electricity directly supplied from small power producer (SPP) ] </t>
    </r>
    <r>
      <rPr>
        <b/>
        <sz val="14"/>
        <color theme="1"/>
        <rFont val="Arial"/>
        <family val="2"/>
      </rPr>
      <t xml:space="preserve">
</t>
    </r>
    <r>
      <rPr>
        <sz val="14"/>
        <color theme="1"/>
        <rFont val="Arial"/>
        <family val="2"/>
      </rPr>
      <t>CO</t>
    </r>
    <r>
      <rPr>
        <vertAlign val="subscript"/>
        <sz val="14"/>
        <color theme="1"/>
        <rFont val="Arial"/>
        <family val="2"/>
      </rPr>
      <t xml:space="preserve">2 </t>
    </r>
    <r>
      <rPr>
        <sz val="14"/>
        <color theme="1"/>
        <rFont val="Arial"/>
        <family val="2"/>
      </rPr>
      <t xml:space="preserve">emission factor for consumed electricity
</t>
    </r>
    <r>
      <rPr>
        <b/>
        <sz val="14"/>
        <color theme="1"/>
        <rFont val="Arial"/>
        <family val="2"/>
      </rPr>
      <t>Option c)</t>
    </r>
    <phoneticPr fontId="2"/>
  </si>
  <si>
    <r>
      <t>[For 3) electricity directly supplied from small power producer (SPP) ]
CO</t>
    </r>
    <r>
      <rPr>
        <vertAlign val="subscript"/>
        <sz val="14"/>
        <color theme="1"/>
        <rFont val="Arial"/>
        <family val="2"/>
      </rPr>
      <t>2</t>
    </r>
    <r>
      <rPr>
        <sz val="14"/>
        <color theme="1"/>
        <rFont val="Arial"/>
        <family val="2"/>
      </rPr>
      <t xml:space="preserve"> emission factor for consumed electricity
</t>
    </r>
    <r>
      <rPr>
        <b/>
        <sz val="14"/>
        <color theme="1"/>
        <rFont val="Arial"/>
        <family val="2"/>
      </rPr>
      <t>Option a)</t>
    </r>
    <phoneticPr fontId="2"/>
  </si>
  <si>
    <r>
      <t>η</t>
    </r>
    <r>
      <rPr>
        <vertAlign val="subscript"/>
        <sz val="14"/>
        <rFont val="Arial"/>
        <family val="2"/>
      </rPr>
      <t>elec</t>
    </r>
    <phoneticPr fontId="2"/>
  </si>
  <si>
    <r>
      <t>NCV</t>
    </r>
    <r>
      <rPr>
        <vertAlign val="subscript"/>
        <sz val="14"/>
        <rFont val="Arial"/>
        <family val="2"/>
      </rPr>
      <t>fuel</t>
    </r>
    <phoneticPr fontId="2"/>
  </si>
  <si>
    <r>
      <t>EF</t>
    </r>
    <r>
      <rPr>
        <vertAlign val="subscript"/>
        <sz val="14"/>
        <rFont val="Arial"/>
        <family val="2"/>
      </rPr>
      <t>fuel</t>
    </r>
    <phoneticPr fontId="2"/>
  </si>
  <si>
    <r>
      <t>CO</t>
    </r>
    <r>
      <rPr>
        <vertAlign val="subscript"/>
        <sz val="14"/>
        <rFont val="Arial"/>
        <family val="2"/>
      </rPr>
      <t>2</t>
    </r>
    <r>
      <rPr>
        <sz val="14"/>
        <rFont val="Arial"/>
        <family val="2"/>
      </rPr>
      <t xml:space="preserve"> emission factor of consumed fuel</t>
    </r>
    <phoneticPr fontId="2"/>
  </si>
  <si>
    <r>
      <t>EC</t>
    </r>
    <r>
      <rPr>
        <vertAlign val="subscript"/>
        <sz val="14"/>
        <color theme="1"/>
        <rFont val="Arial"/>
        <family val="2"/>
      </rPr>
      <t>PJ,p</t>
    </r>
    <phoneticPr fontId="2"/>
  </si>
  <si>
    <r>
      <t>Calculated
In case of [ 3) electricity directly supplied from small power producer (SPP) ], when project heat exchanger  may consume electricity supplied from more than 1 SPP, the project participant applies the CO</t>
    </r>
    <r>
      <rPr>
        <vertAlign val="subscript"/>
        <sz val="14"/>
        <color theme="1"/>
        <rFont val="Arial"/>
        <family val="2"/>
      </rPr>
      <t>2</t>
    </r>
    <r>
      <rPr>
        <sz val="14"/>
        <color theme="1"/>
        <rFont val="Arial"/>
        <family val="2"/>
      </rPr>
      <t xml:space="preserve"> emission factor with the lowest value.</t>
    </r>
    <phoneticPr fontId="2"/>
  </si>
  <si>
    <r>
      <t>When project heat exchanger may consume electricity supplied from more than 1 SPP, the project participant applies the CO</t>
    </r>
    <r>
      <rPr>
        <vertAlign val="subscript"/>
        <sz val="14"/>
        <color theme="1"/>
        <rFont val="Arial"/>
        <family val="2"/>
      </rPr>
      <t>2</t>
    </r>
    <r>
      <rPr>
        <sz val="14"/>
        <color theme="1"/>
        <rFont val="Arial"/>
        <family val="2"/>
      </rPr>
      <t xml:space="preserve"> emission factor with the lowest value.</t>
    </r>
    <phoneticPr fontId="2"/>
  </si>
  <si>
    <r>
      <t>[For 2) captive electricity]
CO</t>
    </r>
    <r>
      <rPr>
        <vertAlign val="subscript"/>
        <sz val="14"/>
        <color theme="1"/>
        <rFont val="Arial"/>
        <family val="2"/>
      </rPr>
      <t>2</t>
    </r>
    <r>
      <rPr>
        <sz val="14"/>
        <color theme="1"/>
        <rFont val="Arial"/>
        <family val="2"/>
      </rPr>
      <t xml:space="preserve"> emission factor for consumed electricity
</t>
    </r>
    <r>
      <rPr>
        <b/>
        <sz val="14"/>
        <color theme="1"/>
        <rFont val="Arial"/>
        <family val="2"/>
      </rPr>
      <t>Option c)</t>
    </r>
    <phoneticPr fontId="2"/>
  </si>
  <si>
    <r>
      <t>Flow rate of feed water into project heat exchanger</t>
    </r>
    <r>
      <rPr>
        <i/>
        <sz val="11"/>
        <color theme="1"/>
        <rFont val="Arial"/>
        <family val="2"/>
      </rPr>
      <t xml:space="preserve"> i</t>
    </r>
    <r>
      <rPr>
        <sz val="11"/>
        <color theme="1"/>
        <rFont val="Arial"/>
        <family val="2"/>
      </rPr>
      <t xml:space="preserve"> during the period </t>
    </r>
    <r>
      <rPr>
        <i/>
        <sz val="11"/>
        <color theme="1"/>
        <rFont val="Arial"/>
        <family val="2"/>
      </rPr>
      <t>p</t>
    </r>
    <phoneticPr fontId="2"/>
  </si>
  <si>
    <r>
      <t>F</t>
    </r>
    <r>
      <rPr>
        <vertAlign val="subscript"/>
        <sz val="11"/>
        <color theme="1"/>
        <rFont val="Arial"/>
        <family val="2"/>
      </rPr>
      <t>fw,i,p</t>
    </r>
    <phoneticPr fontId="2"/>
  </si>
  <si>
    <r>
      <t>F</t>
    </r>
    <r>
      <rPr>
        <vertAlign val="subscript"/>
        <sz val="11"/>
        <color theme="1"/>
        <rFont val="Arial"/>
        <family val="2"/>
      </rPr>
      <t>he,PJ,i,p</t>
    </r>
    <phoneticPr fontId="2"/>
  </si>
  <si>
    <r>
      <t>EF</t>
    </r>
    <r>
      <rPr>
        <vertAlign val="subscript"/>
        <sz val="11"/>
        <color theme="1"/>
        <rFont val="Arial"/>
        <family val="2"/>
      </rPr>
      <t>gas</t>
    </r>
    <phoneticPr fontId="2"/>
  </si>
  <si>
    <r>
      <t>F</t>
    </r>
    <r>
      <rPr>
        <vertAlign val="subscript"/>
        <sz val="14"/>
        <color theme="1"/>
        <rFont val="Arial"/>
        <family val="2"/>
      </rPr>
      <t>he,PJ,i,p</t>
    </r>
    <phoneticPr fontId="2"/>
  </si>
  <si>
    <r>
      <t>F</t>
    </r>
    <r>
      <rPr>
        <vertAlign val="subscript"/>
        <sz val="14"/>
        <color theme="1"/>
        <rFont val="Arial"/>
        <family val="2"/>
      </rPr>
      <t>fw,i,p</t>
    </r>
    <phoneticPr fontId="2"/>
  </si>
  <si>
    <r>
      <t>CO</t>
    </r>
    <r>
      <rPr>
        <vertAlign val="subscript"/>
        <sz val="14"/>
        <color theme="1"/>
        <rFont val="Arial"/>
        <family val="2"/>
      </rPr>
      <t>2</t>
    </r>
    <r>
      <rPr>
        <sz val="14"/>
        <color theme="1"/>
        <rFont val="Arial"/>
        <family val="2"/>
      </rPr>
      <t xml:space="preserve"> emission factor for the fossil gas fuel consumed by duct burner of heat recovery steam generator</t>
    </r>
    <phoneticPr fontId="28"/>
  </si>
  <si>
    <r>
      <t xml:space="preserve">Data is measured by measuring equipments in the factory.
- Measuring and recording:
</t>
    </r>
    <r>
      <rPr>
        <sz val="14"/>
        <color theme="1"/>
        <rFont val="ＭＳ Ｐゴシック"/>
        <family val="3"/>
        <charset val="128"/>
      </rPr>
      <t>　</t>
    </r>
    <r>
      <rPr>
        <sz val="14"/>
        <color theme="1"/>
        <rFont val="Arial"/>
        <family val="2"/>
      </rPr>
      <t xml:space="preserve">1) Measured data is  recorded and stored in the measuring equipments.
</t>
    </r>
    <r>
      <rPr>
        <sz val="14"/>
        <color theme="1"/>
        <rFont val="ＭＳ Ｐゴシック"/>
        <family val="3"/>
        <charset val="128"/>
      </rPr>
      <t>　</t>
    </r>
    <r>
      <rPr>
        <sz val="14"/>
        <color theme="1"/>
        <rFont val="Arial"/>
        <family val="2"/>
      </rPr>
      <t>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In case that the parameter is measured as a unit of cubic meter (m</t>
    </r>
    <r>
      <rPr>
        <vertAlign val="superscript"/>
        <sz val="14"/>
        <color theme="1"/>
        <rFont val="Arial"/>
        <family val="2"/>
      </rPr>
      <t>3</t>
    </r>
    <r>
      <rPr>
        <sz val="14"/>
        <color theme="1"/>
        <rFont val="Arial"/>
        <family val="2"/>
      </rPr>
      <t>) by measuring equipment, 1.0 tonne/m</t>
    </r>
    <r>
      <rPr>
        <vertAlign val="superscript"/>
        <sz val="14"/>
        <color theme="1"/>
        <rFont val="Arial"/>
        <family val="2"/>
      </rPr>
      <t>3</t>
    </r>
    <r>
      <rPr>
        <sz val="14"/>
        <color theme="1"/>
        <rFont val="Arial"/>
        <family val="2"/>
      </rPr>
      <t xml:space="preserve"> is applied to the density of water for simplification.</t>
    </r>
    <phoneticPr fontId="2"/>
  </si>
  <si>
    <r>
      <t>Amount of electricity consumed by project heat exchanger (s) during the period</t>
    </r>
    <r>
      <rPr>
        <i/>
        <sz val="14"/>
        <color theme="1"/>
        <rFont val="Arial"/>
        <family val="2"/>
      </rPr>
      <t xml:space="preserve"> p</t>
    </r>
    <phoneticPr fontId="2"/>
  </si>
  <si>
    <r>
      <t>Amount of heating energy recovered by project heat exchanger</t>
    </r>
    <r>
      <rPr>
        <i/>
        <sz val="11"/>
        <color theme="1"/>
        <rFont val="Arial"/>
        <family val="2"/>
      </rPr>
      <t xml:space="preserve"> i</t>
    </r>
    <r>
      <rPr>
        <sz val="11"/>
        <color theme="1"/>
        <rFont val="Arial"/>
        <family val="2"/>
      </rPr>
      <t xml:space="preserve"> during the period </t>
    </r>
    <r>
      <rPr>
        <i/>
        <sz val="11"/>
        <color theme="1"/>
        <rFont val="Arial"/>
        <family val="2"/>
      </rPr>
      <t>p</t>
    </r>
    <r>
      <rPr>
        <sz val="11"/>
        <color theme="1"/>
        <rFont val="Arial"/>
        <family val="2"/>
      </rPr>
      <t xml:space="preserve"> </t>
    </r>
    <phoneticPr fontId="2"/>
  </si>
  <si>
    <r>
      <t>Amount of heating energy transfered into the feed water of the heat recovery steam generator with project heat exchanger</t>
    </r>
    <r>
      <rPr>
        <i/>
        <sz val="11"/>
        <color theme="1"/>
        <rFont val="Arial"/>
        <family val="2"/>
      </rPr>
      <t xml:space="preserve"> </t>
    </r>
    <r>
      <rPr>
        <sz val="11"/>
        <color theme="1"/>
        <rFont val="Arial"/>
        <family val="2"/>
      </rPr>
      <t xml:space="preserve">i during the period </t>
    </r>
    <r>
      <rPr>
        <i/>
        <sz val="11"/>
        <color theme="1"/>
        <rFont val="Arial"/>
        <family val="2"/>
      </rPr>
      <t>p</t>
    </r>
    <phoneticPr fontId="2"/>
  </si>
  <si>
    <r>
      <t xml:space="preserve">Specific enthalpy of steam supplied by the heat recovery steam generator with project heat exchanger </t>
    </r>
    <r>
      <rPr>
        <i/>
        <sz val="11"/>
        <color theme="1"/>
        <rFont val="Arial"/>
        <family val="2"/>
      </rPr>
      <t>i</t>
    </r>
    <phoneticPr fontId="2"/>
  </si>
  <si>
    <r>
      <t>h"</t>
    </r>
    <r>
      <rPr>
        <vertAlign val="subscript"/>
        <sz val="11"/>
        <color theme="1"/>
        <rFont val="Arial"/>
        <family val="2"/>
      </rPr>
      <t>steam,i,PJ,i</t>
    </r>
    <phoneticPr fontId="2"/>
  </si>
  <si>
    <r>
      <t>CO</t>
    </r>
    <r>
      <rPr>
        <vertAlign val="subscript"/>
        <sz val="11"/>
        <rFont val="Arial"/>
        <family val="2"/>
      </rPr>
      <t>2</t>
    </r>
    <r>
      <rPr>
        <sz val="11"/>
        <rFont val="Arial"/>
        <family val="2"/>
      </rPr>
      <t xml:space="preserve"> emission factor of Natural Gas Liquids</t>
    </r>
    <phoneticPr fontId="2"/>
  </si>
  <si>
    <r>
      <t>CO</t>
    </r>
    <r>
      <rPr>
        <vertAlign val="subscript"/>
        <sz val="11"/>
        <rFont val="Arial"/>
        <family val="2"/>
      </rPr>
      <t>2</t>
    </r>
    <r>
      <rPr>
        <sz val="11"/>
        <rFont val="Arial"/>
        <family val="2"/>
      </rPr>
      <t xml:space="preserve"> emission factor of Natural Gas</t>
    </r>
    <phoneticPr fontId="2"/>
  </si>
  <si>
    <r>
      <t>CO</t>
    </r>
    <r>
      <rPr>
        <vertAlign val="subscript"/>
        <sz val="11"/>
        <rFont val="Arial"/>
        <family val="2"/>
      </rPr>
      <t>2</t>
    </r>
    <r>
      <rPr>
        <sz val="11"/>
        <rFont val="Arial"/>
        <family val="2"/>
      </rPr>
      <t xml:space="preserve"> emission factor of Liquefied Petroleum Gases</t>
    </r>
    <phoneticPr fontId="2"/>
  </si>
  <si>
    <t xml:space="preserve"> - </t>
    <phoneticPr fontId="28"/>
  </si>
  <si>
    <r>
      <t xml:space="preserve">Amount of fossil gas fuel consumed by duct burner of heat recovery steam generator with project heat exchanger </t>
    </r>
    <r>
      <rPr>
        <i/>
        <sz val="11"/>
        <color theme="1"/>
        <rFont val="Arial"/>
        <family val="2"/>
      </rPr>
      <t xml:space="preserve">i </t>
    </r>
    <r>
      <rPr>
        <sz val="11"/>
        <color theme="1"/>
        <rFont val="Arial"/>
        <family val="2"/>
      </rPr>
      <t xml:space="preserve">during the period </t>
    </r>
    <r>
      <rPr>
        <i/>
        <sz val="11"/>
        <color theme="1"/>
        <rFont val="Arial"/>
        <family val="2"/>
      </rPr>
      <t>p</t>
    </r>
    <phoneticPr fontId="2"/>
  </si>
  <si>
    <t>Net calorific value of Natural gas</t>
    <phoneticPr fontId="2"/>
  </si>
  <si>
    <r>
      <t>NCV</t>
    </r>
    <r>
      <rPr>
        <vertAlign val="subscript"/>
        <sz val="11"/>
        <color theme="1"/>
        <rFont val="Arial"/>
        <family val="2"/>
      </rPr>
      <t>gas</t>
    </r>
    <phoneticPr fontId="2"/>
  </si>
  <si>
    <t>Net calorific value of Natural Gas Liquids</t>
    <phoneticPr fontId="2"/>
  </si>
  <si>
    <t>GJ/t</t>
    <phoneticPr fontId="21"/>
  </si>
  <si>
    <t>Net calorific value Liquefied Petroleum Gases</t>
    <phoneticPr fontId="2"/>
  </si>
  <si>
    <t>Input in Table 4-1 on "PMS
(input_separate)"</t>
  </si>
  <si>
    <t>Input in Table 4-2 on "PMS
(input_separate)"</t>
  </si>
  <si>
    <t>Input in Table 4-3 on "PMS
(input_separate)"</t>
  </si>
  <si>
    <t>Input in Table 4-4 on "PMS
(input_separate)"</t>
  </si>
  <si>
    <r>
      <t xml:space="preserve">JCM Proposed Methodology Spreadsheet Form (Input Sheet) </t>
    </r>
    <r>
      <rPr>
        <b/>
        <sz val="12"/>
        <color indexed="9"/>
        <rFont val="Arial"/>
        <family val="2"/>
      </rPr>
      <t xml:space="preserve">[Attachment to Proposed Methodology Form]  </t>
    </r>
    <phoneticPr fontId="2"/>
  </si>
  <si>
    <t>Input in Table 4-1on "PMS
(input_separate)"</t>
    <phoneticPr fontId="28"/>
  </si>
  <si>
    <t>Input in Table 4-3 on "PMS
(input_separate)"</t>
    <phoneticPr fontId="28"/>
  </si>
  <si>
    <t>Daily</t>
    <phoneticPr fontId="2"/>
  </si>
  <si>
    <r>
      <t>MJ/(t</t>
    </r>
    <r>
      <rPr>
        <sz val="11"/>
        <color theme="1"/>
        <rFont val="ＭＳ Ｐゴシック"/>
        <family val="3"/>
        <charset val="128"/>
      </rPr>
      <t>・</t>
    </r>
    <r>
      <rPr>
        <sz val="11"/>
        <color theme="1"/>
        <rFont val="Arial"/>
        <family val="2"/>
      </rPr>
      <t>ΔK)</t>
    </r>
    <phoneticPr fontId="2"/>
  </si>
  <si>
    <r>
      <t>A value of 1.30 tCO</t>
    </r>
    <r>
      <rPr>
        <vertAlign val="subscript"/>
        <sz val="14"/>
        <color theme="1"/>
        <rFont val="Arial"/>
        <family val="2"/>
      </rPr>
      <t>2</t>
    </r>
    <r>
      <rPr>
        <sz val="14"/>
        <color theme="1"/>
        <rFont val="Arial"/>
        <family val="2"/>
      </rPr>
      <t>/MWh is applied for the default value according to CDM methodological tool “TOOL 05: Baseline, project and/or leakage emissions from electricity consumption and monitoring of electricity generation, version 03.0”</t>
    </r>
    <phoneticPr fontId="2"/>
  </si>
  <si>
    <r>
      <t xml:space="preserve">Data is measured by measuring equipments in the factory.
- Measuring and recording:
</t>
    </r>
    <r>
      <rPr>
        <sz val="14"/>
        <color theme="1"/>
        <rFont val="ＭＳ Ｐゴシック"/>
        <family val="3"/>
        <charset val="128"/>
      </rPr>
      <t>　</t>
    </r>
    <r>
      <rPr>
        <sz val="14"/>
        <color theme="1"/>
        <rFont val="Arial"/>
        <family val="2"/>
      </rPr>
      <t xml:space="preserve">1) Measured data is recorded and stored in the measuring equipments.
</t>
    </r>
    <r>
      <rPr>
        <sz val="14"/>
        <color theme="1"/>
        <rFont val="ＭＳ Ｐゴシック"/>
        <family val="3"/>
        <charset val="128"/>
      </rPr>
      <t>　</t>
    </r>
    <r>
      <rPr>
        <sz val="14"/>
        <color theme="1"/>
        <rFont val="Arial"/>
        <family val="2"/>
      </rPr>
      <t>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</si>
  <si>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t>MJ/(t·Δ°C)</t>
    <phoneticPr fontId="2"/>
  </si>
  <si>
    <t>Theoretical value provided in table 6 of Cabinet Order No. 357 of 1992, Japan
A default value is set to 4.184MJ/(t·Δ°C) .</t>
    <phoneticPr fontId="2"/>
  </si>
  <si>
    <r>
      <t>CO</t>
    </r>
    <r>
      <rPr>
        <vertAlign val="subscript"/>
        <sz val="11"/>
        <color theme="1"/>
        <rFont val="Arial"/>
        <family val="2"/>
      </rPr>
      <t>2</t>
    </r>
    <r>
      <rPr>
        <sz val="11"/>
        <color theme="1"/>
        <rFont val="Arial"/>
        <family val="2"/>
      </rPr>
      <t xml:space="preserve"> emission factor for the fossil gas fuel consumed by duct burner of heat recovery steam generator</t>
    </r>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</si>
</sst>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0000_ ;[Red]\-#,##0.0000\ "/>
    <numFmt numFmtId="178" formatCode="0.000_ "/>
    <numFmt numFmtId="179" formatCode="0_);[Red]\(0\)"/>
    <numFmt numFmtId="180" formatCode="#,##0.000_ ;[Red]\-#,##0.000\ "/>
    <numFmt numFmtId="181" formatCode="0.00_ ;[Red]\-0.00\ "/>
    <numFmt numFmtId="182" formatCode="#,##0.00_ ;[Red]\-#,##0.00\ "/>
    <numFmt numFmtId="183" formatCode="#,##0.000_ "/>
    <numFmt numFmtId="184" formatCode="#,##0.0000_ "/>
    <numFmt numFmtId="185" formatCode="#,##0.0_ "/>
    <numFmt numFmtId="186" formatCode="0.00_ "/>
  </numFmts>
  <fonts count="4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4"/>
      <name val="Arial"/>
      <family val="2"/>
    </font>
    <font>
      <sz val="6"/>
      <name val="ＭＳ Ｐゴシック"/>
      <family val="3"/>
      <charset val="128"/>
      <scheme val="minor"/>
    </font>
    <font>
      <vertAlign val="subscript"/>
      <sz val="11"/>
      <name val="Arial"/>
      <family val="2"/>
    </font>
    <font>
      <sz val="9"/>
      <name val="Arial"/>
      <family val="2"/>
    </font>
    <font>
      <sz val="11"/>
      <color theme="1"/>
      <name val="ＭＳ Ｐゴシック"/>
      <family val="2"/>
      <charset val="128"/>
      <scheme val="minor"/>
    </font>
    <font>
      <b/>
      <sz val="11"/>
      <name val="Arial"/>
      <family val="2"/>
    </font>
    <font>
      <b/>
      <sz val="11"/>
      <color theme="0"/>
      <name val="Arial"/>
      <family val="2"/>
    </font>
    <font>
      <i/>
      <sz val="11"/>
      <name val="Arial"/>
      <family val="2"/>
    </font>
    <font>
      <sz val="6"/>
      <name val="ＭＳ Ｐゴシック"/>
      <family val="2"/>
      <charset val="128"/>
      <scheme val="minor"/>
    </font>
    <font>
      <sz val="11"/>
      <color theme="0"/>
      <name val="Arial"/>
      <family val="2"/>
    </font>
    <font>
      <sz val="10"/>
      <color rgb="FFFF0000"/>
      <name val="Arial"/>
      <family val="2"/>
    </font>
    <font>
      <b/>
      <sz val="14"/>
      <name val="Arial"/>
      <family val="2"/>
    </font>
    <font>
      <sz val="14"/>
      <color theme="1"/>
      <name val="Arial"/>
      <family val="2"/>
    </font>
    <font>
      <sz val="14"/>
      <color theme="1"/>
      <name val="ＭＳ Ｐゴシック"/>
      <family val="3"/>
      <charset val="128"/>
    </font>
    <font>
      <i/>
      <sz val="11"/>
      <color theme="1"/>
      <name val="Arial"/>
      <family val="2"/>
    </font>
    <font>
      <sz val="11"/>
      <color theme="1"/>
      <name val="Arial"/>
      <family val="2"/>
    </font>
    <font>
      <vertAlign val="subscript"/>
      <sz val="11"/>
      <color theme="1"/>
      <name val="Arial"/>
      <family val="2"/>
    </font>
    <font>
      <vertAlign val="subscript"/>
      <sz val="14"/>
      <color theme="1"/>
      <name val="Arial"/>
      <family val="2"/>
    </font>
    <font>
      <i/>
      <sz val="14"/>
      <color theme="1"/>
      <name val="Arial"/>
      <family val="2"/>
    </font>
    <font>
      <b/>
      <sz val="14"/>
      <color theme="1"/>
      <name val="Arial"/>
      <family val="2"/>
    </font>
    <font>
      <vertAlign val="superscript"/>
      <sz val="14"/>
      <color theme="1"/>
      <name val="Arial"/>
      <family val="2"/>
    </font>
    <font>
      <vertAlign val="subscript"/>
      <sz val="14"/>
      <name val="Arial"/>
      <family val="2"/>
    </font>
    <font>
      <i/>
      <sz val="14"/>
      <name val="Arial"/>
      <family val="2"/>
    </font>
    <font>
      <vertAlign val="superscript"/>
      <sz val="11"/>
      <color theme="1"/>
      <name val="Arial"/>
      <family val="2"/>
    </font>
    <font>
      <b/>
      <vertAlign val="subscript"/>
      <sz val="14"/>
      <name val="Arial"/>
      <family val="2"/>
    </font>
    <font>
      <sz val="11"/>
      <color theme="1"/>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0.249977111117893"/>
        <bgColor indexed="64"/>
      </patternFill>
    </fill>
    <fill>
      <patternFill patternType="solid">
        <fgColor rgb="FFC5D9F1"/>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top/>
      <bottom style="thin">
        <color theme="1"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1" tint="0.34998626667073579"/>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right style="thin">
        <color theme="0" tint="-0.499984740745262"/>
      </right>
      <top/>
      <bottom style="thin">
        <color theme="1" tint="0.34998626667073579"/>
      </bottom>
      <diagonal/>
    </border>
    <border>
      <left/>
      <right style="thin">
        <color theme="1" tint="0.34998626667073579"/>
      </right>
      <top style="thin">
        <color theme="1" tint="0.34998626667073579"/>
      </top>
      <bottom/>
      <diagonal/>
    </border>
    <border>
      <left/>
      <right style="thin">
        <color theme="1" tint="0.34998626667073579"/>
      </right>
      <top/>
      <bottom/>
      <diagonal/>
    </border>
    <border>
      <left style="thin">
        <color indexed="23"/>
      </left>
      <right style="thin">
        <color theme="0" tint="-0.499984740745262"/>
      </right>
      <top style="thin">
        <color indexed="23"/>
      </top>
      <bottom style="thin">
        <color indexed="23"/>
      </bottom>
      <diagonal/>
    </border>
    <border>
      <left style="thin">
        <color indexed="23"/>
      </left>
      <right style="thin">
        <color indexed="23"/>
      </right>
      <top style="thin">
        <color theme="1" tint="0.34998626667073579"/>
      </top>
      <bottom style="thin">
        <color indexed="23"/>
      </bottom>
      <diagonal/>
    </border>
    <border>
      <left style="thin">
        <color indexed="23"/>
      </left>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24" fillId="0" borderId="0">
      <alignment vertical="center"/>
    </xf>
    <xf numFmtId="38" fontId="24" fillId="0" borderId="0" applyFont="0" applyFill="0" applyBorder="0" applyAlignment="0" applyProtection="0">
      <alignment vertical="center"/>
    </xf>
  </cellStyleXfs>
  <cellXfs count="190">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8" fillId="0" borderId="0" xfId="0" applyFont="1">
      <alignment vertical="center"/>
    </xf>
    <xf numFmtId="0" fontId="3" fillId="0" borderId="0" xfId="0" applyFont="1" applyAlignment="1">
      <alignment horizontal="right" vertical="center"/>
    </xf>
    <xf numFmtId="0" fontId="12" fillId="0" borderId="0" xfId="0" applyFont="1" applyFill="1" applyBorder="1">
      <alignment vertical="center"/>
    </xf>
    <xf numFmtId="0" fontId="12" fillId="0" borderId="0" xfId="0" applyFont="1">
      <alignment vertical="center"/>
    </xf>
    <xf numFmtId="0" fontId="11"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17" fillId="5" borderId="2" xfId="0" applyFont="1" applyFill="1" applyBorder="1">
      <alignment vertical="center"/>
    </xf>
    <xf numFmtId="0" fontId="15" fillId="0" borderId="6" xfId="0" applyFont="1" applyFill="1" applyBorder="1">
      <alignment vertical="center"/>
    </xf>
    <xf numFmtId="0" fontId="20" fillId="5" borderId="1" xfId="0" quotePrefix="1" applyFont="1" applyFill="1" applyBorder="1" applyAlignment="1">
      <alignment horizontal="center" vertical="center"/>
    </xf>
    <xf numFmtId="0" fontId="7" fillId="0" borderId="0" xfId="0" applyFont="1">
      <alignment vertical="center"/>
    </xf>
    <xf numFmtId="0" fontId="1" fillId="0" borderId="0" xfId="0" applyFont="1">
      <alignment vertical="center"/>
    </xf>
    <xf numFmtId="0" fontId="3" fillId="0" borderId="0" xfId="0" applyFont="1" applyAlignment="1">
      <alignment vertical="center"/>
    </xf>
    <xf numFmtId="0" fontId="25" fillId="0" borderId="0" xfId="2" applyFont="1">
      <alignment vertical="center"/>
    </xf>
    <xf numFmtId="0" fontId="7" fillId="0" borderId="0" xfId="2" applyFont="1" applyAlignment="1">
      <alignment vertical="center" wrapText="1"/>
    </xf>
    <xf numFmtId="0" fontId="7" fillId="0" borderId="0" xfId="2" applyFont="1">
      <alignment vertical="center"/>
    </xf>
    <xf numFmtId="0" fontId="25" fillId="0" borderId="0" xfId="2" applyFont="1" applyFill="1" applyBorder="1">
      <alignment vertical="center"/>
    </xf>
    <xf numFmtId="0" fontId="26" fillId="4" borderId="11" xfId="2" applyFont="1" applyFill="1" applyBorder="1">
      <alignment vertical="center"/>
    </xf>
    <xf numFmtId="0" fontId="24" fillId="0" borderId="0" xfId="2" applyFont="1" applyAlignment="1">
      <alignment horizontal="center" vertical="center"/>
    </xf>
    <xf numFmtId="0" fontId="26" fillId="4" borderId="6" xfId="2" applyFont="1" applyFill="1" applyBorder="1" applyAlignment="1">
      <alignment horizontal="center" vertical="center" wrapText="1"/>
    </xf>
    <xf numFmtId="0" fontId="24" fillId="0" borderId="0" xfId="2" applyFont="1">
      <alignment vertical="center"/>
    </xf>
    <xf numFmtId="0" fontId="7" fillId="5" borderId="6" xfId="2" quotePrefix="1" applyFont="1" applyFill="1" applyBorder="1" applyAlignment="1">
      <alignment horizontal="center" vertical="center" wrapText="1"/>
    </xf>
    <xf numFmtId="0" fontId="7" fillId="2" borderId="6" xfId="3" applyNumberFormat="1" applyFont="1" applyFill="1" applyBorder="1" applyAlignment="1" applyProtection="1">
      <alignment horizontal="center" vertical="center" wrapText="1"/>
      <protection locked="0"/>
    </xf>
    <xf numFmtId="0" fontId="7" fillId="0" borderId="0" xfId="2" applyNumberFormat="1" applyFont="1" applyAlignment="1">
      <alignment vertical="center" wrapText="1"/>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5" fillId="3" borderId="0" xfId="0" applyFont="1" applyFill="1" applyAlignment="1">
      <alignment horizontal="center" vertical="center"/>
    </xf>
    <xf numFmtId="0" fontId="26" fillId="4" borderId="13" xfId="0" applyFont="1" applyFill="1" applyBorder="1">
      <alignment vertical="center"/>
    </xf>
    <xf numFmtId="0" fontId="29" fillId="4" borderId="11" xfId="0" applyFont="1" applyFill="1" applyBorder="1">
      <alignment vertical="center"/>
    </xf>
    <xf numFmtId="0" fontId="26" fillId="4" borderId="11" xfId="0" applyFont="1" applyFill="1" applyBorder="1">
      <alignment vertical="center"/>
    </xf>
    <xf numFmtId="0" fontId="26" fillId="4" borderId="11" xfId="0" applyFont="1" applyFill="1" applyBorder="1" applyAlignment="1">
      <alignment horizontal="center" vertical="center"/>
    </xf>
    <xf numFmtId="0" fontId="26" fillId="4" borderId="11" xfId="0" applyFont="1" applyFill="1" applyBorder="1" applyAlignment="1">
      <alignment horizontal="center" vertical="center" shrinkToFit="1"/>
    </xf>
    <xf numFmtId="0" fontId="3" fillId="4" borderId="14" xfId="0" applyFont="1" applyFill="1" applyBorder="1">
      <alignment vertical="center"/>
    </xf>
    <xf numFmtId="0" fontId="7" fillId="6" borderId="11" xfId="0" applyFont="1" applyFill="1" applyBorder="1">
      <alignment vertical="center"/>
    </xf>
    <xf numFmtId="0" fontId="3" fillId="6" borderId="11" xfId="0" applyFont="1" applyFill="1" applyBorder="1">
      <alignment vertical="center"/>
    </xf>
    <xf numFmtId="0" fontId="3" fillId="0" borderId="11" xfId="0" applyFont="1" applyBorder="1" applyAlignment="1">
      <alignment horizontal="center" vertical="center"/>
    </xf>
    <xf numFmtId="0" fontId="7" fillId="0" borderId="11" xfId="0" applyFont="1" applyBorder="1" applyAlignment="1">
      <alignment horizontal="center" vertical="center"/>
    </xf>
    <xf numFmtId="0" fontId="7" fillId="0" borderId="11" xfId="0" applyFont="1" applyFill="1" applyBorder="1" applyAlignment="1">
      <alignment horizontal="center" vertical="center"/>
    </xf>
    <xf numFmtId="0" fontId="3" fillId="4" borderId="15" xfId="0" applyFont="1" applyFill="1" applyBorder="1">
      <alignment vertical="center"/>
    </xf>
    <xf numFmtId="0" fontId="7" fillId="6" borderId="13" xfId="0" applyFont="1" applyFill="1" applyBorder="1">
      <alignment vertical="center"/>
    </xf>
    <xf numFmtId="0" fontId="7" fillId="6" borderId="14" xfId="0" applyFont="1" applyFill="1" applyBorder="1">
      <alignment vertical="center"/>
    </xf>
    <xf numFmtId="0" fontId="7" fillId="6" borderId="13" xfId="0" applyFont="1" applyFill="1" applyBorder="1" applyAlignment="1">
      <alignment vertical="center"/>
    </xf>
    <xf numFmtId="0" fontId="3" fillId="6" borderId="11" xfId="0" applyFont="1" applyFill="1" applyBorder="1" applyAlignment="1">
      <alignment vertical="center"/>
    </xf>
    <xf numFmtId="0" fontId="3" fillId="6" borderId="14" xfId="0" applyFont="1" applyFill="1" applyBorder="1">
      <alignment vertical="center"/>
    </xf>
    <xf numFmtId="0" fontId="30" fillId="5" borderId="11" xfId="0" applyFont="1" applyFill="1" applyBorder="1">
      <alignment vertical="center"/>
    </xf>
    <xf numFmtId="0" fontId="7" fillId="5" borderId="11" xfId="0" applyFont="1" applyFill="1" applyBorder="1">
      <alignment vertical="center"/>
    </xf>
    <xf numFmtId="0" fontId="7" fillId="5" borderId="1" xfId="1" applyNumberFormat="1" applyFont="1" applyFill="1" applyBorder="1" applyAlignment="1">
      <alignment horizontal="center" vertical="center"/>
    </xf>
    <xf numFmtId="2" fontId="7" fillId="0" borderId="11" xfId="0" applyNumberFormat="1" applyFont="1" applyBorder="1" applyAlignment="1">
      <alignment horizontal="right" vertical="center"/>
    </xf>
    <xf numFmtId="2" fontId="7" fillId="0" borderId="11" xfId="0" applyNumberFormat="1" applyFont="1" applyBorder="1">
      <alignment vertical="center"/>
    </xf>
    <xf numFmtId="2" fontId="7" fillId="0" borderId="11" xfId="0" applyNumberFormat="1" applyFont="1" applyFill="1" applyBorder="1">
      <alignment vertical="center"/>
    </xf>
    <xf numFmtId="2" fontId="26" fillId="4" borderId="11" xfId="0" applyNumberFormat="1" applyFont="1" applyFill="1" applyBorder="1">
      <alignment vertical="center"/>
    </xf>
    <xf numFmtId="2" fontId="7" fillId="0" borderId="11" xfId="0" applyNumberFormat="1" applyFont="1" applyFill="1" applyBorder="1" applyAlignment="1">
      <alignment horizontal="right" vertical="center"/>
    </xf>
    <xf numFmtId="0" fontId="7" fillId="7" borderId="16" xfId="0" applyFont="1" applyFill="1" applyBorder="1" applyAlignment="1">
      <alignment horizontal="center" vertical="center"/>
    </xf>
    <xf numFmtId="0" fontId="7" fillId="0" borderId="0" xfId="0" applyFont="1" applyFill="1" applyBorder="1" applyAlignment="1">
      <alignment vertical="center" wrapText="1"/>
    </xf>
    <xf numFmtId="0" fontId="7" fillId="0" borderId="0" xfId="1" applyNumberFormat="1" applyFont="1" applyFill="1" applyBorder="1">
      <alignment vertical="center"/>
    </xf>
    <xf numFmtId="0" fontId="23" fillId="0" borderId="0" xfId="0" applyFont="1" applyFill="1" applyBorder="1" applyAlignment="1">
      <alignment vertical="center" wrapText="1"/>
    </xf>
    <xf numFmtId="0" fontId="7" fillId="0" borderId="0" xfId="0" applyFont="1" applyFill="1" applyBorder="1" applyAlignment="1">
      <alignment horizontal="center" vertical="center"/>
    </xf>
    <xf numFmtId="0" fontId="7" fillId="7" borderId="17" xfId="0" applyFont="1" applyFill="1" applyBorder="1" applyAlignment="1">
      <alignment vertical="center" wrapText="1"/>
    </xf>
    <xf numFmtId="0" fontId="7" fillId="7" borderId="17" xfId="0" quotePrefix="1" applyFont="1" applyFill="1" applyBorder="1">
      <alignment vertical="center"/>
    </xf>
    <xf numFmtId="0" fontId="7" fillId="7" borderId="17" xfId="1" applyNumberFormat="1" applyFont="1" applyFill="1" applyBorder="1">
      <alignment vertical="center"/>
    </xf>
    <xf numFmtId="0" fontId="7" fillId="7" borderId="18" xfId="0" applyFont="1" applyFill="1" applyBorder="1">
      <alignment vertical="center"/>
    </xf>
    <xf numFmtId="177" fontId="7" fillId="7" borderId="18" xfId="0" applyNumberFormat="1" applyFont="1" applyFill="1" applyBorder="1" applyAlignment="1">
      <alignment horizontal="center" vertical="center"/>
    </xf>
    <xf numFmtId="0" fontId="7" fillId="7" borderId="18" xfId="0" quotePrefix="1" applyFont="1" applyFill="1" applyBorder="1">
      <alignment vertical="center"/>
    </xf>
    <xf numFmtId="176" fontId="7" fillId="0" borderId="6" xfId="3" applyNumberFormat="1" applyFont="1" applyFill="1" applyBorder="1" applyAlignment="1" applyProtection="1">
      <alignment horizontal="center" vertical="center" wrapText="1"/>
      <protection locked="0"/>
    </xf>
    <xf numFmtId="0" fontId="26" fillId="4" borderId="12" xfId="2" applyFont="1" applyFill="1" applyBorder="1" applyAlignment="1">
      <alignment horizontal="center" vertical="center"/>
    </xf>
    <xf numFmtId="0" fontId="26" fillId="4" borderId="11" xfId="0" applyFont="1" applyFill="1" applyBorder="1" applyAlignment="1">
      <alignment horizontal="center" vertical="center" wrapText="1"/>
    </xf>
    <xf numFmtId="0" fontId="31" fillId="0" borderId="0" xfId="0" applyFont="1" applyAlignment="1">
      <alignment vertical="center"/>
    </xf>
    <xf numFmtId="0" fontId="5" fillId="9" borderId="1" xfId="0" applyFont="1" applyFill="1" applyBorder="1" applyAlignment="1">
      <alignment horizontal="center" vertical="center" wrapText="1"/>
    </xf>
    <xf numFmtId="0" fontId="7" fillId="5" borderId="22" xfId="0" applyFont="1" applyFill="1" applyBorder="1" applyAlignment="1">
      <alignment horizontal="center" vertical="center" wrapText="1"/>
    </xf>
    <xf numFmtId="2" fontId="7" fillId="5" borderId="22" xfId="0" applyNumberFormat="1" applyFont="1" applyFill="1" applyBorder="1" applyAlignment="1">
      <alignment horizontal="center" vertical="center" wrapText="1"/>
    </xf>
    <xf numFmtId="0" fontId="32" fillId="2" borderId="1" xfId="0" applyFont="1" applyFill="1" applyBorder="1" applyAlignment="1" applyProtection="1">
      <alignment vertical="center" wrapText="1"/>
      <protection locked="0"/>
    </xf>
    <xf numFmtId="0" fontId="35" fillId="5" borderId="1" xfId="0" applyFont="1" applyFill="1" applyBorder="1" applyAlignment="1">
      <alignment horizontal="center" vertical="center"/>
    </xf>
    <xf numFmtId="0" fontId="35" fillId="5" borderId="1" xfId="0" applyFont="1" applyFill="1" applyBorder="1" applyAlignment="1">
      <alignment horizontal="center" vertical="center" wrapText="1"/>
    </xf>
    <xf numFmtId="0" fontId="35" fillId="5" borderId="22" xfId="0" applyFont="1" applyFill="1" applyBorder="1" applyAlignment="1">
      <alignment horizontal="center" vertical="center"/>
    </xf>
    <xf numFmtId="0" fontId="35" fillId="5" borderId="7" xfId="2" applyFont="1" applyFill="1" applyBorder="1" applyAlignment="1">
      <alignment vertical="center" wrapText="1"/>
    </xf>
    <xf numFmtId="0" fontId="35" fillId="5" borderId="8" xfId="0" applyFont="1" applyFill="1" applyBorder="1" applyAlignment="1">
      <alignment vertical="center" wrapText="1"/>
    </xf>
    <xf numFmtId="0" fontId="35" fillId="5" borderId="22" xfId="0" applyFont="1" applyFill="1" applyBorder="1" applyAlignment="1">
      <alignment vertical="center" wrapText="1"/>
    </xf>
    <xf numFmtId="0" fontId="35" fillId="7" borderId="16" xfId="0" applyFont="1" applyFill="1" applyBorder="1" applyAlignment="1">
      <alignment horizontal="center" vertical="center"/>
    </xf>
    <xf numFmtId="0" fontId="32" fillId="5" borderId="1" xfId="0" applyFont="1" applyFill="1" applyBorder="1" applyAlignment="1">
      <alignment horizontal="center" vertical="center" wrapText="1"/>
    </xf>
    <xf numFmtId="0" fontId="32" fillId="5" borderId="1" xfId="0" applyFont="1" applyFill="1" applyBorder="1" applyAlignment="1">
      <alignment horizontal="center" vertical="center"/>
    </xf>
    <xf numFmtId="178" fontId="32" fillId="5" borderId="1" xfId="1" applyNumberFormat="1" applyFont="1" applyFill="1" applyBorder="1" applyAlignment="1">
      <alignment horizontal="right" vertical="center"/>
    </xf>
    <xf numFmtId="0" fontId="32" fillId="5" borderId="1" xfId="0" applyFont="1" applyFill="1" applyBorder="1" applyAlignment="1">
      <alignment vertical="center" wrapText="1"/>
    </xf>
    <xf numFmtId="0" fontId="32" fillId="8" borderId="1" xfId="0" applyFont="1" applyFill="1" applyBorder="1" applyAlignment="1">
      <alignment horizontal="center" vertical="center" wrapText="1"/>
    </xf>
    <xf numFmtId="0" fontId="32" fillId="0" borderId="1" xfId="0" applyFont="1" applyFill="1" applyBorder="1" applyAlignment="1">
      <alignment vertical="center" wrapText="1"/>
    </xf>
    <xf numFmtId="0" fontId="32" fillId="8" borderId="1" xfId="0" applyFont="1" applyFill="1" applyBorder="1" applyAlignment="1">
      <alignment vertical="center" wrapText="1"/>
    </xf>
    <xf numFmtId="0" fontId="35" fillId="5" borderId="1" xfId="0" applyFont="1" applyFill="1" applyBorder="1" applyAlignment="1">
      <alignment vertical="center" wrapText="1"/>
    </xf>
    <xf numFmtId="0" fontId="32" fillId="5" borderId="1" xfId="0" applyFont="1" applyFill="1" applyBorder="1" applyAlignment="1">
      <alignment vertical="center" wrapText="1"/>
    </xf>
    <xf numFmtId="0" fontId="37" fillId="5" borderId="1" xfId="0" applyFont="1" applyFill="1" applyBorder="1" applyAlignment="1">
      <alignment horizontal="center" vertical="center" wrapText="1"/>
    </xf>
    <xf numFmtId="179" fontId="20" fillId="5" borderId="1" xfId="0" quotePrefix="1" applyNumberFormat="1" applyFont="1" applyFill="1" applyBorder="1" applyAlignment="1">
      <alignment horizontal="center" vertical="center"/>
    </xf>
    <xf numFmtId="0" fontId="20" fillId="5" borderId="1" xfId="0" applyFont="1" applyFill="1" applyBorder="1" applyAlignment="1">
      <alignment horizontal="center" vertical="center"/>
    </xf>
    <xf numFmtId="0" fontId="20" fillId="5" borderId="1" xfId="0" applyFont="1" applyFill="1" applyBorder="1" applyAlignment="1">
      <alignment vertical="center" wrapText="1"/>
    </xf>
    <xf numFmtId="38" fontId="20" fillId="2" borderId="8" xfId="1" applyFont="1" applyFill="1" applyBorder="1" applyAlignment="1">
      <alignment vertical="center"/>
    </xf>
    <xf numFmtId="38" fontId="20" fillId="2" borderId="1" xfId="1" applyFont="1" applyFill="1" applyBorder="1" applyAlignment="1">
      <alignment vertical="center" wrapText="1"/>
    </xf>
    <xf numFmtId="0" fontId="20" fillId="0" borderId="1" xfId="0" applyFont="1" applyFill="1" applyBorder="1" applyAlignment="1">
      <alignment vertical="center" wrapText="1"/>
    </xf>
    <xf numFmtId="0" fontId="20" fillId="2" borderId="1" xfId="0" applyFont="1" applyFill="1" applyBorder="1" applyAlignment="1" applyProtection="1">
      <alignment vertical="center" wrapText="1"/>
      <protection locked="0"/>
    </xf>
    <xf numFmtId="0" fontId="20" fillId="2" borderId="1" xfId="0" applyFont="1" applyFill="1" applyBorder="1" applyAlignment="1">
      <alignment vertical="center" wrapText="1"/>
    </xf>
    <xf numFmtId="38" fontId="20" fillId="2" borderId="1" xfId="1" applyFont="1" applyFill="1" applyBorder="1">
      <alignment vertical="center"/>
    </xf>
    <xf numFmtId="0" fontId="36" fillId="5" borderId="1" xfId="0" applyFont="1" applyFill="1" applyBorder="1" applyAlignment="1">
      <alignment horizontal="center" vertical="center" wrapText="1"/>
    </xf>
    <xf numFmtId="0" fontId="35" fillId="5" borderId="8" xfId="0" applyFont="1" applyFill="1" applyBorder="1" applyAlignment="1">
      <alignment horizontal="left" vertical="center" wrapText="1"/>
    </xf>
    <xf numFmtId="0" fontId="35" fillId="5" borderId="6" xfId="2" applyFont="1" applyFill="1" applyBorder="1" applyAlignment="1">
      <alignment horizontal="center" vertical="center" wrapText="1"/>
    </xf>
    <xf numFmtId="0" fontId="0" fillId="0" borderId="0" xfId="0" applyBorder="1" applyAlignment="1">
      <alignment horizontal="center" vertical="center"/>
    </xf>
    <xf numFmtId="0" fontId="20" fillId="5" borderId="1" xfId="0" applyFont="1" applyFill="1" applyBorder="1" applyAlignment="1" applyProtection="1">
      <alignment horizontal="center" vertical="center"/>
    </xf>
    <xf numFmtId="180" fontId="20" fillId="2" borderId="1" xfId="1" applyNumberFormat="1" applyFont="1" applyFill="1" applyBorder="1" applyAlignment="1" applyProtection="1">
      <alignment horizontal="right" vertical="center"/>
      <protection locked="0"/>
    </xf>
    <xf numFmtId="0" fontId="20" fillId="5" borderId="1" xfId="0" applyFont="1" applyFill="1" applyBorder="1" applyAlignment="1" applyProtection="1">
      <alignment vertical="center" wrapText="1"/>
    </xf>
    <xf numFmtId="0" fontId="32" fillId="5" borderId="1" xfId="0" applyFont="1" applyFill="1" applyBorder="1" applyAlignment="1" applyProtection="1">
      <alignment horizontal="center" vertical="center"/>
    </xf>
    <xf numFmtId="180" fontId="32" fillId="10" borderId="1" xfId="1" applyNumberFormat="1" applyFont="1" applyFill="1" applyBorder="1" applyProtection="1">
      <alignment vertical="center"/>
    </xf>
    <xf numFmtId="0" fontId="32" fillId="5" borderId="1" xfId="0" applyFont="1" applyFill="1" applyBorder="1" applyAlignment="1" applyProtection="1">
      <alignment vertical="center" wrapText="1"/>
    </xf>
    <xf numFmtId="181" fontId="20" fillId="0" borderId="1" xfId="0" applyNumberFormat="1" applyFont="1" applyFill="1" applyBorder="1" applyProtection="1">
      <alignment vertical="center"/>
      <protection locked="0"/>
    </xf>
    <xf numFmtId="0" fontId="20" fillId="5" borderId="1" xfId="0" quotePrefix="1" applyFont="1" applyFill="1" applyBorder="1" applyAlignment="1" applyProtection="1">
      <alignment vertical="center" wrapText="1"/>
    </xf>
    <xf numFmtId="182" fontId="20" fillId="0" borderId="1" xfId="0" applyNumberFormat="1" applyFont="1" applyFill="1" applyBorder="1" applyProtection="1">
      <alignment vertical="center"/>
      <protection locked="0"/>
    </xf>
    <xf numFmtId="0" fontId="32" fillId="5" borderId="1" xfId="0" quotePrefix="1" applyFont="1" applyFill="1" applyBorder="1" applyAlignment="1" applyProtection="1">
      <alignment vertical="center" wrapText="1"/>
    </xf>
    <xf numFmtId="177" fontId="20" fillId="0" borderId="1" xfId="0" applyNumberFormat="1" applyFont="1" applyFill="1" applyBorder="1" applyProtection="1">
      <alignment vertical="center"/>
      <protection locked="0"/>
    </xf>
    <xf numFmtId="0" fontId="32" fillId="5" borderId="1" xfId="0" applyFont="1" applyFill="1" applyBorder="1" applyAlignment="1" applyProtection="1">
      <alignment horizontal="center" vertical="center" wrapText="1"/>
    </xf>
    <xf numFmtId="0" fontId="32" fillId="10" borderId="1" xfId="0" applyFont="1" applyFill="1" applyBorder="1" applyAlignment="1" applyProtection="1">
      <alignment vertical="center" wrapText="1"/>
    </xf>
    <xf numFmtId="0" fontId="32" fillId="5" borderId="1" xfId="0" applyFont="1" applyFill="1" applyBorder="1" applyAlignment="1" applyProtection="1">
      <alignment vertical="center"/>
    </xf>
    <xf numFmtId="0" fontId="32" fillId="0" borderId="1" xfId="0" applyFont="1" applyFill="1" applyBorder="1" applyAlignment="1" applyProtection="1">
      <alignment vertical="center" wrapText="1"/>
      <protection locked="0"/>
    </xf>
    <xf numFmtId="0" fontId="20" fillId="5" borderId="1" xfId="0" applyFont="1" applyFill="1" applyBorder="1" applyAlignment="1">
      <alignment horizontal="center" vertical="center" wrapText="1"/>
    </xf>
    <xf numFmtId="184" fontId="7" fillId="0" borderId="6" xfId="3" applyNumberFormat="1" applyFont="1" applyFill="1" applyBorder="1" applyAlignment="1" applyProtection="1">
      <alignment horizontal="center" vertical="center" wrapText="1"/>
      <protection locked="0"/>
    </xf>
    <xf numFmtId="185" fontId="7" fillId="0" borderId="6" xfId="3" applyNumberFormat="1" applyFont="1" applyFill="1" applyBorder="1" applyAlignment="1" applyProtection="1">
      <alignment horizontal="center" vertical="center" wrapText="1"/>
      <protection locked="0"/>
    </xf>
    <xf numFmtId="176" fontId="7" fillId="5" borderId="1" xfId="1" applyNumberFormat="1" applyFont="1" applyFill="1" applyBorder="1" applyAlignment="1">
      <alignment horizontal="center" vertical="center"/>
    </xf>
    <xf numFmtId="38" fontId="20" fillId="0" borderId="8" xfId="1" applyFont="1" applyFill="1" applyBorder="1" applyAlignment="1">
      <alignment vertical="center"/>
    </xf>
    <xf numFmtId="183" fontId="7" fillId="0" borderId="6" xfId="3" applyNumberFormat="1" applyFont="1" applyFill="1" applyBorder="1" applyAlignment="1" applyProtection="1">
      <alignment horizontal="center" vertical="center" wrapText="1"/>
      <protection locked="0"/>
    </xf>
    <xf numFmtId="177" fontId="20" fillId="2" borderId="1" xfId="1" applyNumberFormat="1" applyFont="1" applyFill="1" applyBorder="1" applyAlignment="1" applyProtection="1">
      <alignment horizontal="right" vertical="center"/>
      <protection locked="0"/>
    </xf>
    <xf numFmtId="178" fontId="7" fillId="5" borderId="1" xfId="1" applyNumberFormat="1" applyFont="1" applyFill="1" applyBorder="1" applyAlignment="1">
      <alignment horizontal="center" vertical="center"/>
    </xf>
    <xf numFmtId="0" fontId="35" fillId="5" borderId="23" xfId="0" applyFont="1" applyFill="1" applyBorder="1" applyAlignment="1">
      <alignment horizontal="center" vertical="center"/>
    </xf>
    <xf numFmtId="0" fontId="0" fillId="0" borderId="0" xfId="0" applyBorder="1" applyAlignment="1">
      <alignment horizontal="center" vertical="center" wrapText="1"/>
    </xf>
    <xf numFmtId="0" fontId="7" fillId="0" borderId="24" xfId="2" applyFont="1" applyBorder="1">
      <alignment vertical="center"/>
    </xf>
    <xf numFmtId="0" fontId="7" fillId="0" borderId="0" xfId="2" applyFont="1" applyBorder="1">
      <alignment vertical="center"/>
    </xf>
    <xf numFmtId="184" fontId="7" fillId="5" borderId="1" xfId="1" applyNumberFormat="1" applyFont="1" applyFill="1" applyBorder="1" applyAlignment="1">
      <alignment horizontal="center" vertical="center"/>
    </xf>
    <xf numFmtId="0" fontId="32" fillId="0" borderId="1" xfId="0" applyFont="1" applyFill="1" applyBorder="1" applyAlignment="1">
      <alignment horizontal="center" vertical="center"/>
    </xf>
    <xf numFmtId="182" fontId="7" fillId="7" borderId="18" xfId="0" applyNumberFormat="1" applyFont="1" applyFill="1" applyBorder="1" applyAlignment="1">
      <alignment horizontal="center" vertical="center"/>
    </xf>
    <xf numFmtId="0" fontId="26" fillId="4" borderId="10" xfId="2" applyFont="1" applyFill="1" applyBorder="1" applyAlignment="1">
      <alignment horizontal="center" vertical="center" wrapText="1"/>
    </xf>
    <xf numFmtId="0" fontId="0" fillId="0" borderId="10" xfId="0" applyBorder="1" applyAlignment="1">
      <alignment horizontal="center" vertical="center" wrapText="1"/>
    </xf>
    <xf numFmtId="0" fontId="26" fillId="4" borderId="12" xfId="2" applyFont="1" applyFill="1" applyBorder="1" applyAlignment="1">
      <alignment horizontal="center" vertical="center" wrapText="1"/>
    </xf>
    <xf numFmtId="0" fontId="10" fillId="3" borderId="0" xfId="0" applyFont="1" applyFill="1" applyAlignment="1">
      <alignment vertical="center"/>
    </xf>
    <xf numFmtId="186" fontId="32" fillId="5" borderId="1" xfId="1" applyNumberFormat="1" applyFont="1" applyFill="1" applyBorder="1" applyAlignment="1">
      <alignment horizontal="right" vertical="center"/>
    </xf>
    <xf numFmtId="0" fontId="20" fillId="0" borderId="1" xfId="0" applyFont="1" applyFill="1" applyBorder="1" applyAlignment="1" applyProtection="1">
      <alignment horizontal="left" vertical="center" wrapText="1"/>
      <protection locked="0"/>
    </xf>
    <xf numFmtId="0" fontId="20" fillId="5" borderId="1" xfId="0" applyFont="1" applyFill="1" applyBorder="1" applyAlignment="1" applyProtection="1">
      <alignment vertical="center" wrapText="1"/>
    </xf>
    <xf numFmtId="0" fontId="32" fillId="0" borderId="8" xfId="0" applyFont="1" applyBorder="1" applyAlignment="1" applyProtection="1">
      <alignment horizontal="left" vertical="center" wrapText="1"/>
      <protection locked="0"/>
    </xf>
    <xf numFmtId="0" fontId="32" fillId="0" borderId="2" xfId="0" applyFont="1" applyBorder="1" applyAlignment="1" applyProtection="1">
      <alignment horizontal="left" vertical="center" wrapText="1"/>
      <protection locked="0"/>
    </xf>
    <xf numFmtId="0" fontId="32" fillId="0" borderId="8" xfId="0" applyFont="1" applyFill="1" applyBorder="1" applyAlignment="1" applyProtection="1">
      <alignment horizontal="left" vertical="center" wrapText="1"/>
      <protection locked="0"/>
    </xf>
    <xf numFmtId="0" fontId="0" fillId="0" borderId="9" xfId="0" applyBorder="1" applyAlignment="1">
      <alignment horizontal="left" vertical="center" wrapText="1"/>
    </xf>
    <xf numFmtId="0" fontId="0" fillId="0" borderId="2" xfId="0" applyBorder="1" applyAlignment="1">
      <alignment horizontal="left" vertical="center" wrapText="1"/>
    </xf>
    <xf numFmtId="0" fontId="32" fillId="5" borderId="8" xfId="0" applyFont="1" applyFill="1" applyBorder="1" applyAlignment="1">
      <alignment horizontal="left" vertical="center" wrapText="1"/>
    </xf>
    <xf numFmtId="0" fontId="0" fillId="0" borderId="2" xfId="0" applyFont="1" applyBorder="1" applyAlignment="1">
      <alignment horizontal="left" vertical="center" wrapText="1"/>
    </xf>
    <xf numFmtId="0" fontId="32" fillId="0" borderId="9" xfId="0" applyFont="1" applyBorder="1" applyAlignment="1">
      <alignment horizontal="left" vertical="center" wrapText="1"/>
    </xf>
    <xf numFmtId="0" fontId="32" fillId="0" borderId="2" xfId="0" applyFont="1" applyBorder="1" applyAlignment="1">
      <alignment horizontal="left" vertical="center" wrapText="1"/>
    </xf>
    <xf numFmtId="0" fontId="32" fillId="0" borderId="8" xfId="0" applyFont="1" applyBorder="1" applyAlignment="1">
      <alignment horizontal="center" vertical="center" wrapText="1"/>
    </xf>
    <xf numFmtId="0" fontId="32" fillId="0" borderId="2" xfId="0" applyFont="1" applyBorder="1" applyAlignment="1">
      <alignment horizontal="center" vertical="center" wrapText="1"/>
    </xf>
    <xf numFmtId="0" fontId="9" fillId="4" borderId="1" xfId="0" applyFont="1" applyFill="1" applyBorder="1" applyAlignment="1">
      <alignment horizontal="center" vertical="center" wrapText="1"/>
    </xf>
    <xf numFmtId="0" fontId="15" fillId="0" borderId="6" xfId="0" applyFont="1" applyFill="1" applyBorder="1" applyAlignment="1">
      <alignment vertical="center" wrapText="1"/>
    </xf>
    <xf numFmtId="0" fontId="32" fillId="5" borderId="2" xfId="0" applyFont="1" applyFill="1" applyBorder="1" applyAlignment="1">
      <alignment horizontal="left" vertical="center" wrapText="1"/>
    </xf>
    <xf numFmtId="0" fontId="9" fillId="4" borderId="3" xfId="0" applyFont="1" applyFill="1" applyBorder="1" applyAlignment="1">
      <alignment horizontal="center" vertical="center"/>
    </xf>
    <xf numFmtId="1" fontId="16" fillId="2" borderId="4" xfId="1" applyNumberFormat="1" applyFont="1" applyFill="1" applyBorder="1" applyAlignment="1">
      <alignment horizontal="right" vertical="center"/>
    </xf>
    <xf numFmtId="1" fontId="16" fillId="2" borderId="5" xfId="1" applyNumberFormat="1" applyFont="1" applyFill="1" applyBorder="1" applyAlignment="1">
      <alignment horizontal="right" vertical="center"/>
    </xf>
    <xf numFmtId="0" fontId="32" fillId="0" borderId="1"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32" fillId="5" borderId="1" xfId="0" applyFont="1" applyFill="1" applyBorder="1" applyAlignment="1" applyProtection="1">
      <alignment vertical="center" wrapText="1"/>
    </xf>
    <xf numFmtId="0" fontId="32" fillId="0" borderId="8" xfId="0" applyFont="1" applyBorder="1" applyAlignment="1">
      <alignment horizontal="left" vertical="center" wrapText="1"/>
    </xf>
    <xf numFmtId="0" fontId="32" fillId="0" borderId="9" xfId="0" applyFont="1" applyFill="1" applyBorder="1" applyAlignment="1" applyProtection="1">
      <alignment horizontal="left" vertical="center" wrapText="1"/>
      <protection locked="0"/>
    </xf>
    <xf numFmtId="0" fontId="32" fillId="0" borderId="2" xfId="0" applyFont="1" applyFill="1" applyBorder="1" applyAlignment="1" applyProtection="1">
      <alignment horizontal="left" vertical="center" wrapText="1"/>
      <protection locked="0"/>
    </xf>
    <xf numFmtId="0" fontId="17" fillId="0" borderId="8"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26" fillId="4" borderId="20" xfId="2" applyFont="1" applyFill="1" applyBorder="1" applyAlignment="1">
      <alignment horizontal="center" vertical="top" wrapText="1"/>
    </xf>
    <xf numFmtId="0" fontId="0" fillId="0" borderId="21" xfId="0" applyBorder="1" applyAlignment="1">
      <alignment horizontal="center" vertical="top" wrapText="1"/>
    </xf>
    <xf numFmtId="0" fontId="26" fillId="4" borderId="10" xfId="2"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19" xfId="0" applyBorder="1" applyAlignment="1">
      <alignment horizontal="center" vertical="center"/>
    </xf>
    <xf numFmtId="0" fontId="26" fillId="4" borderId="12" xfId="2" applyFont="1" applyFill="1" applyBorder="1" applyAlignment="1">
      <alignment horizontal="center" vertical="center" wrapText="1"/>
    </xf>
    <xf numFmtId="0" fontId="10" fillId="3" borderId="0" xfId="0" applyFont="1" applyFill="1" applyAlignment="1">
      <alignment vertical="center"/>
    </xf>
    <xf numFmtId="0" fontId="8" fillId="3" borderId="0" xfId="0" applyFont="1" applyFill="1" applyAlignment="1">
      <alignment horizontal="right" vertical="center"/>
    </xf>
    <xf numFmtId="0" fontId="10" fillId="3" borderId="0" xfId="0" applyFont="1" applyFill="1" applyAlignment="1">
      <alignment horizontal="right"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sv01\&#22320;&#29699;&#29872;&#22659;&#23616;\Users\suzukia\Downloads\JCM_ID_AM008_ver01.0_P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_fridge_showcase)"/>
      <sheetName val="MPS(input_freezer_showcase)"/>
      <sheetName val="MPS(calc_process)"/>
      <sheetName val="MSS"/>
      <sheetName val="MRS(input_fridge_showcase)"/>
      <sheetName val="MRS(input_freezer_showcase)"/>
      <sheetName val="MRS(calc_process)"/>
    </sheetNames>
    <sheetDataSet>
      <sheetData sheetId="0">
        <row r="1">
          <cell r="AC1" t="str">
            <v>Monitoring Spreadsheet: JCM_ID_AM008_ver01.0</v>
          </cell>
        </row>
      </sheetData>
      <sheetData sheetId="1"/>
      <sheetData sheetId="2">
        <row r="35">
          <cell r="I35">
            <v>0.7</v>
          </cell>
        </row>
        <row r="36">
          <cell r="I36">
            <v>0.7</v>
          </cell>
        </row>
        <row r="37">
          <cell r="I37">
            <v>1.01</v>
          </cell>
        </row>
        <row r="40">
          <cell r="I40">
            <v>4</v>
          </cell>
        </row>
        <row r="41">
          <cell r="I41">
            <v>3.59</v>
          </cell>
        </row>
        <row r="42">
          <cell r="I42">
            <v>2.96</v>
          </cell>
        </row>
        <row r="43">
          <cell r="I43">
            <v>2.85</v>
          </cell>
        </row>
      </sheetData>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1"/>
  <sheetViews>
    <sheetView showGridLines="0" tabSelected="1" view="pageBreakPreview" zoomScale="70" zoomScaleNormal="70" zoomScaleSheetLayoutView="70" workbookViewId="0"/>
  </sheetViews>
  <sheetFormatPr defaultColWidth="9" defaultRowHeight="14" x14ac:dyDescent="0.2"/>
  <cols>
    <col min="1" max="1" width="3.6328125" style="1" customWidth="1"/>
    <col min="2" max="2" width="15.6328125" style="1" customWidth="1"/>
    <col min="3" max="3" width="16.90625" style="1" customWidth="1"/>
    <col min="4" max="4" width="32.26953125" style="1" customWidth="1"/>
    <col min="5" max="5" width="14.08984375" style="6" customWidth="1"/>
    <col min="6" max="6" width="14.6328125" style="1" customWidth="1"/>
    <col min="7" max="7" width="15.453125" style="1" customWidth="1"/>
    <col min="8" max="8" width="21.36328125" style="1" customWidth="1"/>
    <col min="9" max="9" width="100.26953125" style="1" customWidth="1"/>
    <col min="10" max="10" width="18.453125" style="1" customWidth="1"/>
    <col min="11" max="11" width="14.6328125" style="1" customWidth="1"/>
    <col min="12" max="16384" width="9" style="1"/>
  </cols>
  <sheetData>
    <row r="1" spans="1:11" ht="18" customHeight="1" x14ac:dyDescent="0.2">
      <c r="K1" s="15" t="s">
        <v>84</v>
      </c>
    </row>
    <row r="2" spans="1:11" ht="27.75" customHeight="1" x14ac:dyDescent="0.2">
      <c r="A2" s="18" t="s">
        <v>215</v>
      </c>
      <c r="B2" s="19"/>
      <c r="C2" s="19"/>
      <c r="D2" s="19"/>
      <c r="E2" s="43"/>
      <c r="F2" s="19"/>
      <c r="G2" s="19"/>
      <c r="H2" s="19"/>
      <c r="I2" s="19"/>
      <c r="J2" s="19"/>
      <c r="K2" s="20"/>
    </row>
    <row r="4" spans="1:11" ht="18.75" customHeight="1" x14ac:dyDescent="0.2">
      <c r="A4" s="16" t="s">
        <v>3</v>
      </c>
      <c r="B4" s="5"/>
    </row>
    <row r="5" spans="1:11" ht="18.75" customHeight="1" x14ac:dyDescent="0.2">
      <c r="A5" s="5"/>
      <c r="B5" s="21" t="s">
        <v>6</v>
      </c>
      <c r="C5" s="21" t="s">
        <v>7</v>
      </c>
      <c r="D5" s="21" t="s">
        <v>8</v>
      </c>
      <c r="E5" s="42" t="s">
        <v>9</v>
      </c>
      <c r="F5" s="21" t="s">
        <v>10</v>
      </c>
      <c r="G5" s="21" t="s">
        <v>11</v>
      </c>
      <c r="H5" s="21" t="s">
        <v>12</v>
      </c>
      <c r="I5" s="21" t="s">
        <v>13</v>
      </c>
      <c r="J5" s="21" t="s">
        <v>14</v>
      </c>
      <c r="K5" s="21" t="s">
        <v>15</v>
      </c>
    </row>
    <row r="6" spans="1:11" s="11" customFormat="1" ht="39" customHeight="1" x14ac:dyDescent="0.2">
      <c r="B6" s="21" t="s">
        <v>16</v>
      </c>
      <c r="C6" s="21" t="s">
        <v>17</v>
      </c>
      <c r="D6" s="21" t="s">
        <v>18</v>
      </c>
      <c r="E6" s="42" t="s">
        <v>19</v>
      </c>
      <c r="F6" s="21" t="s">
        <v>20</v>
      </c>
      <c r="G6" s="21" t="s">
        <v>21</v>
      </c>
      <c r="H6" s="21" t="s">
        <v>22</v>
      </c>
      <c r="I6" s="21" t="s">
        <v>56</v>
      </c>
      <c r="J6" s="21" t="s">
        <v>23</v>
      </c>
      <c r="K6" s="21" t="s">
        <v>24</v>
      </c>
    </row>
    <row r="7" spans="1:11" ht="244.9" customHeight="1" x14ac:dyDescent="0.2">
      <c r="B7" s="25" t="s">
        <v>35</v>
      </c>
      <c r="C7" s="104" t="s">
        <v>85</v>
      </c>
      <c r="D7" s="98" t="s">
        <v>86</v>
      </c>
      <c r="E7" s="96" t="s">
        <v>204</v>
      </c>
      <c r="F7" s="96" t="s">
        <v>87</v>
      </c>
      <c r="G7" s="99" t="s">
        <v>29</v>
      </c>
      <c r="H7" s="100" t="s">
        <v>37</v>
      </c>
      <c r="I7" s="87" t="s">
        <v>221</v>
      </c>
      <c r="J7" s="101" t="s">
        <v>38</v>
      </c>
      <c r="K7" s="87" t="s">
        <v>211</v>
      </c>
    </row>
    <row r="8" spans="1:11" ht="247.5" customHeight="1" x14ac:dyDescent="0.2">
      <c r="B8" s="25" t="s">
        <v>96</v>
      </c>
      <c r="C8" s="95" t="s">
        <v>192</v>
      </c>
      <c r="D8" s="103" t="s">
        <v>97</v>
      </c>
      <c r="E8" s="96" t="s">
        <v>204</v>
      </c>
      <c r="F8" s="95" t="s">
        <v>62</v>
      </c>
      <c r="G8" s="99" t="s">
        <v>29</v>
      </c>
      <c r="H8" s="100" t="s">
        <v>37</v>
      </c>
      <c r="I8" s="87" t="s">
        <v>195</v>
      </c>
      <c r="J8" s="101" t="s">
        <v>38</v>
      </c>
      <c r="K8" s="87" t="s">
        <v>212</v>
      </c>
    </row>
    <row r="9" spans="1:11" ht="207" customHeight="1" x14ac:dyDescent="0.2">
      <c r="B9" s="25" t="s">
        <v>91</v>
      </c>
      <c r="C9" s="95" t="s">
        <v>88</v>
      </c>
      <c r="D9" s="98" t="s">
        <v>90</v>
      </c>
      <c r="E9" s="96" t="s">
        <v>204</v>
      </c>
      <c r="F9" s="95" t="s">
        <v>89</v>
      </c>
      <c r="G9" s="99" t="s">
        <v>29</v>
      </c>
      <c r="H9" s="100" t="s">
        <v>37</v>
      </c>
      <c r="I9" s="87" t="s">
        <v>80</v>
      </c>
      <c r="J9" s="101" t="s">
        <v>218</v>
      </c>
      <c r="K9" s="87" t="s">
        <v>212</v>
      </c>
    </row>
    <row r="10" spans="1:11" ht="216.75" customHeight="1" x14ac:dyDescent="0.2">
      <c r="B10" s="25" t="s">
        <v>94</v>
      </c>
      <c r="C10" s="95" t="s">
        <v>92</v>
      </c>
      <c r="D10" s="103" t="s">
        <v>93</v>
      </c>
      <c r="E10" s="96" t="s">
        <v>204</v>
      </c>
      <c r="F10" s="95" t="s">
        <v>89</v>
      </c>
      <c r="G10" s="99" t="s">
        <v>29</v>
      </c>
      <c r="H10" s="100" t="s">
        <v>37</v>
      </c>
      <c r="I10" s="87" t="s">
        <v>80</v>
      </c>
      <c r="J10" s="101" t="s">
        <v>218</v>
      </c>
      <c r="K10" s="87" t="s">
        <v>212</v>
      </c>
    </row>
    <row r="11" spans="1:11" ht="257.5" customHeight="1" x14ac:dyDescent="0.2">
      <c r="B11" s="25" t="s">
        <v>95</v>
      </c>
      <c r="C11" s="95" t="s">
        <v>193</v>
      </c>
      <c r="D11" s="103" t="s">
        <v>99</v>
      </c>
      <c r="E11" s="96" t="s">
        <v>204</v>
      </c>
      <c r="F11" s="95" t="s">
        <v>62</v>
      </c>
      <c r="G11" s="99" t="s">
        <v>29</v>
      </c>
      <c r="H11" s="100" t="s">
        <v>37</v>
      </c>
      <c r="I11" s="87" t="s">
        <v>195</v>
      </c>
      <c r="J11" s="101" t="s">
        <v>38</v>
      </c>
      <c r="K11" s="87" t="s">
        <v>213</v>
      </c>
    </row>
    <row r="12" spans="1:11" ht="204.65" customHeight="1" x14ac:dyDescent="0.2">
      <c r="B12" s="25" t="s">
        <v>98</v>
      </c>
      <c r="C12" s="95" t="s">
        <v>100</v>
      </c>
      <c r="D12" s="103" t="s">
        <v>101</v>
      </c>
      <c r="E12" s="96" t="s">
        <v>204</v>
      </c>
      <c r="F12" s="95" t="s">
        <v>89</v>
      </c>
      <c r="G12" s="99" t="s">
        <v>29</v>
      </c>
      <c r="H12" s="100" t="s">
        <v>37</v>
      </c>
      <c r="I12" s="87" t="s">
        <v>80</v>
      </c>
      <c r="J12" s="101" t="s">
        <v>218</v>
      </c>
      <c r="K12" s="87" t="s">
        <v>214</v>
      </c>
    </row>
    <row r="13" spans="1:11" ht="208.9" customHeight="1" x14ac:dyDescent="0.2">
      <c r="B13" s="25" t="s">
        <v>124</v>
      </c>
      <c r="C13" s="129" t="s">
        <v>184</v>
      </c>
      <c r="D13" s="130" t="s">
        <v>196</v>
      </c>
      <c r="E13" s="146"/>
      <c r="F13" s="131" t="s">
        <v>63</v>
      </c>
      <c r="G13" s="132" t="s">
        <v>29</v>
      </c>
      <c r="H13" s="132" t="s">
        <v>37</v>
      </c>
      <c r="I13" s="87" t="s">
        <v>80</v>
      </c>
      <c r="J13" s="87" t="s">
        <v>38</v>
      </c>
      <c r="K13" s="87"/>
    </row>
    <row r="14" spans="1:11" ht="90" customHeight="1" x14ac:dyDescent="0.2">
      <c r="B14" s="105" t="s">
        <v>125</v>
      </c>
      <c r="C14" s="106" t="s">
        <v>120</v>
      </c>
      <c r="D14" s="107" t="s">
        <v>121</v>
      </c>
      <c r="E14" s="137"/>
      <c r="F14" s="133" t="s">
        <v>74</v>
      </c>
      <c r="G14" s="109" t="s">
        <v>75</v>
      </c>
      <c r="H14" s="110" t="s">
        <v>76</v>
      </c>
      <c r="I14" s="111" t="s">
        <v>118</v>
      </c>
      <c r="J14" s="112" t="s">
        <v>38</v>
      </c>
      <c r="K14" s="110" t="s">
        <v>77</v>
      </c>
    </row>
    <row r="15" spans="1:11" ht="223.5" customHeight="1" x14ac:dyDescent="0.2">
      <c r="B15" s="105" t="s">
        <v>162</v>
      </c>
      <c r="C15" s="106" t="s">
        <v>122</v>
      </c>
      <c r="D15" s="107" t="s">
        <v>123</v>
      </c>
      <c r="E15" s="108"/>
      <c r="F15" s="106" t="s">
        <v>63</v>
      </c>
      <c r="G15" s="113" t="s">
        <v>29</v>
      </c>
      <c r="H15" s="110" t="s">
        <v>37</v>
      </c>
      <c r="I15" s="110" t="s">
        <v>119</v>
      </c>
      <c r="J15" s="112" t="s">
        <v>38</v>
      </c>
      <c r="K15" s="110" t="s">
        <v>77</v>
      </c>
    </row>
    <row r="16" spans="1:11" ht="8.25" customHeight="1" x14ac:dyDescent="0.2"/>
    <row r="17" spans="1:17" ht="20.149999999999999" customHeight="1" x14ac:dyDescent="0.2">
      <c r="A17" s="16" t="s">
        <v>4</v>
      </c>
    </row>
    <row r="18" spans="1:17" ht="20.149999999999999" customHeight="1" x14ac:dyDescent="0.2">
      <c r="B18" s="21" t="s">
        <v>6</v>
      </c>
      <c r="C18" s="166" t="s">
        <v>7</v>
      </c>
      <c r="D18" s="166"/>
      <c r="E18" s="42" t="s">
        <v>8</v>
      </c>
      <c r="F18" s="21" t="s">
        <v>9</v>
      </c>
      <c r="G18" s="166" t="s">
        <v>10</v>
      </c>
      <c r="H18" s="166"/>
      <c r="I18" s="166"/>
      <c r="J18" s="166" t="s">
        <v>11</v>
      </c>
      <c r="K18" s="166"/>
    </row>
    <row r="19" spans="1:17" ht="39" customHeight="1" x14ac:dyDescent="0.2">
      <c r="B19" s="21" t="s">
        <v>17</v>
      </c>
      <c r="C19" s="166" t="s">
        <v>18</v>
      </c>
      <c r="D19" s="166"/>
      <c r="E19" s="42" t="s">
        <v>19</v>
      </c>
      <c r="F19" s="21" t="s">
        <v>20</v>
      </c>
      <c r="G19" s="166" t="s">
        <v>22</v>
      </c>
      <c r="H19" s="166"/>
      <c r="I19" s="166"/>
      <c r="J19" s="166" t="s">
        <v>24</v>
      </c>
      <c r="K19" s="166"/>
    </row>
    <row r="20" spans="1:17" ht="114" customHeight="1" x14ac:dyDescent="0.2">
      <c r="B20" s="95" t="s">
        <v>102</v>
      </c>
      <c r="C20" s="160" t="s">
        <v>103</v>
      </c>
      <c r="D20" s="159"/>
      <c r="E20" s="96" t="s">
        <v>204</v>
      </c>
      <c r="F20" s="96" t="s">
        <v>104</v>
      </c>
      <c r="G20" s="157" t="s">
        <v>105</v>
      </c>
      <c r="H20" s="158"/>
      <c r="I20" s="159"/>
      <c r="J20" s="164" t="s">
        <v>216</v>
      </c>
      <c r="K20" s="165"/>
    </row>
    <row r="21" spans="1:17" ht="120.75" customHeight="1" x14ac:dyDescent="0.2">
      <c r="B21" s="95" t="s">
        <v>106</v>
      </c>
      <c r="C21" s="160" t="s">
        <v>107</v>
      </c>
      <c r="D21" s="159"/>
      <c r="E21" s="96" t="s">
        <v>204</v>
      </c>
      <c r="F21" s="96" t="s">
        <v>108</v>
      </c>
      <c r="G21" s="157" t="s">
        <v>109</v>
      </c>
      <c r="H21" s="158"/>
      <c r="I21" s="159"/>
      <c r="J21" s="164" t="s">
        <v>216</v>
      </c>
      <c r="K21" s="165"/>
    </row>
    <row r="22" spans="1:17" ht="110.25" customHeight="1" x14ac:dyDescent="0.2">
      <c r="B22" s="95" t="s">
        <v>110</v>
      </c>
      <c r="C22" s="160" t="s">
        <v>194</v>
      </c>
      <c r="D22" s="159"/>
      <c r="E22" s="96" t="s">
        <v>204</v>
      </c>
      <c r="F22" s="96" t="s">
        <v>111</v>
      </c>
      <c r="G22" s="157" t="s">
        <v>112</v>
      </c>
      <c r="H22" s="158"/>
      <c r="I22" s="159"/>
      <c r="J22" s="164" t="s">
        <v>216</v>
      </c>
      <c r="K22" s="165"/>
    </row>
    <row r="23" spans="1:17" ht="64.150000000000006" customHeight="1" x14ac:dyDescent="0.2">
      <c r="B23" s="96" t="s">
        <v>113</v>
      </c>
      <c r="C23" s="160" t="s">
        <v>114</v>
      </c>
      <c r="D23" s="168"/>
      <c r="E23" s="97">
        <v>4.1840000000000002</v>
      </c>
      <c r="F23" s="133" t="s">
        <v>222</v>
      </c>
      <c r="G23" s="173" t="s">
        <v>223</v>
      </c>
      <c r="H23" s="173"/>
      <c r="I23" s="173"/>
      <c r="J23" s="164"/>
      <c r="K23" s="165"/>
      <c r="L23"/>
      <c r="Q23" s="12"/>
    </row>
    <row r="24" spans="1:17" ht="90" customHeight="1" x14ac:dyDescent="0.2">
      <c r="B24" s="96" t="s">
        <v>115</v>
      </c>
      <c r="C24" s="160" t="s">
        <v>116</v>
      </c>
      <c r="D24" s="161"/>
      <c r="E24" s="96" t="s">
        <v>204</v>
      </c>
      <c r="F24" s="96" t="s">
        <v>108</v>
      </c>
      <c r="G24" s="155" t="s">
        <v>117</v>
      </c>
      <c r="H24" s="162"/>
      <c r="I24" s="163"/>
      <c r="J24" s="164" t="s">
        <v>217</v>
      </c>
      <c r="K24" s="165"/>
      <c r="L24"/>
      <c r="Q24" s="12"/>
    </row>
    <row r="25" spans="1:17" ht="85.15" customHeight="1" x14ac:dyDescent="0.2">
      <c r="B25" s="118" t="s">
        <v>126</v>
      </c>
      <c r="C25" s="174" t="s">
        <v>175</v>
      </c>
      <c r="D25" s="174"/>
      <c r="E25" s="139"/>
      <c r="F25" s="120" t="s">
        <v>127</v>
      </c>
      <c r="G25" s="173" t="s">
        <v>163</v>
      </c>
      <c r="H25" s="173"/>
      <c r="I25" s="173"/>
      <c r="J25" s="178"/>
      <c r="K25" s="179"/>
      <c r="M25" s="28"/>
      <c r="P25"/>
      <c r="Q25"/>
    </row>
    <row r="26" spans="1:17" ht="223.15" customHeight="1" x14ac:dyDescent="0.2">
      <c r="B26" s="121" t="s">
        <v>82</v>
      </c>
      <c r="C26" s="174" t="s">
        <v>176</v>
      </c>
      <c r="D26" s="174"/>
      <c r="E26" s="122">
        <f>IF(ISERROR(3.6*(100/E30)*E32),0,3.6*(100/E30)*E32)</f>
        <v>0</v>
      </c>
      <c r="F26" s="123" t="s">
        <v>83</v>
      </c>
      <c r="G26" s="172" t="s">
        <v>164</v>
      </c>
      <c r="H26" s="172"/>
      <c r="I26" s="172"/>
      <c r="J26" s="155" t="s">
        <v>177</v>
      </c>
      <c r="K26" s="156"/>
      <c r="M26" s="28"/>
      <c r="P26"/>
      <c r="Q26"/>
    </row>
    <row r="27" spans="1:17" ht="249" customHeight="1" x14ac:dyDescent="0.2">
      <c r="B27" s="121" t="s">
        <v>82</v>
      </c>
      <c r="C27" s="174" t="s">
        <v>178</v>
      </c>
      <c r="D27" s="174"/>
      <c r="E27" s="122">
        <f>IF(ISERROR(E20*E31*E32/E15),0,E14*E31*E32/E15)</f>
        <v>0</v>
      </c>
      <c r="F27" s="123" t="s">
        <v>83</v>
      </c>
      <c r="G27" s="172" t="s">
        <v>165</v>
      </c>
      <c r="H27" s="172"/>
      <c r="I27" s="172"/>
      <c r="J27" s="155" t="s">
        <v>185</v>
      </c>
      <c r="K27" s="156"/>
      <c r="L27"/>
      <c r="M27" s="12"/>
      <c r="N27" s="27"/>
    </row>
    <row r="28" spans="1:17" ht="135" customHeight="1" x14ac:dyDescent="0.2">
      <c r="B28" s="121" t="s">
        <v>82</v>
      </c>
      <c r="C28" s="174" t="s">
        <v>187</v>
      </c>
      <c r="D28" s="174"/>
      <c r="E28" s="152">
        <v>1.3</v>
      </c>
      <c r="F28" s="123" t="s">
        <v>83</v>
      </c>
      <c r="G28" s="175" t="s">
        <v>220</v>
      </c>
      <c r="H28" s="162"/>
      <c r="I28" s="163"/>
      <c r="J28" s="155"/>
      <c r="K28" s="156"/>
      <c r="L28"/>
      <c r="M28" s="12"/>
      <c r="N28" s="27"/>
    </row>
    <row r="29" spans="1:17" ht="141.65" customHeight="1" x14ac:dyDescent="0.2">
      <c r="B29" s="121" t="s">
        <v>82</v>
      </c>
      <c r="C29" s="174" t="s">
        <v>179</v>
      </c>
      <c r="D29" s="174"/>
      <c r="E29" s="119"/>
      <c r="F29" s="123" t="s">
        <v>83</v>
      </c>
      <c r="G29" s="157" t="s">
        <v>166</v>
      </c>
      <c r="H29" s="176"/>
      <c r="I29" s="177"/>
      <c r="J29" s="155" t="s">
        <v>186</v>
      </c>
      <c r="K29" s="156"/>
      <c r="L29"/>
      <c r="M29" s="12"/>
      <c r="N29" s="27"/>
    </row>
    <row r="30" spans="1:17" ht="113.5" customHeight="1" x14ac:dyDescent="0.2">
      <c r="B30" s="118" t="s">
        <v>180</v>
      </c>
      <c r="C30" s="154" t="s">
        <v>167</v>
      </c>
      <c r="D30" s="154"/>
      <c r="E30" s="124"/>
      <c r="F30" s="125" t="s">
        <v>78</v>
      </c>
      <c r="G30" s="153" t="s">
        <v>168</v>
      </c>
      <c r="H30" s="153"/>
      <c r="I30" s="153"/>
      <c r="J30" s="155" t="s">
        <v>169</v>
      </c>
      <c r="K30" s="156"/>
      <c r="L30"/>
      <c r="M30" s="12"/>
      <c r="N30" s="27"/>
    </row>
    <row r="31" spans="1:17" ht="115.15" customHeight="1" x14ac:dyDescent="0.2">
      <c r="B31" s="118" t="s">
        <v>181</v>
      </c>
      <c r="C31" s="154" t="s">
        <v>170</v>
      </c>
      <c r="D31" s="154"/>
      <c r="E31" s="126"/>
      <c r="F31" s="127" t="s">
        <v>79</v>
      </c>
      <c r="G31" s="153" t="s">
        <v>171</v>
      </c>
      <c r="H31" s="153"/>
      <c r="I31" s="153"/>
      <c r="J31" s="155" t="s">
        <v>172</v>
      </c>
      <c r="K31" s="156"/>
      <c r="L31"/>
      <c r="M31" s="12"/>
      <c r="N31" s="27"/>
    </row>
    <row r="32" spans="1:17" ht="120" customHeight="1" x14ac:dyDescent="0.2">
      <c r="B32" s="118" t="s">
        <v>182</v>
      </c>
      <c r="C32" s="154" t="s">
        <v>183</v>
      </c>
      <c r="D32" s="154"/>
      <c r="E32" s="128"/>
      <c r="F32" s="125" t="s">
        <v>128</v>
      </c>
      <c r="G32" s="153" t="s">
        <v>173</v>
      </c>
      <c r="H32" s="153"/>
      <c r="I32" s="153"/>
      <c r="J32" s="155" t="s">
        <v>174</v>
      </c>
      <c r="K32" s="156"/>
      <c r="L32"/>
      <c r="M32" s="12"/>
      <c r="N32" s="27"/>
    </row>
    <row r="33" spans="1:12" ht="6.75" customHeight="1" x14ac:dyDescent="0.2">
      <c r="L33"/>
    </row>
    <row r="34" spans="1:12" ht="18.75" customHeight="1" x14ac:dyDescent="0.2">
      <c r="A34" s="17" t="s">
        <v>68</v>
      </c>
      <c r="B34" s="3"/>
      <c r="L34"/>
    </row>
    <row r="35" spans="1:12" ht="20.5" thickBot="1" x14ac:dyDescent="0.25">
      <c r="B35" s="169" t="s">
        <v>31</v>
      </c>
      <c r="C35" s="169"/>
      <c r="D35" s="22" t="s">
        <v>20</v>
      </c>
      <c r="L35"/>
    </row>
    <row r="36" spans="1:12" ht="21" thickBot="1" x14ac:dyDescent="0.25">
      <c r="B36" s="170">
        <f>ROUNDDOWN('PMS(calc_process)'!G6, 0)</f>
        <v>0</v>
      </c>
      <c r="C36" s="171"/>
      <c r="D36" s="23" t="s">
        <v>34</v>
      </c>
      <c r="L36"/>
    </row>
    <row r="37" spans="1:12" ht="20.149999999999999" customHeight="1" x14ac:dyDescent="0.2">
      <c r="B37" s="4"/>
      <c r="C37" s="4"/>
      <c r="F37" s="12"/>
      <c r="G37" s="12"/>
      <c r="L37"/>
    </row>
    <row r="38" spans="1:12" ht="18.75" customHeight="1" x14ac:dyDescent="0.2">
      <c r="A38" s="16" t="s">
        <v>5</v>
      </c>
      <c r="L38"/>
    </row>
    <row r="39" spans="1:12" ht="18" customHeight="1" x14ac:dyDescent="0.2">
      <c r="B39" s="24" t="s">
        <v>26</v>
      </c>
      <c r="C39" s="167" t="s">
        <v>27</v>
      </c>
      <c r="D39" s="167"/>
      <c r="E39" s="167"/>
      <c r="F39" s="167"/>
      <c r="G39" s="167"/>
      <c r="H39" s="167"/>
      <c r="I39" s="167"/>
      <c r="J39" s="13"/>
    </row>
    <row r="40" spans="1:12" ht="18" customHeight="1" x14ac:dyDescent="0.2">
      <c r="B40" s="24" t="s">
        <v>25</v>
      </c>
      <c r="C40" s="167" t="s">
        <v>28</v>
      </c>
      <c r="D40" s="167"/>
      <c r="E40" s="167"/>
      <c r="F40" s="167"/>
      <c r="G40" s="167"/>
      <c r="H40" s="167"/>
      <c r="I40" s="167"/>
      <c r="J40" s="13"/>
    </row>
    <row r="41" spans="1:12" ht="18" customHeight="1" x14ac:dyDescent="0.2">
      <c r="B41" s="24" t="s">
        <v>29</v>
      </c>
      <c r="C41" s="167" t="s">
        <v>30</v>
      </c>
      <c r="D41" s="167"/>
      <c r="E41" s="167"/>
      <c r="F41" s="167"/>
      <c r="G41" s="167"/>
      <c r="H41" s="167"/>
      <c r="I41" s="167"/>
      <c r="J41" s="13"/>
    </row>
  </sheetData>
  <mergeCells count="50">
    <mergeCell ref="J28:K28"/>
    <mergeCell ref="C25:D25"/>
    <mergeCell ref="C29:D29"/>
    <mergeCell ref="G29:I29"/>
    <mergeCell ref="G25:I25"/>
    <mergeCell ref="C26:D26"/>
    <mergeCell ref="G26:I26"/>
    <mergeCell ref="J25:K25"/>
    <mergeCell ref="J26:K26"/>
    <mergeCell ref="C41:I41"/>
    <mergeCell ref="C23:D23"/>
    <mergeCell ref="J27:K27"/>
    <mergeCell ref="J32:K32"/>
    <mergeCell ref="B35:C35"/>
    <mergeCell ref="B36:C36"/>
    <mergeCell ref="C39:I39"/>
    <mergeCell ref="G27:I27"/>
    <mergeCell ref="G32:I32"/>
    <mergeCell ref="G23:I23"/>
    <mergeCell ref="C32:D32"/>
    <mergeCell ref="C27:D27"/>
    <mergeCell ref="C40:I40"/>
    <mergeCell ref="J23:K23"/>
    <mergeCell ref="C28:D28"/>
    <mergeCell ref="G28:I28"/>
    <mergeCell ref="C18:D18"/>
    <mergeCell ref="C19:D19"/>
    <mergeCell ref="J18:K18"/>
    <mergeCell ref="J19:K19"/>
    <mergeCell ref="G18:I18"/>
    <mergeCell ref="G19:I19"/>
    <mergeCell ref="G20:I20"/>
    <mergeCell ref="C20:D20"/>
    <mergeCell ref="C24:D24"/>
    <mergeCell ref="G24:I24"/>
    <mergeCell ref="J24:K24"/>
    <mergeCell ref="C22:D22"/>
    <mergeCell ref="G22:I22"/>
    <mergeCell ref="J22:K22"/>
    <mergeCell ref="C21:D21"/>
    <mergeCell ref="G21:I21"/>
    <mergeCell ref="J20:K20"/>
    <mergeCell ref="J21:K21"/>
    <mergeCell ref="G31:I31"/>
    <mergeCell ref="C31:D31"/>
    <mergeCell ref="J29:K29"/>
    <mergeCell ref="J31:K31"/>
    <mergeCell ref="C30:D30"/>
    <mergeCell ref="G30:I30"/>
    <mergeCell ref="J30:K30"/>
  </mergeCells>
  <phoneticPr fontId="28"/>
  <pageMargins left="0.70866141732283472" right="0.70866141732283472" top="0.74803149606299213" bottom="0.74803149606299213" header="0.31496062992125984" footer="0.31496062992125984"/>
  <pageSetup paperSize="8" scale="2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29EA1-C178-452D-9D38-E677DA83EC06}">
  <dimension ref="A1:J71"/>
  <sheetViews>
    <sheetView view="pageBreakPreview" zoomScale="89" zoomScaleNormal="100" zoomScaleSheetLayoutView="89" workbookViewId="0"/>
  </sheetViews>
  <sheetFormatPr defaultRowHeight="14" x14ac:dyDescent="0.2"/>
  <cols>
    <col min="1" max="1" width="3.26953125" style="31" customWidth="1"/>
    <col min="2" max="2" width="25.6328125" style="30" customWidth="1"/>
    <col min="3" max="3" width="17.6328125" style="39" customWidth="1"/>
    <col min="4" max="7" width="25.6328125" style="30" customWidth="1"/>
    <col min="8" max="8" width="23.453125" style="31" customWidth="1"/>
    <col min="9" max="9" width="21.453125" style="31" customWidth="1"/>
    <col min="10" max="10" width="23.453125" style="31" customWidth="1"/>
  </cols>
  <sheetData>
    <row r="1" spans="1:10" x14ac:dyDescent="0.2">
      <c r="A1" s="29"/>
      <c r="C1" s="30"/>
      <c r="J1" s="31" t="str">
        <f>'PMS(input)'!K1</f>
        <v>JCM_TH_F_PMS_ver01.0</v>
      </c>
    </row>
    <row r="2" spans="1:10" ht="15.5" x14ac:dyDescent="0.2">
      <c r="A2" s="151" t="s">
        <v>129</v>
      </c>
      <c r="B2" s="151"/>
      <c r="C2" s="19"/>
      <c r="D2" s="19"/>
      <c r="E2" s="19"/>
      <c r="F2" s="19"/>
      <c r="G2" s="19"/>
      <c r="H2" s="19"/>
      <c r="I2" s="19"/>
      <c r="J2" s="19"/>
    </row>
    <row r="3" spans="1:10" x14ac:dyDescent="0.2">
      <c r="A3" s="29"/>
      <c r="C3" s="30"/>
    </row>
    <row r="4" spans="1:10" ht="18" x14ac:dyDescent="0.2">
      <c r="A4" s="83" t="s">
        <v>130</v>
      </c>
      <c r="C4" s="30"/>
    </row>
    <row r="5" spans="1:10" ht="28" x14ac:dyDescent="0.2">
      <c r="A5" s="32"/>
      <c r="B5" s="33"/>
      <c r="C5" s="81"/>
      <c r="D5" s="150" t="s">
        <v>67</v>
      </c>
      <c r="E5" s="182" t="s">
        <v>134</v>
      </c>
      <c r="F5" s="183"/>
      <c r="G5" s="183"/>
      <c r="H5" s="184"/>
      <c r="I5" s="185"/>
      <c r="J5" s="82" t="s">
        <v>81</v>
      </c>
    </row>
    <row r="6" spans="1:10" ht="16" x14ac:dyDescent="0.2">
      <c r="A6" s="34"/>
      <c r="B6" s="35" t="s">
        <v>17</v>
      </c>
      <c r="C6" s="116" t="s">
        <v>43</v>
      </c>
      <c r="D6" s="114" t="s">
        <v>135</v>
      </c>
      <c r="E6" s="89" t="s">
        <v>136</v>
      </c>
      <c r="F6" s="89" t="s">
        <v>137</v>
      </c>
      <c r="G6" s="89" t="s">
        <v>138</v>
      </c>
      <c r="H6" s="88" t="s">
        <v>131</v>
      </c>
      <c r="I6" s="88" t="s">
        <v>133</v>
      </c>
      <c r="J6" s="90" t="s">
        <v>139</v>
      </c>
    </row>
    <row r="7" spans="1:10" ht="99" x14ac:dyDescent="0.2">
      <c r="A7" s="36"/>
      <c r="B7" s="35" t="s">
        <v>18</v>
      </c>
      <c r="C7" s="91" t="s">
        <v>149</v>
      </c>
      <c r="D7" s="102" t="s">
        <v>205</v>
      </c>
      <c r="E7" s="115" t="s">
        <v>103</v>
      </c>
      <c r="F7" s="115" t="s">
        <v>107</v>
      </c>
      <c r="G7" s="115" t="s">
        <v>224</v>
      </c>
      <c r="H7" s="92" t="s">
        <v>197</v>
      </c>
      <c r="I7" s="92" t="s">
        <v>198</v>
      </c>
      <c r="J7" s="93" t="s">
        <v>140</v>
      </c>
    </row>
    <row r="8" spans="1:10" ht="16.5" x14ac:dyDescent="0.2">
      <c r="A8" s="36"/>
      <c r="B8" s="35" t="s">
        <v>20</v>
      </c>
      <c r="C8" s="37" t="s">
        <v>44</v>
      </c>
      <c r="D8" s="88" t="s">
        <v>151</v>
      </c>
      <c r="E8" s="88" t="s">
        <v>152</v>
      </c>
      <c r="F8" s="88" t="s">
        <v>153</v>
      </c>
      <c r="G8" s="88" t="s">
        <v>154</v>
      </c>
      <c r="H8" s="40" t="s">
        <v>132</v>
      </c>
      <c r="I8" s="40" t="s">
        <v>132</v>
      </c>
      <c r="J8" s="85" t="s">
        <v>46</v>
      </c>
    </row>
    <row r="9" spans="1:10" x14ac:dyDescent="0.2">
      <c r="A9" s="36"/>
      <c r="B9" s="180" t="s">
        <v>45</v>
      </c>
      <c r="C9" s="38"/>
      <c r="D9" s="80"/>
      <c r="E9" s="138"/>
      <c r="F9" s="135"/>
      <c r="G9" s="134"/>
      <c r="H9" s="136" t="str">
        <f>IF(C9="","",H26)</f>
        <v/>
      </c>
      <c r="I9" s="136" t="str">
        <f>IF(C9="","",G43)</f>
        <v/>
      </c>
      <c r="J9" s="86" t="str">
        <f>IF(C9="","",D9*E9*F9*G9*H9/I9/1000)</f>
        <v/>
      </c>
    </row>
    <row r="10" spans="1:10" x14ac:dyDescent="0.2">
      <c r="A10" s="36"/>
      <c r="B10" s="181"/>
      <c r="C10" s="38"/>
      <c r="D10" s="80"/>
      <c r="E10" s="80"/>
      <c r="F10" s="80"/>
      <c r="G10" s="80"/>
      <c r="H10" s="136" t="str">
        <f t="shared" ref="H10:H18" si="0">IF(C10="","",H27)</f>
        <v/>
      </c>
      <c r="I10" s="136" t="str">
        <f t="shared" ref="I10:I18" si="1">IF(C10="","",G44)</f>
        <v/>
      </c>
      <c r="J10" s="86" t="str">
        <f>IF(C10="","",D10*E10*F10*G10*H10/I10/1000)</f>
        <v/>
      </c>
    </row>
    <row r="11" spans="1:10" x14ac:dyDescent="0.2">
      <c r="A11" s="36"/>
      <c r="B11" s="181"/>
      <c r="C11" s="38"/>
      <c r="D11" s="80"/>
      <c r="E11" s="80"/>
      <c r="F11" s="80"/>
      <c r="G11" s="80"/>
      <c r="H11" s="136" t="str">
        <f t="shared" si="0"/>
        <v/>
      </c>
      <c r="I11" s="136" t="str">
        <f t="shared" si="1"/>
        <v/>
      </c>
      <c r="J11" s="86" t="str">
        <f t="shared" ref="J11:J18" si="2">IF(C11="","",D11*E11*F11*G11*H11/I11/1000)</f>
        <v/>
      </c>
    </row>
    <row r="12" spans="1:10" x14ac:dyDescent="0.2">
      <c r="A12" s="36"/>
      <c r="B12" s="181"/>
      <c r="C12" s="38"/>
      <c r="D12" s="80"/>
      <c r="E12" s="80"/>
      <c r="F12" s="80"/>
      <c r="G12" s="80"/>
      <c r="H12" s="136" t="str">
        <f t="shared" si="0"/>
        <v/>
      </c>
      <c r="I12" s="136" t="str">
        <f t="shared" si="1"/>
        <v/>
      </c>
      <c r="J12" s="86" t="str">
        <f t="shared" si="2"/>
        <v/>
      </c>
    </row>
    <row r="13" spans="1:10" x14ac:dyDescent="0.2">
      <c r="A13" s="36"/>
      <c r="B13" s="181"/>
      <c r="C13" s="38"/>
      <c r="D13" s="80"/>
      <c r="E13" s="80"/>
      <c r="F13" s="80"/>
      <c r="G13" s="80"/>
      <c r="H13" s="136" t="str">
        <f t="shared" si="0"/>
        <v/>
      </c>
      <c r="I13" s="136" t="str">
        <f t="shared" si="1"/>
        <v/>
      </c>
      <c r="J13" s="86" t="str">
        <f t="shared" si="2"/>
        <v/>
      </c>
    </row>
    <row r="14" spans="1:10" x14ac:dyDescent="0.2">
      <c r="A14" s="36"/>
      <c r="B14" s="181"/>
      <c r="C14" s="38"/>
      <c r="D14" s="80"/>
      <c r="E14" s="80"/>
      <c r="F14" s="80"/>
      <c r="G14" s="80"/>
      <c r="H14" s="136" t="str">
        <f t="shared" si="0"/>
        <v/>
      </c>
      <c r="I14" s="136" t="str">
        <f t="shared" si="1"/>
        <v/>
      </c>
      <c r="J14" s="86" t="str">
        <f t="shared" si="2"/>
        <v/>
      </c>
    </row>
    <row r="15" spans="1:10" x14ac:dyDescent="0.2">
      <c r="A15" s="36"/>
      <c r="B15" s="181"/>
      <c r="C15" s="38"/>
      <c r="D15" s="80"/>
      <c r="E15" s="80"/>
      <c r="F15" s="80"/>
      <c r="G15" s="80"/>
      <c r="H15" s="136" t="str">
        <f t="shared" si="0"/>
        <v/>
      </c>
      <c r="I15" s="136" t="str">
        <f t="shared" si="1"/>
        <v/>
      </c>
      <c r="J15" s="86" t="str">
        <f t="shared" si="2"/>
        <v/>
      </c>
    </row>
    <row r="16" spans="1:10" x14ac:dyDescent="0.2">
      <c r="A16" s="36"/>
      <c r="B16" s="181"/>
      <c r="C16" s="38"/>
      <c r="D16" s="80"/>
      <c r="E16" s="80"/>
      <c r="F16" s="80"/>
      <c r="G16" s="80"/>
      <c r="H16" s="136" t="str">
        <f t="shared" si="0"/>
        <v/>
      </c>
      <c r="I16" s="136" t="str">
        <f t="shared" si="1"/>
        <v/>
      </c>
      <c r="J16" s="86" t="str">
        <f t="shared" si="2"/>
        <v/>
      </c>
    </row>
    <row r="17" spans="1:10" x14ac:dyDescent="0.2">
      <c r="A17" s="36"/>
      <c r="B17" s="181"/>
      <c r="C17" s="38"/>
      <c r="D17" s="80"/>
      <c r="E17" s="80"/>
      <c r="F17" s="80"/>
      <c r="G17" s="80"/>
      <c r="H17" s="136" t="str">
        <f t="shared" si="0"/>
        <v/>
      </c>
      <c r="I17" s="136" t="str">
        <f t="shared" si="1"/>
        <v/>
      </c>
      <c r="J17" s="86" t="str">
        <f t="shared" si="2"/>
        <v/>
      </c>
    </row>
    <row r="18" spans="1:10" x14ac:dyDescent="0.2">
      <c r="A18" s="36"/>
      <c r="B18" s="181"/>
      <c r="C18" s="38"/>
      <c r="D18" s="80"/>
      <c r="E18" s="80"/>
      <c r="F18" s="80"/>
      <c r="G18" s="80"/>
      <c r="H18" s="136" t="str">
        <f t="shared" si="0"/>
        <v/>
      </c>
      <c r="I18" s="136" t="str">
        <f t="shared" si="1"/>
        <v/>
      </c>
      <c r="J18" s="86" t="str">
        <f t="shared" si="2"/>
        <v/>
      </c>
    </row>
    <row r="19" spans="1:10" x14ac:dyDescent="0.2">
      <c r="A19" s="36"/>
      <c r="B19" s="84" t="s">
        <v>71</v>
      </c>
      <c r="C19" s="41" t="s">
        <v>72</v>
      </c>
      <c r="D19" s="41" t="s">
        <v>73</v>
      </c>
      <c r="E19" s="41"/>
      <c r="F19" s="41"/>
      <c r="G19" s="41"/>
      <c r="H19" s="41" t="s">
        <v>73</v>
      </c>
      <c r="I19" s="41" t="s">
        <v>73</v>
      </c>
      <c r="J19" s="86">
        <f>SUM(J9:J18)</f>
        <v>0</v>
      </c>
    </row>
    <row r="20" spans="1:10" ht="18" x14ac:dyDescent="0.2">
      <c r="A20" s="83"/>
      <c r="C20" s="30"/>
    </row>
    <row r="21" spans="1:10" ht="20" x14ac:dyDescent="0.2">
      <c r="A21" s="83" t="s">
        <v>159</v>
      </c>
      <c r="C21" s="30"/>
    </row>
    <row r="22" spans="1:10" ht="42" x14ac:dyDescent="0.2">
      <c r="A22" s="32"/>
      <c r="B22" s="33"/>
      <c r="C22" s="81"/>
      <c r="D22" s="186" t="s">
        <v>67</v>
      </c>
      <c r="E22" s="183"/>
      <c r="F22" s="183"/>
      <c r="G22" s="148" t="s">
        <v>134</v>
      </c>
      <c r="H22" s="149"/>
      <c r="I22" s="142"/>
      <c r="J22" s="142"/>
    </row>
    <row r="23" spans="1:10" ht="16" x14ac:dyDescent="0.2">
      <c r="A23" s="34"/>
      <c r="B23" s="35" t="s">
        <v>17</v>
      </c>
      <c r="C23" s="116" t="s">
        <v>43</v>
      </c>
      <c r="D23" s="89" t="s">
        <v>190</v>
      </c>
      <c r="E23" s="89" t="s">
        <v>142</v>
      </c>
      <c r="F23" s="89" t="s">
        <v>143</v>
      </c>
      <c r="G23" s="88" t="s">
        <v>144</v>
      </c>
      <c r="H23" s="141" t="s">
        <v>131</v>
      </c>
      <c r="I23" s="143"/>
      <c r="J23" s="144"/>
    </row>
    <row r="24" spans="1:10" ht="57" x14ac:dyDescent="0.2">
      <c r="A24" s="36"/>
      <c r="B24" s="35" t="s">
        <v>18</v>
      </c>
      <c r="C24" s="91" t="s">
        <v>149</v>
      </c>
      <c r="D24" s="102" t="s">
        <v>188</v>
      </c>
      <c r="E24" s="102" t="s">
        <v>146</v>
      </c>
      <c r="F24" s="102" t="s">
        <v>147</v>
      </c>
      <c r="G24" s="92" t="s">
        <v>114</v>
      </c>
      <c r="H24" s="102" t="s">
        <v>141</v>
      </c>
      <c r="I24" s="143"/>
      <c r="J24" s="144"/>
    </row>
    <row r="25" spans="1:10" x14ac:dyDescent="0.2">
      <c r="A25" s="36"/>
      <c r="B25" s="35" t="s">
        <v>20</v>
      </c>
      <c r="C25" s="37" t="s">
        <v>44</v>
      </c>
      <c r="D25" s="89" t="s">
        <v>36</v>
      </c>
      <c r="E25" s="89" t="s">
        <v>155</v>
      </c>
      <c r="F25" s="89" t="s">
        <v>155</v>
      </c>
      <c r="G25" s="89" t="s">
        <v>219</v>
      </c>
      <c r="H25" s="40" t="s">
        <v>132</v>
      </c>
    </row>
    <row r="26" spans="1:10" x14ac:dyDescent="0.2">
      <c r="A26" s="36"/>
      <c r="B26" s="180" t="s">
        <v>45</v>
      </c>
      <c r="C26" s="38"/>
      <c r="D26" s="80"/>
      <c r="E26" s="135"/>
      <c r="F26" s="135"/>
      <c r="G26" s="63" t="str">
        <f>IF(C26="","",'PMS(input)'!$E$23)</f>
        <v/>
      </c>
      <c r="H26" s="136" t="str">
        <f>IF(C26="","",D26*(E26-F26)*G26/1000)</f>
        <v/>
      </c>
    </row>
    <row r="27" spans="1:10" x14ac:dyDescent="0.2">
      <c r="A27" s="36"/>
      <c r="B27" s="181"/>
      <c r="C27" s="38"/>
      <c r="D27" s="80"/>
      <c r="E27" s="80"/>
      <c r="F27" s="80"/>
      <c r="G27" s="63" t="str">
        <f>IF(C27="","",'PMS(input)'!$E$23)</f>
        <v/>
      </c>
      <c r="H27" s="136" t="str">
        <f t="shared" ref="H27:H35" si="3">IF(C27="","",D27*(E27-F27)*G27/1000)</f>
        <v/>
      </c>
    </row>
    <row r="28" spans="1:10" x14ac:dyDescent="0.2">
      <c r="A28" s="36"/>
      <c r="B28" s="181"/>
      <c r="C28" s="38"/>
      <c r="D28" s="80"/>
      <c r="E28" s="80"/>
      <c r="F28" s="80"/>
      <c r="G28" s="63" t="str">
        <f>IF(C28="","",'PMS(input)'!$E$23)</f>
        <v/>
      </c>
      <c r="H28" s="136" t="str">
        <f t="shared" si="3"/>
        <v/>
      </c>
    </row>
    <row r="29" spans="1:10" x14ac:dyDescent="0.2">
      <c r="A29" s="36"/>
      <c r="B29" s="181"/>
      <c r="C29" s="38"/>
      <c r="D29" s="80"/>
      <c r="E29" s="80"/>
      <c r="F29" s="80"/>
      <c r="G29" s="63" t="str">
        <f>IF(C29="","",'PMS(input)'!$E$23)</f>
        <v/>
      </c>
      <c r="H29" s="136" t="str">
        <f t="shared" si="3"/>
        <v/>
      </c>
    </row>
    <row r="30" spans="1:10" x14ac:dyDescent="0.2">
      <c r="A30" s="36"/>
      <c r="B30" s="181"/>
      <c r="C30" s="38"/>
      <c r="D30" s="80"/>
      <c r="E30" s="80"/>
      <c r="F30" s="80"/>
      <c r="G30" s="63" t="str">
        <f>IF(C30="","",'PMS(input)'!$E$23)</f>
        <v/>
      </c>
      <c r="H30" s="136" t="str">
        <f t="shared" si="3"/>
        <v/>
      </c>
    </row>
    <row r="31" spans="1:10" x14ac:dyDescent="0.2">
      <c r="A31" s="36"/>
      <c r="B31" s="181"/>
      <c r="C31" s="38"/>
      <c r="D31" s="80"/>
      <c r="E31" s="80"/>
      <c r="F31" s="80"/>
      <c r="G31" s="63" t="str">
        <f>IF(C31="","",'PMS(input)'!$E$23)</f>
        <v/>
      </c>
      <c r="H31" s="136" t="str">
        <f t="shared" si="3"/>
        <v/>
      </c>
    </row>
    <row r="32" spans="1:10" x14ac:dyDescent="0.2">
      <c r="A32" s="36"/>
      <c r="B32" s="181"/>
      <c r="C32" s="38"/>
      <c r="D32" s="80"/>
      <c r="E32" s="80"/>
      <c r="F32" s="80"/>
      <c r="G32" s="63" t="str">
        <f>IF(C32="","",'PMS(input)'!$E$23)</f>
        <v/>
      </c>
      <c r="H32" s="136" t="str">
        <f t="shared" si="3"/>
        <v/>
      </c>
    </row>
    <row r="33" spans="1:9" x14ac:dyDescent="0.2">
      <c r="A33" s="36"/>
      <c r="B33" s="181"/>
      <c r="C33" s="38"/>
      <c r="D33" s="80"/>
      <c r="E33" s="80"/>
      <c r="F33" s="80"/>
      <c r="G33" s="63" t="str">
        <f>IF(C33="","",'PMS(input)'!$E$23)</f>
        <v/>
      </c>
      <c r="H33" s="136" t="str">
        <f t="shared" si="3"/>
        <v/>
      </c>
    </row>
    <row r="34" spans="1:9" x14ac:dyDescent="0.2">
      <c r="A34" s="36"/>
      <c r="B34" s="181"/>
      <c r="C34" s="38"/>
      <c r="D34" s="80"/>
      <c r="E34" s="80"/>
      <c r="F34" s="80"/>
      <c r="G34" s="63" t="str">
        <f>IF(C34="","",'PMS(input)'!$E$23)</f>
        <v/>
      </c>
      <c r="H34" s="136" t="str">
        <f t="shared" si="3"/>
        <v/>
      </c>
    </row>
    <row r="35" spans="1:9" x14ac:dyDescent="0.2">
      <c r="A35" s="36"/>
      <c r="B35" s="181"/>
      <c r="C35" s="38"/>
      <c r="D35" s="80"/>
      <c r="E35" s="80"/>
      <c r="F35" s="80"/>
      <c r="G35" s="63" t="str">
        <f>IF(C35="","",'PMS(input)'!$E$23)</f>
        <v/>
      </c>
      <c r="H35" s="136" t="str">
        <f t="shared" si="3"/>
        <v/>
      </c>
    </row>
    <row r="36" spans="1:9" x14ac:dyDescent="0.2">
      <c r="A36" s="36"/>
      <c r="B36" s="84" t="s">
        <v>71</v>
      </c>
      <c r="C36" s="41" t="s">
        <v>72</v>
      </c>
      <c r="D36" s="41" t="s">
        <v>73</v>
      </c>
      <c r="E36" s="41"/>
      <c r="F36" s="41"/>
      <c r="G36" s="41" t="s">
        <v>73</v>
      </c>
      <c r="H36" s="41" t="s">
        <v>73</v>
      </c>
    </row>
    <row r="37" spans="1:9" x14ac:dyDescent="0.2">
      <c r="A37" s="29"/>
      <c r="C37" s="30"/>
    </row>
    <row r="38" spans="1:9" ht="20" x14ac:dyDescent="0.2">
      <c r="A38" s="83" t="s">
        <v>160</v>
      </c>
      <c r="C38" s="30"/>
    </row>
    <row r="39" spans="1:9" ht="42" x14ac:dyDescent="0.2">
      <c r="A39" s="32"/>
      <c r="B39" s="33"/>
      <c r="C39" s="81"/>
      <c r="D39" s="150" t="s">
        <v>67</v>
      </c>
      <c r="E39" s="148" t="s">
        <v>134</v>
      </c>
      <c r="F39" s="184"/>
      <c r="G39" s="184"/>
      <c r="H39" s="117"/>
      <c r="I39" s="117"/>
    </row>
    <row r="40" spans="1:9" ht="16" x14ac:dyDescent="0.2">
      <c r="A40" s="34"/>
      <c r="B40" s="35" t="s">
        <v>17</v>
      </c>
      <c r="C40" s="116" t="s">
        <v>43</v>
      </c>
      <c r="D40" s="89" t="s">
        <v>189</v>
      </c>
      <c r="E40" s="89" t="s">
        <v>200</v>
      </c>
      <c r="F40" s="89" t="s">
        <v>148</v>
      </c>
      <c r="G40" s="141" t="s">
        <v>133</v>
      </c>
    </row>
    <row r="41" spans="1:9" ht="85" x14ac:dyDescent="0.2">
      <c r="A41" s="36"/>
      <c r="B41" s="35" t="s">
        <v>18</v>
      </c>
      <c r="C41" s="91" t="s">
        <v>149</v>
      </c>
      <c r="D41" s="102" t="s">
        <v>145</v>
      </c>
      <c r="E41" s="102" t="s">
        <v>199</v>
      </c>
      <c r="F41" s="102" t="s">
        <v>150</v>
      </c>
      <c r="G41" s="102" t="s">
        <v>198</v>
      </c>
    </row>
    <row r="42" spans="1:9" x14ac:dyDescent="0.2">
      <c r="A42" s="36"/>
      <c r="B42" s="35" t="s">
        <v>20</v>
      </c>
      <c r="C42" s="37" t="s">
        <v>44</v>
      </c>
      <c r="D42" s="89" t="s">
        <v>36</v>
      </c>
      <c r="E42" s="40" t="s">
        <v>66</v>
      </c>
      <c r="F42" s="40" t="s">
        <v>66</v>
      </c>
      <c r="G42" s="40" t="s">
        <v>132</v>
      </c>
    </row>
    <row r="43" spans="1:9" x14ac:dyDescent="0.2">
      <c r="A43" s="36"/>
      <c r="B43" s="180" t="s">
        <v>45</v>
      </c>
      <c r="C43" s="38"/>
      <c r="D43" s="80"/>
      <c r="E43" s="138"/>
      <c r="F43" s="145" t="str">
        <f>IF(C43="","",F60)</f>
        <v/>
      </c>
      <c r="G43" s="136" t="str">
        <f>IF(C43="","",D43*(E43-F43))</f>
        <v/>
      </c>
    </row>
    <row r="44" spans="1:9" x14ac:dyDescent="0.2">
      <c r="A44" s="36"/>
      <c r="B44" s="181"/>
      <c r="C44" s="38"/>
      <c r="D44" s="80"/>
      <c r="E44" s="80"/>
      <c r="F44" s="145" t="str">
        <f t="shared" ref="F44:F52" si="4">IF(C44="","",F61)</f>
        <v/>
      </c>
      <c r="G44" s="136" t="str">
        <f t="shared" ref="G44:G52" si="5">IF(C44="","",D44*(E44-F44))</f>
        <v/>
      </c>
    </row>
    <row r="45" spans="1:9" x14ac:dyDescent="0.2">
      <c r="A45" s="36"/>
      <c r="B45" s="181"/>
      <c r="C45" s="38"/>
      <c r="D45" s="80"/>
      <c r="E45" s="80"/>
      <c r="F45" s="145" t="str">
        <f t="shared" si="4"/>
        <v/>
      </c>
      <c r="G45" s="136" t="str">
        <f t="shared" si="5"/>
        <v/>
      </c>
    </row>
    <row r="46" spans="1:9" x14ac:dyDescent="0.2">
      <c r="A46" s="36"/>
      <c r="B46" s="181"/>
      <c r="C46" s="38"/>
      <c r="D46" s="80"/>
      <c r="E46" s="80"/>
      <c r="F46" s="145" t="str">
        <f t="shared" si="4"/>
        <v/>
      </c>
      <c r="G46" s="136" t="str">
        <f t="shared" si="5"/>
        <v/>
      </c>
    </row>
    <row r="47" spans="1:9" x14ac:dyDescent="0.2">
      <c r="A47" s="36"/>
      <c r="B47" s="181"/>
      <c r="C47" s="38"/>
      <c r="D47" s="80"/>
      <c r="E47" s="80"/>
      <c r="F47" s="145" t="str">
        <f t="shared" si="4"/>
        <v/>
      </c>
      <c r="G47" s="136" t="str">
        <f t="shared" si="5"/>
        <v/>
      </c>
    </row>
    <row r="48" spans="1:9" x14ac:dyDescent="0.2">
      <c r="A48" s="36"/>
      <c r="B48" s="181"/>
      <c r="C48" s="38"/>
      <c r="D48" s="80"/>
      <c r="E48" s="80"/>
      <c r="F48" s="145" t="str">
        <f t="shared" si="4"/>
        <v/>
      </c>
      <c r="G48" s="136" t="str">
        <f t="shared" si="5"/>
        <v/>
      </c>
    </row>
    <row r="49" spans="1:9" x14ac:dyDescent="0.2">
      <c r="A49" s="36"/>
      <c r="B49" s="181"/>
      <c r="C49" s="38"/>
      <c r="D49" s="80"/>
      <c r="E49" s="80"/>
      <c r="F49" s="145" t="str">
        <f t="shared" si="4"/>
        <v/>
      </c>
      <c r="G49" s="136" t="str">
        <f t="shared" si="5"/>
        <v/>
      </c>
    </row>
    <row r="50" spans="1:9" x14ac:dyDescent="0.2">
      <c r="A50" s="36"/>
      <c r="B50" s="181"/>
      <c r="C50" s="38"/>
      <c r="D50" s="80"/>
      <c r="E50" s="80"/>
      <c r="F50" s="145" t="str">
        <f t="shared" si="4"/>
        <v/>
      </c>
      <c r="G50" s="136" t="str">
        <f t="shared" si="5"/>
        <v/>
      </c>
    </row>
    <row r="51" spans="1:9" x14ac:dyDescent="0.2">
      <c r="A51" s="36"/>
      <c r="B51" s="181"/>
      <c r="C51" s="38"/>
      <c r="D51" s="80"/>
      <c r="E51" s="80"/>
      <c r="F51" s="145" t="str">
        <f t="shared" si="4"/>
        <v/>
      </c>
      <c r="G51" s="136" t="str">
        <f t="shared" si="5"/>
        <v/>
      </c>
    </row>
    <row r="52" spans="1:9" x14ac:dyDescent="0.2">
      <c r="A52" s="36"/>
      <c r="B52" s="181"/>
      <c r="C52" s="38"/>
      <c r="D52" s="80"/>
      <c r="E52" s="80"/>
      <c r="F52" s="145" t="str">
        <f t="shared" si="4"/>
        <v/>
      </c>
      <c r="G52" s="136" t="str">
        <f t="shared" si="5"/>
        <v/>
      </c>
    </row>
    <row r="53" spans="1:9" x14ac:dyDescent="0.2">
      <c r="A53" s="36"/>
      <c r="B53" s="84" t="s">
        <v>71</v>
      </c>
      <c r="C53" s="41" t="s">
        <v>72</v>
      </c>
      <c r="D53" s="41" t="s">
        <v>73</v>
      </c>
      <c r="E53" s="41"/>
      <c r="F53" s="41" t="s">
        <v>73</v>
      </c>
      <c r="G53" s="41" t="s">
        <v>73</v>
      </c>
    </row>
    <row r="54" spans="1:9" x14ac:dyDescent="0.2">
      <c r="A54" s="29"/>
      <c r="C54" s="30"/>
    </row>
    <row r="55" spans="1:9" ht="20" x14ac:dyDescent="0.2">
      <c r="A55" s="83" t="s">
        <v>161</v>
      </c>
      <c r="C55" s="30"/>
    </row>
    <row r="56" spans="1:9" ht="42" x14ac:dyDescent="0.2">
      <c r="A56" s="32"/>
      <c r="B56" s="33"/>
      <c r="C56" s="81"/>
      <c r="D56" s="150" t="s">
        <v>67</v>
      </c>
      <c r="E56" s="148" t="s">
        <v>134</v>
      </c>
      <c r="F56" s="117"/>
      <c r="G56" s="117"/>
      <c r="H56" s="117"/>
      <c r="I56" s="117"/>
    </row>
    <row r="57" spans="1:9" ht="16" x14ac:dyDescent="0.2">
      <c r="A57" s="34"/>
      <c r="B57" s="35" t="s">
        <v>17</v>
      </c>
      <c r="C57" s="116" t="s">
        <v>43</v>
      </c>
      <c r="D57" s="89" t="s">
        <v>156</v>
      </c>
      <c r="E57" s="88" t="s">
        <v>144</v>
      </c>
      <c r="F57" s="89" t="s">
        <v>148</v>
      </c>
      <c r="G57" s="31"/>
    </row>
    <row r="58" spans="1:9" ht="71" x14ac:dyDescent="0.2">
      <c r="A58" s="36"/>
      <c r="B58" s="35" t="s">
        <v>18</v>
      </c>
      <c r="C58" s="91" t="s">
        <v>149</v>
      </c>
      <c r="D58" s="102" t="s">
        <v>157</v>
      </c>
      <c r="E58" s="92" t="s">
        <v>114</v>
      </c>
      <c r="F58" s="102" t="s">
        <v>158</v>
      </c>
      <c r="G58" s="31"/>
    </row>
    <row r="59" spans="1:9" x14ac:dyDescent="0.2">
      <c r="A59" s="36"/>
      <c r="B59" s="35" t="s">
        <v>20</v>
      </c>
      <c r="C59" s="37" t="s">
        <v>44</v>
      </c>
      <c r="D59" s="89" t="s">
        <v>89</v>
      </c>
      <c r="E59" s="89" t="s">
        <v>219</v>
      </c>
      <c r="F59" s="40" t="s">
        <v>66</v>
      </c>
      <c r="G59" s="31"/>
    </row>
    <row r="60" spans="1:9" x14ac:dyDescent="0.2">
      <c r="A60" s="36"/>
      <c r="B60" s="180" t="s">
        <v>45</v>
      </c>
      <c r="C60" s="38"/>
      <c r="D60" s="135"/>
      <c r="E60" s="140" t="str">
        <f>IF(C60="","",'PMS(input)'!$E$23)</f>
        <v/>
      </c>
      <c r="F60" s="145" t="str">
        <f>IF(C60="","",(D60-0)*E60/1000)</f>
        <v/>
      </c>
      <c r="G60" s="31"/>
    </row>
    <row r="61" spans="1:9" x14ac:dyDescent="0.2">
      <c r="A61" s="36"/>
      <c r="B61" s="181"/>
      <c r="C61" s="38"/>
      <c r="D61" s="80"/>
      <c r="E61" s="140" t="str">
        <f>IF(C61="","",'PMS(input)'!$E$23)</f>
        <v/>
      </c>
      <c r="F61" s="145" t="str">
        <f t="shared" ref="F61:F69" si="6">IF(C61="","",(D61-0)*E61/1000)</f>
        <v/>
      </c>
      <c r="G61" s="31"/>
    </row>
    <row r="62" spans="1:9" x14ac:dyDescent="0.2">
      <c r="A62" s="36"/>
      <c r="B62" s="181"/>
      <c r="C62" s="38"/>
      <c r="D62" s="80"/>
      <c r="E62" s="140" t="str">
        <f>IF(C62="","",'PMS(input)'!$E$23)</f>
        <v/>
      </c>
      <c r="F62" s="145" t="str">
        <f t="shared" si="6"/>
        <v/>
      </c>
      <c r="G62" s="31"/>
    </row>
    <row r="63" spans="1:9" x14ac:dyDescent="0.2">
      <c r="A63" s="36"/>
      <c r="B63" s="181"/>
      <c r="C63" s="38"/>
      <c r="D63" s="80"/>
      <c r="E63" s="140" t="str">
        <f>IF(C63="","",'PMS(input)'!$E$23)</f>
        <v/>
      </c>
      <c r="F63" s="145" t="str">
        <f t="shared" si="6"/>
        <v/>
      </c>
      <c r="G63" s="31"/>
    </row>
    <row r="64" spans="1:9" x14ac:dyDescent="0.2">
      <c r="A64" s="36"/>
      <c r="B64" s="181"/>
      <c r="C64" s="38"/>
      <c r="D64" s="80"/>
      <c r="E64" s="140" t="str">
        <f>IF(C64="","",'PMS(input)'!$E$23)</f>
        <v/>
      </c>
      <c r="F64" s="145" t="str">
        <f t="shared" si="6"/>
        <v/>
      </c>
      <c r="G64" s="31"/>
    </row>
    <row r="65" spans="1:7" x14ac:dyDescent="0.2">
      <c r="A65" s="36"/>
      <c r="B65" s="181"/>
      <c r="C65" s="38"/>
      <c r="D65" s="80"/>
      <c r="E65" s="140" t="str">
        <f>IF(C65="","",'PMS(input)'!$E$23)</f>
        <v/>
      </c>
      <c r="F65" s="145" t="str">
        <f t="shared" si="6"/>
        <v/>
      </c>
      <c r="G65" s="31"/>
    </row>
    <row r="66" spans="1:7" x14ac:dyDescent="0.2">
      <c r="A66" s="36"/>
      <c r="B66" s="181"/>
      <c r="C66" s="38"/>
      <c r="D66" s="80"/>
      <c r="E66" s="140" t="str">
        <f>IF(C66="","",'PMS(input)'!$E$23)</f>
        <v/>
      </c>
      <c r="F66" s="145" t="str">
        <f t="shared" si="6"/>
        <v/>
      </c>
      <c r="G66" s="31"/>
    </row>
    <row r="67" spans="1:7" x14ac:dyDescent="0.2">
      <c r="A67" s="36"/>
      <c r="B67" s="181"/>
      <c r="C67" s="38"/>
      <c r="D67" s="80"/>
      <c r="E67" s="140" t="str">
        <f>IF(C67="","",'PMS(input)'!$E$23)</f>
        <v/>
      </c>
      <c r="F67" s="145" t="str">
        <f t="shared" si="6"/>
        <v/>
      </c>
      <c r="G67" s="31"/>
    </row>
    <row r="68" spans="1:7" x14ac:dyDescent="0.2">
      <c r="A68" s="36"/>
      <c r="B68" s="181"/>
      <c r="C68" s="38"/>
      <c r="D68" s="80"/>
      <c r="E68" s="140" t="str">
        <f>IF(C68="","",'PMS(input)'!$E$23)</f>
        <v/>
      </c>
      <c r="F68" s="145" t="str">
        <f t="shared" si="6"/>
        <v/>
      </c>
      <c r="G68" s="31"/>
    </row>
    <row r="69" spans="1:7" x14ac:dyDescent="0.2">
      <c r="A69" s="36"/>
      <c r="B69" s="181"/>
      <c r="C69" s="38"/>
      <c r="D69" s="80"/>
      <c r="E69" s="140" t="str">
        <f>IF(C69="","",'PMS(input)'!$E$23)</f>
        <v/>
      </c>
      <c r="F69" s="145" t="str">
        <f t="shared" si="6"/>
        <v/>
      </c>
      <c r="G69" s="31"/>
    </row>
    <row r="70" spans="1:7" x14ac:dyDescent="0.2">
      <c r="A70" s="36"/>
      <c r="B70" s="84" t="s">
        <v>71</v>
      </c>
      <c r="C70" s="41" t="s">
        <v>72</v>
      </c>
      <c r="D70" s="41" t="s">
        <v>73</v>
      </c>
      <c r="E70" s="41" t="s">
        <v>73</v>
      </c>
      <c r="F70" s="41" t="s">
        <v>73</v>
      </c>
      <c r="G70" s="31"/>
    </row>
    <row r="71" spans="1:7" x14ac:dyDescent="0.2">
      <c r="A71" s="29"/>
      <c r="C71" s="30"/>
    </row>
  </sheetData>
  <mergeCells count="8">
    <mergeCell ref="B43:B52"/>
    <mergeCell ref="B60:B69"/>
    <mergeCell ref="E5:G5"/>
    <mergeCell ref="H5:I5"/>
    <mergeCell ref="B9:B18"/>
    <mergeCell ref="D22:F22"/>
    <mergeCell ref="B26:B35"/>
    <mergeCell ref="F39:G39"/>
  </mergeCells>
  <phoneticPr fontId="21"/>
  <pageMargins left="0.7" right="0.7" top="0.75" bottom="0.75" header="0.3" footer="0.3"/>
  <pageSetup paperSize="9" scale="41" orientation="portrait" r:id="rId1"/>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6"/>
  <sheetViews>
    <sheetView view="pageBreakPreview" zoomScale="75" zoomScaleNormal="100" zoomScaleSheetLayoutView="75" workbookViewId="0"/>
  </sheetViews>
  <sheetFormatPr defaultColWidth="9" defaultRowHeight="14" x14ac:dyDescent="0.2"/>
  <cols>
    <col min="1" max="4" width="3.6328125" style="1" customWidth="1"/>
    <col min="5" max="5" width="49.6328125" style="1" customWidth="1"/>
    <col min="6" max="6" width="10" style="1" customWidth="1"/>
    <col min="7" max="7" width="13.36328125" style="1" customWidth="1"/>
    <col min="8" max="8" width="14.6328125" style="1" customWidth="1"/>
    <col min="9" max="9" width="14.36328125" style="6" bestFit="1" customWidth="1"/>
    <col min="10" max="16384" width="9" style="1"/>
  </cols>
  <sheetData>
    <row r="1" spans="1:11" ht="18" customHeight="1" x14ac:dyDescent="0.2">
      <c r="I1" s="15" t="str">
        <f>'PMS(input)'!K1</f>
        <v>JCM_TH_F_PMS_ver01.0</v>
      </c>
    </row>
    <row r="2" spans="1:11" ht="27.75" customHeight="1" x14ac:dyDescent="0.2">
      <c r="A2" s="187" t="s">
        <v>33</v>
      </c>
      <c r="B2" s="187"/>
      <c r="C2" s="187"/>
      <c r="D2" s="187"/>
      <c r="E2" s="187"/>
      <c r="F2" s="187"/>
      <c r="G2" s="187"/>
      <c r="H2" s="187"/>
      <c r="I2" s="187"/>
    </row>
    <row r="3" spans="1:11" ht="18" customHeight="1" x14ac:dyDescent="0.2">
      <c r="A3" s="188" t="s">
        <v>32</v>
      </c>
      <c r="B3" s="189"/>
      <c r="C3" s="189"/>
      <c r="D3" s="189"/>
      <c r="E3" s="189"/>
      <c r="F3" s="189"/>
      <c r="G3" s="189"/>
      <c r="H3" s="189"/>
      <c r="I3" s="189"/>
    </row>
    <row r="4" spans="1:11" ht="11.25" customHeight="1" x14ac:dyDescent="0.2"/>
    <row r="5" spans="1:11" ht="18.75" customHeight="1" x14ac:dyDescent="0.2">
      <c r="A5" s="44" t="s">
        <v>47</v>
      </c>
      <c r="B5" s="45"/>
      <c r="C5" s="45"/>
      <c r="D5" s="45"/>
      <c r="E5" s="46"/>
      <c r="F5" s="47" t="s">
        <v>0</v>
      </c>
      <c r="G5" s="47" t="s">
        <v>39</v>
      </c>
      <c r="H5" s="47" t="s">
        <v>40</v>
      </c>
      <c r="I5" s="48" t="s">
        <v>1</v>
      </c>
    </row>
    <row r="6" spans="1:11" ht="18.75" customHeight="1" x14ac:dyDescent="0.2">
      <c r="A6" s="49"/>
      <c r="B6" s="50" t="s">
        <v>48</v>
      </c>
      <c r="C6" s="51"/>
      <c r="D6" s="51"/>
      <c r="E6" s="51"/>
      <c r="F6" s="52"/>
      <c r="G6" s="65">
        <f>G8-G11</f>
        <v>0</v>
      </c>
      <c r="H6" s="53" t="s">
        <v>51</v>
      </c>
      <c r="I6" s="54" t="s">
        <v>49</v>
      </c>
    </row>
    <row r="7" spans="1:11" ht="18.75" customHeight="1" x14ac:dyDescent="0.2">
      <c r="A7" s="44" t="s">
        <v>41</v>
      </c>
      <c r="B7" s="46"/>
      <c r="C7" s="45"/>
      <c r="D7" s="47"/>
      <c r="E7" s="47"/>
      <c r="F7" s="47"/>
      <c r="G7" s="67"/>
      <c r="H7" s="46"/>
      <c r="I7" s="47"/>
    </row>
    <row r="8" spans="1:11" ht="18.75" customHeight="1" x14ac:dyDescent="0.2">
      <c r="A8" s="55"/>
      <c r="B8" s="56" t="s">
        <v>50</v>
      </c>
      <c r="C8" s="51"/>
      <c r="D8" s="51"/>
      <c r="E8" s="51"/>
      <c r="F8" s="52"/>
      <c r="G8" s="65">
        <f>G9</f>
        <v>0</v>
      </c>
      <c r="H8" s="53" t="s">
        <v>51</v>
      </c>
      <c r="I8" s="53" t="s">
        <v>52</v>
      </c>
      <c r="K8" s="26"/>
    </row>
    <row r="9" spans="1:11" ht="18.75" customHeight="1" x14ac:dyDescent="0.2">
      <c r="A9" s="49"/>
      <c r="B9" s="57"/>
      <c r="C9" s="62" t="s">
        <v>59</v>
      </c>
      <c r="D9" s="62"/>
      <c r="E9" s="62"/>
      <c r="F9" s="53" t="s">
        <v>55</v>
      </c>
      <c r="G9" s="66">
        <f>'PMS(input_separate)'!J19</f>
        <v>0</v>
      </c>
      <c r="H9" s="53" t="s">
        <v>57</v>
      </c>
      <c r="I9" s="53" t="s">
        <v>58</v>
      </c>
    </row>
    <row r="10" spans="1:11" ht="18.75" customHeight="1" x14ac:dyDescent="0.2">
      <c r="A10" s="44" t="s">
        <v>42</v>
      </c>
      <c r="B10" s="45"/>
      <c r="C10" s="45"/>
      <c r="D10" s="45"/>
      <c r="E10" s="46"/>
      <c r="F10" s="47"/>
      <c r="G10" s="67"/>
      <c r="H10" s="46"/>
      <c r="I10" s="47"/>
    </row>
    <row r="11" spans="1:11" ht="16" x14ac:dyDescent="0.2">
      <c r="A11" s="55"/>
      <c r="B11" s="58" t="s">
        <v>53</v>
      </c>
      <c r="C11" s="59"/>
      <c r="D11" s="59"/>
      <c r="E11" s="59"/>
      <c r="F11" s="53"/>
      <c r="G11" s="64">
        <f>G12</f>
        <v>0</v>
      </c>
      <c r="H11" s="53" t="s">
        <v>51</v>
      </c>
      <c r="I11" s="53" t="s">
        <v>54</v>
      </c>
    </row>
    <row r="12" spans="1:11" ht="16" x14ac:dyDescent="0.2">
      <c r="A12" s="49"/>
      <c r="B12" s="60"/>
      <c r="C12" s="62" t="s">
        <v>60</v>
      </c>
      <c r="D12" s="61"/>
      <c r="E12" s="61"/>
      <c r="F12" s="53" t="s">
        <v>55</v>
      </c>
      <c r="G12" s="68">
        <f>IF(ISERROR('PMS(input)'!E13*SMALL('PMS(input)'!E25:E29,COUNTIF('PMS(input)'!E25:E29,0)+1)),"0.0",('PMS(input)'!E13*SMALL('PMS(input)'!E25:E29,COUNTIF('PMS(input)'!E25:E29,0)+1)))</f>
        <v>0</v>
      </c>
      <c r="H12" s="53" t="s">
        <v>61</v>
      </c>
      <c r="I12" s="53" t="s">
        <v>54</v>
      </c>
    </row>
    <row r="13" spans="1:11" x14ac:dyDescent="0.2">
      <c r="A13" s="2"/>
      <c r="B13" s="2"/>
      <c r="C13" s="8"/>
      <c r="D13" s="2"/>
      <c r="E13" s="8"/>
      <c r="F13" s="10"/>
      <c r="G13" s="9"/>
      <c r="H13" s="9"/>
      <c r="I13" s="7"/>
    </row>
    <row r="14" spans="1:11" ht="21.75" customHeight="1" x14ac:dyDescent="0.2">
      <c r="E14" s="2" t="s">
        <v>2</v>
      </c>
      <c r="F14" s="4"/>
    </row>
    <row r="15" spans="1:11" ht="21.75" customHeight="1" x14ac:dyDescent="0.2">
      <c r="E15" s="6"/>
      <c r="F15" s="94" t="s">
        <v>207</v>
      </c>
      <c r="G15" s="6"/>
    </row>
    <row r="16" spans="1:11" ht="21.75" customHeight="1" x14ac:dyDescent="0.2">
      <c r="E16" s="77" t="s">
        <v>206</v>
      </c>
      <c r="F16" s="147">
        <v>46.5</v>
      </c>
      <c r="G16" s="79" t="s">
        <v>209</v>
      </c>
    </row>
    <row r="17" spans="1:11" ht="21.75" customHeight="1" x14ac:dyDescent="0.2">
      <c r="E17" s="77" t="s">
        <v>208</v>
      </c>
      <c r="F17" s="147">
        <v>40.9</v>
      </c>
      <c r="G17" s="79" t="s">
        <v>209</v>
      </c>
    </row>
    <row r="18" spans="1:11" ht="21.75" customHeight="1" x14ac:dyDescent="0.2">
      <c r="E18" s="77" t="s">
        <v>210</v>
      </c>
      <c r="F18" s="147">
        <v>44.8</v>
      </c>
      <c r="G18" s="79" t="s">
        <v>209</v>
      </c>
    </row>
    <row r="19" spans="1:11" ht="21.75" customHeight="1" x14ac:dyDescent="0.2">
      <c r="E19" s="2"/>
      <c r="F19" s="4"/>
    </row>
    <row r="20" spans="1:11" s="6" customFormat="1" x14ac:dyDescent="0.2">
      <c r="E20" s="70"/>
      <c r="F20" s="71"/>
      <c r="G20" s="72"/>
      <c r="H20" s="73"/>
    </row>
    <row r="21" spans="1:11" s="6" customFormat="1" ht="16" x14ac:dyDescent="0.2">
      <c r="F21" s="94" t="s">
        <v>191</v>
      </c>
    </row>
    <row r="22" spans="1:11" s="6" customFormat="1" ht="16" x14ac:dyDescent="0.2">
      <c r="E22" s="77" t="s">
        <v>202</v>
      </c>
      <c r="F22" s="78">
        <f>ROUND(0.0148*44/12,4)</f>
        <v>5.4300000000000001E-2</v>
      </c>
      <c r="G22" s="79" t="s">
        <v>65</v>
      </c>
    </row>
    <row r="23" spans="1:11" s="6" customFormat="1" ht="16" x14ac:dyDescent="0.2">
      <c r="E23" s="77" t="s">
        <v>201</v>
      </c>
      <c r="F23" s="78">
        <f>ROUND(0.0159*44/12,4)</f>
        <v>5.8299999999999998E-2</v>
      </c>
      <c r="G23" s="79" t="s">
        <v>65</v>
      </c>
    </row>
    <row r="24" spans="1:11" s="6" customFormat="1" ht="16" x14ac:dyDescent="0.2">
      <c r="E24" s="77" t="s">
        <v>203</v>
      </c>
      <c r="F24" s="78">
        <f>ROUND(0.0168*44/12,4)</f>
        <v>6.1600000000000002E-2</v>
      </c>
      <c r="G24" s="79" t="s">
        <v>65</v>
      </c>
    </row>
    <row r="25" spans="1:11" s="6" customFormat="1" x14ac:dyDescent="0.2">
      <c r="E25" s="70"/>
      <c r="F25" s="71"/>
      <c r="G25" s="72"/>
    </row>
    <row r="26" spans="1:11" s="6" customFormat="1" ht="16" x14ac:dyDescent="0.2">
      <c r="E26" s="28"/>
      <c r="F26" s="69" t="s">
        <v>70</v>
      </c>
      <c r="G26" s="28"/>
      <c r="H26" s="28"/>
    </row>
    <row r="27" spans="1:11" s="6" customFormat="1" ht="30" x14ac:dyDescent="0.2">
      <c r="E27" s="74" t="s">
        <v>69</v>
      </c>
      <c r="F27" s="76">
        <v>0.90500000000000003</v>
      </c>
      <c r="G27" s="75" t="s">
        <v>64</v>
      </c>
      <c r="H27" s="28"/>
    </row>
    <row r="28" spans="1:11" s="6" customFormat="1" ht="15" customHeight="1" x14ac:dyDescent="0.2">
      <c r="H28" s="2"/>
    </row>
    <row r="29" spans="1:11" s="6" customFormat="1" ht="22" customHeight="1" x14ac:dyDescent="0.2">
      <c r="A29" s="1"/>
      <c r="B29" s="1"/>
      <c r="C29" s="1"/>
      <c r="D29" s="1"/>
      <c r="E29" s="1"/>
      <c r="F29" s="1"/>
      <c r="G29" s="1"/>
      <c r="H29" s="1"/>
      <c r="I29" s="1"/>
      <c r="J29" s="1"/>
    </row>
    <row r="30" spans="1:11" s="6" customFormat="1" ht="22" customHeight="1" x14ac:dyDescent="0.2">
      <c r="A30" s="1"/>
      <c r="B30" s="1"/>
      <c r="C30" s="1"/>
      <c r="D30" s="1"/>
      <c r="E30" s="1"/>
      <c r="F30" s="1"/>
      <c r="G30" s="1"/>
      <c r="H30" s="1"/>
      <c r="I30" s="1"/>
      <c r="J30" s="1"/>
    </row>
    <row r="31" spans="1:11" s="6" customFormat="1" ht="22" customHeight="1" x14ac:dyDescent="0.2">
      <c r="A31" s="1"/>
      <c r="B31" s="1"/>
      <c r="C31" s="1"/>
      <c r="D31" s="1"/>
      <c r="E31" s="1"/>
      <c r="F31" s="1"/>
      <c r="G31" s="1"/>
      <c r="H31" s="1"/>
      <c r="I31" s="1"/>
      <c r="J31" s="1"/>
    </row>
    <row r="32" spans="1:11" ht="18.75" customHeight="1" x14ac:dyDescent="0.2">
      <c r="I32" s="1"/>
      <c r="K32" s="14"/>
    </row>
    <row r="33" spans="9:9" ht="18.75" customHeight="1" x14ac:dyDescent="0.2">
      <c r="I33" s="1"/>
    </row>
    <row r="34" spans="9:9" ht="18.75" customHeight="1" x14ac:dyDescent="0.2">
      <c r="I34" s="1"/>
    </row>
    <row r="35" spans="9:9" ht="18.75" customHeight="1" x14ac:dyDescent="0.2">
      <c r="I35" s="1"/>
    </row>
    <row r="36" spans="9:9" ht="18.75" customHeight="1" x14ac:dyDescent="0.2">
      <c r="I36" s="1"/>
    </row>
    <row r="37" spans="9:9" ht="18.75" customHeight="1" x14ac:dyDescent="0.2">
      <c r="I37" s="1"/>
    </row>
    <row r="38" spans="9:9" ht="18.75" customHeight="1" x14ac:dyDescent="0.2">
      <c r="I38" s="1"/>
    </row>
    <row r="39" spans="9:9" ht="18.75" customHeight="1" x14ac:dyDescent="0.2">
      <c r="I39" s="1"/>
    </row>
    <row r="40" spans="9:9" ht="36.75" customHeight="1" x14ac:dyDescent="0.2">
      <c r="I40" s="1"/>
    </row>
    <row r="41" spans="9:9" ht="18.75" customHeight="1" x14ac:dyDescent="0.2">
      <c r="I41" s="1"/>
    </row>
    <row r="42" spans="9:9" ht="18.75" customHeight="1" x14ac:dyDescent="0.2">
      <c r="I42" s="1"/>
    </row>
    <row r="43" spans="9:9" ht="18.75" customHeight="1" x14ac:dyDescent="0.2">
      <c r="I43" s="1"/>
    </row>
    <row r="44" spans="9:9" ht="18.75" customHeight="1" x14ac:dyDescent="0.2">
      <c r="I44" s="1"/>
    </row>
    <row r="45" spans="9:9" ht="18.75" customHeight="1" x14ac:dyDescent="0.2">
      <c r="I45" s="1"/>
    </row>
    <row r="46" spans="9:9" x14ac:dyDescent="0.2">
      <c r="I46" s="1"/>
    </row>
  </sheetData>
  <mergeCells count="2">
    <mergeCell ref="A2:I2"/>
    <mergeCell ref="A3:I3"/>
  </mergeCells>
  <phoneticPr fontId="21"/>
  <pageMargins left="0.70866141732283472" right="0.70866141732283472" top="0.74803149606299213" bottom="0.74803149606299213" header="0.31496062992125984" footer="0.31496062992125984"/>
  <pageSetup paperSize="9" scale="76"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2" ma:contentTypeDescription="新しいドキュメントを作成します。" ma:contentTypeScope="" ma:versionID="8f44efd00ba470d0079bc5ed28d80829">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d3fae03036d96dfe874f60304747f31"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C62B09-D75B-445E-9169-82C582DDBB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D038F0-5767-4D21-A72A-9B34667C494C}">
  <ds:schemaRefs>
    <ds:schemaRef ds:uri="http://schemas.microsoft.com/sharepoint/v3/contenttype/forms"/>
  </ds:schemaRefs>
</ds:datastoreItem>
</file>

<file path=customXml/itemProps3.xml><?xml version="1.0" encoding="utf-8"?>
<ds:datastoreItem xmlns:ds="http://schemas.openxmlformats.org/officeDocument/2006/customXml" ds:itemID="{239577E9-12E8-4C39-AB5F-98F97D6BF7EA}">
  <ds:schemaRefs>
    <ds:schemaRef ds:uri="http://schemas.microsoft.com/office/2006/metadata/properties"/>
    <ds:schemaRef ds:uri="http://schemas.microsoft.com/office/infopath/2007/PartnerControls"/>
    <ds:schemaRef ds:uri="16f3ea39-9308-4011-b282-348b837af518"/>
    <ds:schemaRef ds:uri="http://purl.org/dc/terms/"/>
    <ds:schemaRef ds:uri="http://schemas.microsoft.com/office/2006/documentManagement/types"/>
    <ds:schemaRef ds:uri="http://purl.org/dc/elements/1.1/"/>
    <ds:schemaRef ds:uri="http://purl.org/dc/dcmitype/"/>
    <ds:schemaRef ds:uri="http://www.w3.org/XML/1998/namespace"/>
    <ds:schemaRef ds:uri="http://schemas.openxmlformats.org/package/2006/metadata/core-properties"/>
    <ds:schemaRef ds:uri="aa648ee9-af07-4ee7-a823-cd9c24dceb1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PMS(input)</vt:lpstr>
      <vt:lpstr>PMS(input_separate)</vt:lpstr>
      <vt:lpstr>PMS(calc_process)</vt:lpstr>
      <vt:lpstr>'PMS(calc_process)'!Print_Area</vt:lpstr>
      <vt:lpstr>'PMS(input)'!Print_Area</vt:lpstr>
      <vt:lpstr>'PMS(input_separate)'!Print_Area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2018-11-13T00:22:43Z</cp:lastPrinted>
  <dcterms:created xsi:type="dcterms:W3CDTF">2012-01-13T02:28:29Z</dcterms:created>
  <dcterms:modified xsi:type="dcterms:W3CDTF">2022-05-27T07:45:46Z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0x010100C211D74D6178BC4D9F9CB4682A845950</vt:lpwstr>
  </property>
</Properties>
</file>