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220" yWindow="0" windowWidth="28800" windowHeight="12320"/>
  </bookViews>
  <sheets>
    <sheet name="PMS(input)" sheetId="30" r:id="rId1"/>
    <sheet name="PMS(input_separate)" sheetId="32" r:id="rId2"/>
    <sheet name="PMS(calc_process)" sheetId="33" r:id="rId3"/>
  </sheets>
  <definedNames>
    <definedName name="_xlnm.Print_Area" localSheetId="2">'PMS(calc_process)'!$A$1:$I$23</definedName>
    <definedName name="_xlnm.Print_Area" localSheetId="0">'PMS(input)'!$A$1:$K$36</definedName>
  </definedNames>
  <calcPr calcId="145621"/>
</workbook>
</file>

<file path=xl/calcChain.xml><?xml version="1.0" encoding="utf-8"?>
<calcChain xmlns="http://schemas.openxmlformats.org/spreadsheetml/2006/main">
  <c r="E23" i="30" l="1"/>
  <c r="E22" i="30"/>
  <c r="Q7" i="32"/>
  <c r="P7" i="32"/>
  <c r="U7" i="32"/>
  <c r="Q8" i="32"/>
  <c r="P8" i="32"/>
  <c r="U8" i="32"/>
  <c r="Q9" i="32"/>
  <c r="P9" i="32"/>
  <c r="U9" i="32"/>
  <c r="Q10" i="32"/>
  <c r="P10" i="32"/>
  <c r="U10" i="32"/>
  <c r="Q11" i="32"/>
  <c r="P11" i="32"/>
  <c r="U11" i="32"/>
  <c r="Q12" i="32"/>
  <c r="P12" i="32"/>
  <c r="U12" i="32"/>
  <c r="Q13" i="32"/>
  <c r="P13" i="32"/>
  <c r="U13" i="32"/>
  <c r="Q14" i="32"/>
  <c r="P14" i="32"/>
  <c r="U14" i="32"/>
  <c r="Q15" i="32"/>
  <c r="P15" i="32"/>
  <c r="U15" i="32"/>
  <c r="Q16" i="32"/>
  <c r="P16" i="32"/>
  <c r="U16" i="32"/>
  <c r="Q17" i="32"/>
  <c r="P17" i="32"/>
  <c r="U17" i="32"/>
  <c r="Q18" i="32"/>
  <c r="P18" i="32"/>
  <c r="U18" i="32"/>
  <c r="Q19" i="32"/>
  <c r="P19" i="32"/>
  <c r="U19" i="32"/>
  <c r="Q20" i="32"/>
  <c r="P20" i="32"/>
  <c r="U20" i="32"/>
  <c r="Q21" i="32"/>
  <c r="P21" i="32"/>
  <c r="U21" i="32"/>
  <c r="Q22" i="32"/>
  <c r="P22" i="32"/>
  <c r="U22" i="32"/>
  <c r="Q23" i="32"/>
  <c r="P23" i="32"/>
  <c r="U23" i="32"/>
  <c r="Q24" i="32"/>
  <c r="P24" i="32"/>
  <c r="U24" i="32"/>
  <c r="Q25" i="32"/>
  <c r="P25" i="32"/>
  <c r="U25" i="32"/>
  <c r="Q26" i="32"/>
  <c r="P26" i="32"/>
  <c r="U26" i="32"/>
  <c r="U27" i="32"/>
  <c r="J7" i="32"/>
  <c r="G8" i="33"/>
  <c r="G9" i="33"/>
  <c r="J8" i="32"/>
  <c r="J9" i="32"/>
  <c r="J10" i="32"/>
  <c r="J11" i="32"/>
  <c r="J12" i="32"/>
  <c r="J13" i="32"/>
  <c r="J14" i="32"/>
  <c r="J15" i="32"/>
  <c r="J16" i="32"/>
  <c r="J17" i="32"/>
  <c r="J18" i="32"/>
  <c r="J19" i="32"/>
  <c r="J20" i="32"/>
  <c r="J21" i="32"/>
  <c r="J22" i="32"/>
  <c r="J23" i="32"/>
  <c r="J24" i="32"/>
  <c r="J25" i="32"/>
  <c r="J26" i="32"/>
  <c r="N7" i="32"/>
  <c r="K7" i="32"/>
  <c r="M7" i="32"/>
  <c r="N8" i="32"/>
  <c r="K8" i="32"/>
  <c r="M8" i="32"/>
  <c r="N9" i="32"/>
  <c r="O9" i="32"/>
  <c r="K9" i="32"/>
  <c r="M9" i="32"/>
  <c r="N10" i="32"/>
  <c r="O10" i="32"/>
  <c r="K10" i="32"/>
  <c r="M10" i="32"/>
  <c r="N11" i="32"/>
  <c r="K11" i="32"/>
  <c r="M11" i="32"/>
  <c r="N12" i="32"/>
  <c r="K12" i="32"/>
  <c r="M12" i="32"/>
  <c r="N13" i="32"/>
  <c r="O13" i="32"/>
  <c r="K13" i="32"/>
  <c r="M13" i="32"/>
  <c r="N14" i="32"/>
  <c r="O14" i="32"/>
  <c r="K14" i="32"/>
  <c r="M14" i="32"/>
  <c r="N15" i="32"/>
  <c r="K15" i="32"/>
  <c r="M15" i="32"/>
  <c r="N16" i="32"/>
  <c r="K16" i="32"/>
  <c r="M16" i="32"/>
  <c r="N17" i="32"/>
  <c r="K17" i="32"/>
  <c r="M17" i="32"/>
  <c r="N18" i="32"/>
  <c r="O18" i="32"/>
  <c r="K18" i="32"/>
  <c r="M18" i="32"/>
  <c r="N19" i="32"/>
  <c r="K19" i="32"/>
  <c r="M19" i="32"/>
  <c r="N20" i="32"/>
  <c r="K20" i="32"/>
  <c r="M20" i="32"/>
  <c r="N21" i="32"/>
  <c r="K21" i="32"/>
  <c r="M21" i="32"/>
  <c r="N22" i="32"/>
  <c r="O22" i="32"/>
  <c r="K22" i="32"/>
  <c r="M22" i="32"/>
  <c r="N23" i="32"/>
  <c r="K23" i="32"/>
  <c r="M23" i="32"/>
  <c r="N24" i="32"/>
  <c r="K24" i="32"/>
  <c r="M24" i="32"/>
  <c r="N25" i="32"/>
  <c r="O25" i="32"/>
  <c r="K25" i="32"/>
  <c r="M25" i="32"/>
  <c r="N26" i="32"/>
  <c r="O26" i="32"/>
  <c r="K26" i="32"/>
  <c r="M26" i="32"/>
  <c r="O7" i="32"/>
  <c r="O8" i="32"/>
  <c r="O11" i="32"/>
  <c r="O12" i="32"/>
  <c r="O15" i="32"/>
  <c r="O16" i="32"/>
  <c r="O17" i="32"/>
  <c r="O19" i="32"/>
  <c r="O20" i="32"/>
  <c r="O21" i="32"/>
  <c r="O23" i="32"/>
  <c r="O24" i="32"/>
  <c r="E27" i="32"/>
  <c r="E8" i="30"/>
  <c r="D27" i="32"/>
  <c r="E7" i="30"/>
  <c r="I1" i="33"/>
  <c r="R8" i="32"/>
  <c r="S8" i="32"/>
  <c r="R9" i="32"/>
  <c r="S9" i="32"/>
  <c r="R10" i="32"/>
  <c r="S10" i="32"/>
  <c r="R11" i="32"/>
  <c r="S11" i="32"/>
  <c r="R12" i="32"/>
  <c r="S12" i="32"/>
  <c r="R13" i="32"/>
  <c r="S13" i="32"/>
  <c r="R14" i="32"/>
  <c r="S14" i="32"/>
  <c r="R15" i="32"/>
  <c r="S15" i="32"/>
  <c r="R16" i="32"/>
  <c r="S16" i="32"/>
  <c r="R17" i="32"/>
  <c r="S17" i="32"/>
  <c r="R18" i="32"/>
  <c r="S18" i="32"/>
  <c r="R19" i="32"/>
  <c r="S19" i="32"/>
  <c r="R20" i="32"/>
  <c r="S20" i="32"/>
  <c r="R21" i="32"/>
  <c r="S21" i="32"/>
  <c r="R22" i="32"/>
  <c r="S22" i="32"/>
  <c r="R23" i="32"/>
  <c r="S23" i="32"/>
  <c r="R24" i="32"/>
  <c r="S24" i="32"/>
  <c r="R25" i="32"/>
  <c r="S25" i="32"/>
  <c r="R26" i="32"/>
  <c r="S26" i="32"/>
  <c r="S7" i="32"/>
  <c r="R7" i="32"/>
  <c r="F8" i="32"/>
  <c r="G8" i="32"/>
  <c r="F9" i="32"/>
  <c r="G9" i="32"/>
  <c r="F10" i="32"/>
  <c r="G10" i="32"/>
  <c r="F11" i="32"/>
  <c r="G11" i="32"/>
  <c r="F12" i="32"/>
  <c r="G12" i="32"/>
  <c r="F13" i="32"/>
  <c r="G13" i="32"/>
  <c r="F14" i="32"/>
  <c r="G14" i="32"/>
  <c r="F15" i="32"/>
  <c r="G15" i="32"/>
  <c r="F16" i="32"/>
  <c r="G16" i="32"/>
  <c r="F17" i="32"/>
  <c r="G17" i="32"/>
  <c r="F18" i="32"/>
  <c r="G18" i="32"/>
  <c r="F19" i="32"/>
  <c r="G19" i="32"/>
  <c r="F20" i="32"/>
  <c r="G20" i="32"/>
  <c r="F21" i="32"/>
  <c r="G21" i="32"/>
  <c r="F22" i="32"/>
  <c r="G22" i="32"/>
  <c r="F23" i="32"/>
  <c r="G23" i="32"/>
  <c r="F24" i="32"/>
  <c r="G24" i="32"/>
  <c r="F25" i="32"/>
  <c r="G25" i="32"/>
  <c r="F26" i="32"/>
  <c r="G26" i="32"/>
  <c r="G7" i="32"/>
  <c r="F7" i="32"/>
  <c r="V1" i="32"/>
  <c r="T13" i="32"/>
  <c r="T12" i="32"/>
  <c r="T20" i="32"/>
  <c r="T15" i="32"/>
  <c r="T19" i="32"/>
  <c r="T24" i="32"/>
  <c r="T26" i="32"/>
  <c r="T14" i="32"/>
  <c r="T9" i="32"/>
  <c r="T23" i="32"/>
  <c r="T17" i="32"/>
  <c r="T16" i="32"/>
  <c r="T7" i="32"/>
  <c r="T25" i="32"/>
  <c r="T8" i="32"/>
  <c r="V14" i="32"/>
  <c r="T22" i="32"/>
  <c r="V8" i="32"/>
  <c r="T11" i="32"/>
  <c r="T10" i="32"/>
  <c r="T18" i="32"/>
  <c r="V18" i="32"/>
  <c r="V25" i="32"/>
  <c r="V9" i="32"/>
  <c r="V22" i="32"/>
  <c r="T21" i="32"/>
  <c r="V21" i="32"/>
  <c r="V20" i="32"/>
  <c r="V19" i="32"/>
  <c r="V23" i="32"/>
  <c r="V7" i="32"/>
  <c r="V26" i="32"/>
  <c r="V12" i="32"/>
  <c r="V13" i="32"/>
  <c r="V17" i="32"/>
  <c r="V10" i="32"/>
  <c r="V15" i="32"/>
  <c r="V11" i="32"/>
  <c r="V16" i="32"/>
  <c r="V24" i="32"/>
  <c r="G15" i="33"/>
  <c r="G14" i="33"/>
  <c r="T27" i="32"/>
  <c r="G12" i="33"/>
  <c r="G11" i="33"/>
  <c r="V27" i="32"/>
  <c r="G6" i="33"/>
  <c r="B31" i="30"/>
</calcChain>
</file>

<file path=xl/sharedStrings.xml><?xml version="1.0" encoding="utf-8"?>
<sst xmlns="http://schemas.openxmlformats.org/spreadsheetml/2006/main" count="267" uniqueCount="180">
  <si>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</si>
  <si>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</si>
  <si>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</si>
  <si>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</si>
  <si>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</si>
  <si>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</si>
  <si>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</si>
  <si>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</si>
  <si>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</si>
  <si>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</si>
  <si>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</si>
  <si>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</si>
  <si>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</si>
  <si>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</si>
  <si>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</si>
  <si>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</si>
  <si>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</si>
  <si>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</si>
  <si>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</si>
  <si>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</si>
  <si>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</si>
  <si>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</si>
  <si>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</si>
  <si>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</si>
  <si>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</si>
  <si>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</si>
  <si>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</si>
  <si>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</si>
  <si>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</si>
  <si>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</si>
  <si>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</si>
  <si>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</si>
  <si>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</si>
  <si>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</si>
  <si>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</si>
  <si>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</si>
  <si>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</si>
  <si>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</si>
  <si>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</si>
  <si>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</si>
  <si>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</si>
  <si>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</si>
  <si>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</si>
  <si>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</si>
  <si>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</si>
  <si>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</si>
  <si>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</si>
  <si>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</si>
  <si>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</si>
  <si>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</si>
  <si>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r>
      <t>tCO</t>
    </r>
    <r>
      <rPr>
        <vertAlign val="subscript"/>
        <sz val="14"/>
        <color indexed="8"/>
        <rFont val="Arial"/>
        <family val="2"/>
      </rPr>
      <t>2</t>
    </r>
    <r>
      <rPr>
        <sz val="14"/>
        <color indexed="8"/>
        <rFont val="Arial"/>
        <family val="2"/>
      </rPr>
      <t>/p</t>
    </r>
    <phoneticPr fontId="2"/>
  </si>
  <si>
    <t>JCM_TH_F_PMS_ver01.0</t>
    <phoneticPr fontId="2"/>
  </si>
  <si>
    <t>MWh/p</t>
    <phoneticPr fontId="2"/>
  </si>
  <si>
    <t>Option C</t>
    <phoneticPr fontId="2"/>
  </si>
  <si>
    <t>(1)</t>
    <phoneticPr fontId="2"/>
  </si>
  <si>
    <t>(2)</t>
    <phoneticPr fontId="2"/>
  </si>
  <si>
    <t>Monitored data</t>
    <phoneticPr fontId="2"/>
  </si>
  <si>
    <t>Continuously</t>
  </si>
  <si>
    <t>Continuously</t>
    <phoneticPr fontId="2"/>
  </si>
  <si>
    <t>mass or weight/p</t>
    <phoneticPr fontId="2"/>
  </si>
  <si>
    <t>Option B</t>
    <phoneticPr fontId="2"/>
  </si>
  <si>
    <t>Invoice from fuel supply company</t>
    <phoneticPr fontId="2"/>
  </si>
  <si>
    <t>Data is collected and recorded from the invoices by the fuel supply company.</t>
    <phoneticPr fontId="2"/>
  </si>
  <si>
    <t>Continuously</t>
    <phoneticPr fontId="2"/>
  </si>
  <si>
    <t>for option c)</t>
    <phoneticPr fontId="2"/>
  </si>
  <si>
    <t>(3)</t>
    <phoneticPr fontId="2"/>
  </si>
  <si>
    <t>MWh/p</t>
    <phoneticPr fontId="2"/>
  </si>
  <si>
    <t>Option C</t>
    <phoneticPr fontId="2"/>
  </si>
  <si>
    <t>Monitored data</t>
    <phoneticPr fontId="2"/>
  </si>
  <si>
    <t>(4)</t>
    <phoneticPr fontId="2"/>
  </si>
  <si>
    <r>
      <t>FC</t>
    </r>
    <r>
      <rPr>
        <vertAlign val="subscript"/>
        <sz val="12"/>
        <color theme="1"/>
        <rFont val="Arial"/>
        <family val="2"/>
      </rPr>
      <t>PJ,p</t>
    </r>
    <phoneticPr fontId="2"/>
  </si>
  <si>
    <r>
      <t xml:space="preserve">The amount of fuel input for power generation during monitoring period </t>
    </r>
    <r>
      <rPr>
        <i/>
        <sz val="12"/>
        <color theme="1"/>
        <rFont val="Arial"/>
        <family val="2"/>
      </rPr>
      <t>p</t>
    </r>
    <phoneticPr fontId="2"/>
  </si>
  <si>
    <r>
      <t>EG</t>
    </r>
    <r>
      <rPr>
        <vertAlign val="subscript"/>
        <sz val="12"/>
        <color theme="1"/>
        <rFont val="Arial"/>
        <family val="2"/>
      </rPr>
      <t>PJ,p</t>
    </r>
    <phoneticPr fontId="2"/>
  </si>
  <si>
    <r>
      <t xml:space="preserve">The amount of electricity generated during the monitoring period </t>
    </r>
    <r>
      <rPr>
        <i/>
        <sz val="12"/>
        <color theme="1"/>
        <rFont val="Arial"/>
        <family val="2"/>
      </rPr>
      <t>p</t>
    </r>
    <phoneticPr fontId="2"/>
  </si>
  <si>
    <r>
      <t>EF</t>
    </r>
    <r>
      <rPr>
        <vertAlign val="subscript"/>
        <sz val="12"/>
        <color theme="1"/>
        <rFont val="Arial"/>
        <family val="2"/>
      </rPr>
      <t>elec</t>
    </r>
    <phoneticPr fontId="2"/>
  </si>
  <si>
    <r>
      <t>tCO</t>
    </r>
    <r>
      <rPr>
        <vertAlign val="subscript"/>
        <sz val="12"/>
        <color theme="1"/>
        <rFont val="Arial"/>
        <family val="2"/>
      </rPr>
      <t>2</t>
    </r>
    <r>
      <rPr>
        <sz val="12"/>
        <color theme="1"/>
        <rFont val="Arial"/>
        <family val="2"/>
      </rPr>
      <t>/MWh</t>
    </r>
    <phoneticPr fontId="2"/>
  </si>
  <si>
    <t xml:space="preserve">Power generation efficiency </t>
    <phoneticPr fontId="2"/>
  </si>
  <si>
    <t>%</t>
    <phoneticPr fontId="2"/>
  </si>
  <si>
    <t>Specification of the captive power generation system provided by the manufacturer</t>
    <phoneticPr fontId="2"/>
  </si>
  <si>
    <t>Net calorific value of consumed fuel</t>
    <phoneticPr fontId="2"/>
  </si>
  <si>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2"/>
  </si>
  <si>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2"/>
  </si>
  <si>
    <r>
      <t>η</t>
    </r>
    <r>
      <rPr>
        <vertAlign val="subscript"/>
        <sz val="12"/>
        <color theme="1"/>
        <rFont val="Arial"/>
        <family val="2"/>
      </rPr>
      <t>elec</t>
    </r>
    <phoneticPr fontId="2"/>
  </si>
  <si>
    <r>
      <t>NCV</t>
    </r>
    <r>
      <rPr>
        <vertAlign val="subscript"/>
        <sz val="12"/>
        <color theme="1"/>
        <rFont val="Arial"/>
        <family val="2"/>
      </rPr>
      <t>fuel</t>
    </r>
    <phoneticPr fontId="2"/>
  </si>
  <si>
    <r>
      <t>EF</t>
    </r>
    <r>
      <rPr>
        <vertAlign val="subscript"/>
        <sz val="12"/>
        <color theme="1"/>
        <rFont val="Arial"/>
        <family val="2"/>
      </rPr>
      <t>fuel</t>
    </r>
    <phoneticPr fontId="2"/>
  </si>
  <si>
    <r>
      <t>CO</t>
    </r>
    <r>
      <rPr>
        <vertAlign val="subscript"/>
        <sz val="12"/>
        <color theme="1"/>
        <rFont val="Arial"/>
        <family val="2"/>
      </rPr>
      <t>2</t>
    </r>
    <r>
      <rPr>
        <sz val="12"/>
        <color theme="1"/>
        <rFont val="Arial"/>
        <family val="2"/>
      </rPr>
      <t xml:space="preserve"> emission factor of consumed fuel</t>
    </r>
    <phoneticPr fontId="2"/>
  </si>
  <si>
    <r>
      <t>tCO</t>
    </r>
    <r>
      <rPr>
        <vertAlign val="subscript"/>
        <sz val="12"/>
        <color theme="1"/>
        <rFont val="Arial"/>
        <family val="2"/>
      </rPr>
      <t>2</t>
    </r>
    <r>
      <rPr>
        <sz val="12"/>
        <color theme="1"/>
        <rFont val="Arial"/>
        <family val="2"/>
      </rPr>
      <t>/GJ</t>
    </r>
    <phoneticPr fontId="2"/>
  </si>
  <si>
    <t>kW</t>
    <phoneticPr fontId="2"/>
  </si>
  <si>
    <t>kW</t>
    <phoneticPr fontId="2"/>
  </si>
  <si>
    <t>-</t>
    <phoneticPr fontId="2"/>
  </si>
  <si>
    <r>
      <t>COP</t>
    </r>
    <r>
      <rPr>
        <vertAlign val="subscript"/>
        <sz val="12"/>
        <rFont val="Arial"/>
        <family val="2"/>
      </rPr>
      <t>RE</t>
    </r>
    <phoneticPr fontId="2"/>
  </si>
  <si>
    <r>
      <t>CH</t>
    </r>
    <r>
      <rPr>
        <vertAlign val="subscript"/>
        <sz val="12"/>
        <rFont val="Arial"/>
        <family val="2"/>
      </rPr>
      <t>i</t>
    </r>
    <r>
      <rPr>
        <sz val="12"/>
        <rFont val="Arial"/>
        <family val="2"/>
      </rPr>
      <t xml:space="preserve"> </t>
    </r>
    <phoneticPr fontId="2"/>
  </si>
  <si>
    <r>
      <t>EF</t>
    </r>
    <r>
      <rPr>
        <vertAlign val="subscript"/>
        <sz val="12"/>
        <rFont val="Arial"/>
        <family val="2"/>
      </rPr>
      <t>REh</t>
    </r>
    <phoneticPr fontId="2"/>
  </si>
  <si>
    <r>
      <t>η</t>
    </r>
    <r>
      <rPr>
        <vertAlign val="subscript"/>
        <sz val="12"/>
        <rFont val="Arial"/>
        <family val="2"/>
      </rPr>
      <t>REh</t>
    </r>
    <phoneticPr fontId="2"/>
  </si>
  <si>
    <r>
      <t>H</t>
    </r>
    <r>
      <rPr>
        <vertAlign val="subscript"/>
        <sz val="12"/>
        <rFont val="Arial"/>
        <family val="2"/>
      </rPr>
      <t>i</t>
    </r>
    <r>
      <rPr>
        <sz val="12"/>
        <rFont val="Arial"/>
        <family val="2"/>
      </rPr>
      <t xml:space="preserve"> </t>
    </r>
    <phoneticPr fontId="2"/>
  </si>
  <si>
    <r>
      <t>ECR</t>
    </r>
    <r>
      <rPr>
        <vertAlign val="subscript"/>
        <sz val="12"/>
        <rFont val="Arial"/>
        <family val="2"/>
      </rPr>
      <t>i</t>
    </r>
    <r>
      <rPr>
        <sz val="12"/>
        <rFont val="Arial"/>
        <family val="2"/>
      </rPr>
      <t xml:space="preserve"> </t>
    </r>
    <phoneticPr fontId="2"/>
  </si>
  <si>
    <r>
      <t xml:space="preserve">Rated electricity consumption of the project HP </t>
    </r>
    <r>
      <rPr>
        <i/>
        <sz val="12"/>
        <rFont val="Arial"/>
        <family val="2"/>
      </rPr>
      <t>i</t>
    </r>
    <r>
      <rPr>
        <sz val="12"/>
        <rFont val="Arial"/>
        <family val="2"/>
      </rPr>
      <t xml:space="preserve"> </t>
    </r>
    <phoneticPr fontId="2"/>
  </si>
  <si>
    <r>
      <t xml:space="preserve">Rated heating capacity of the project HP </t>
    </r>
    <r>
      <rPr>
        <i/>
        <sz val="12"/>
        <rFont val="Arial"/>
        <family val="2"/>
      </rPr>
      <t>i</t>
    </r>
    <r>
      <rPr>
        <sz val="12"/>
        <rFont val="Arial"/>
        <family val="2"/>
      </rPr>
      <t xml:space="preserve"> </t>
    </r>
    <phoneticPr fontId="2"/>
  </si>
  <si>
    <t>kW</t>
    <phoneticPr fontId="2"/>
  </si>
  <si>
    <t>N/A</t>
    <phoneticPr fontId="2"/>
  </si>
  <si>
    <t>Boiler efficiency (new natural gas fired boiler w/o condenser)</t>
    <phoneticPr fontId="2"/>
  </si>
  <si>
    <t>--</t>
    <phoneticPr fontId="2"/>
  </si>
  <si>
    <t>Boiler efficiency (new oil fired boiler)</t>
  </si>
  <si>
    <r>
      <t xml:space="preserve">Electricity consumed by the project HP </t>
    </r>
    <r>
      <rPr>
        <i/>
        <sz val="12"/>
        <rFont val="Arial"/>
        <family val="2"/>
      </rPr>
      <t>i</t>
    </r>
    <r>
      <rPr>
        <sz val="12"/>
        <rFont val="Arial"/>
        <family val="2"/>
      </rPr>
      <t xml:space="preserve"> during the 
period </t>
    </r>
    <r>
      <rPr>
        <i/>
        <sz val="12"/>
        <rFont val="Arial"/>
        <family val="2"/>
      </rPr>
      <t>p</t>
    </r>
    <phoneticPr fontId="2"/>
  </si>
  <si>
    <r>
      <t>tCO</t>
    </r>
    <r>
      <rPr>
        <vertAlign val="subscript"/>
        <sz val="12"/>
        <color theme="1"/>
        <rFont val="Arial"/>
        <family val="2"/>
      </rPr>
      <t>2</t>
    </r>
    <r>
      <rPr>
        <sz val="12"/>
        <color theme="1"/>
        <rFont val="Arial"/>
        <family val="2"/>
      </rPr>
      <t>/MWh</t>
    </r>
    <phoneticPr fontId="2"/>
  </si>
  <si>
    <t>MWh/p</t>
    <phoneticPr fontId="2"/>
  </si>
  <si>
    <r>
      <t>EC</t>
    </r>
    <r>
      <rPr>
        <vertAlign val="subscript"/>
        <sz val="12"/>
        <rFont val="Arial"/>
        <family val="2"/>
      </rPr>
      <t>PJ,i,p</t>
    </r>
    <phoneticPr fontId="2"/>
  </si>
  <si>
    <r>
      <t>EF</t>
    </r>
    <r>
      <rPr>
        <vertAlign val="subscript"/>
        <sz val="12"/>
        <color theme="1"/>
        <rFont val="Arial"/>
        <family val="2"/>
      </rPr>
      <t>elec</t>
    </r>
    <phoneticPr fontId="2"/>
  </si>
  <si>
    <r>
      <t xml:space="preserve">Rated cooling capacity of the project HP </t>
    </r>
    <r>
      <rPr>
        <i/>
        <sz val="12"/>
        <rFont val="Arial"/>
        <family val="2"/>
      </rPr>
      <t>i</t>
    </r>
    <r>
      <rPr>
        <sz val="12"/>
        <rFont val="Arial"/>
        <family val="2"/>
      </rPr>
      <t xml:space="preserve"> </t>
    </r>
    <phoneticPr fontId="2"/>
  </si>
  <si>
    <r>
      <t>η</t>
    </r>
    <r>
      <rPr>
        <vertAlign val="subscript"/>
        <sz val="12"/>
        <rFont val="Arial"/>
        <family val="2"/>
      </rPr>
      <t>REh</t>
    </r>
    <phoneticPr fontId="2"/>
  </si>
  <si>
    <t xml:space="preserve">Efficiency of reference equipment (compressor) for cooling energy generation </t>
  </si>
  <si>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2"/>
  </si>
  <si>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2"/>
  </si>
  <si>
    <r>
      <t xml:space="preserve">Parameters to be monitored </t>
    </r>
    <r>
      <rPr>
        <b/>
        <i/>
        <sz val="11"/>
        <color theme="0"/>
        <rFont val="Arial"/>
        <family val="2"/>
      </rPr>
      <t>ex post</t>
    </r>
    <phoneticPr fontId="32"/>
  </si>
  <si>
    <r>
      <t xml:space="preserve">Project-specific parameters to be fixed </t>
    </r>
    <r>
      <rPr>
        <b/>
        <i/>
        <sz val="11"/>
        <color theme="0"/>
        <rFont val="Arial"/>
        <family val="2"/>
      </rPr>
      <t>ex ante</t>
    </r>
    <phoneticPr fontId="32"/>
  </si>
  <si>
    <r>
      <rPr>
        <b/>
        <i/>
        <sz val="11"/>
        <color theme="0"/>
        <rFont val="Arial"/>
        <family val="2"/>
      </rPr>
      <t>Ex-ante</t>
    </r>
    <r>
      <rPr>
        <b/>
        <sz val="11"/>
        <color theme="0"/>
        <rFont val="Arial"/>
        <family val="2"/>
      </rPr>
      <t xml:space="preserve"> estimation of emissions</t>
    </r>
    <phoneticPr fontId="32"/>
  </si>
  <si>
    <t>Parameters</t>
    <phoneticPr fontId="32"/>
  </si>
  <si>
    <t>i</t>
    <phoneticPr fontId="2"/>
  </si>
  <si>
    <r>
      <t>EC</t>
    </r>
    <r>
      <rPr>
        <vertAlign val="subscript"/>
        <sz val="11"/>
        <color theme="1"/>
        <rFont val="Arial"/>
        <family val="2"/>
      </rPr>
      <t>PJ,i,p</t>
    </r>
    <phoneticPr fontId="2"/>
  </si>
  <si>
    <r>
      <t>EF</t>
    </r>
    <r>
      <rPr>
        <vertAlign val="subscript"/>
        <sz val="11"/>
        <color theme="1"/>
        <rFont val="Arial"/>
        <family val="2"/>
      </rPr>
      <t>elec</t>
    </r>
    <phoneticPr fontId="2"/>
  </si>
  <si>
    <r>
      <t>NCV</t>
    </r>
    <r>
      <rPr>
        <vertAlign val="subscript"/>
        <sz val="11"/>
        <color theme="1"/>
        <rFont val="Arial"/>
        <family val="2"/>
      </rPr>
      <t>fuel</t>
    </r>
    <phoneticPr fontId="2"/>
  </si>
  <si>
    <r>
      <t>EF</t>
    </r>
    <r>
      <rPr>
        <vertAlign val="subscript"/>
        <sz val="11"/>
        <color theme="1"/>
        <rFont val="Arial"/>
        <family val="2"/>
      </rPr>
      <t>fuel</t>
    </r>
    <phoneticPr fontId="2"/>
  </si>
  <si>
    <r>
      <t>RE</t>
    </r>
    <r>
      <rPr>
        <vertAlign val="subscript"/>
        <sz val="11"/>
        <color theme="1"/>
        <rFont val="Arial"/>
        <family val="2"/>
      </rPr>
      <t>i,p</t>
    </r>
    <phoneticPr fontId="2"/>
  </si>
  <si>
    <r>
      <t>PE</t>
    </r>
    <r>
      <rPr>
        <vertAlign val="subscript"/>
        <sz val="11"/>
        <color theme="1"/>
        <rFont val="Arial"/>
        <family val="2"/>
      </rPr>
      <t>i,p</t>
    </r>
    <phoneticPr fontId="32"/>
  </si>
  <si>
    <r>
      <t>ER</t>
    </r>
    <r>
      <rPr>
        <vertAlign val="subscript"/>
        <sz val="11"/>
        <color theme="1"/>
        <rFont val="Arial"/>
        <family val="2"/>
      </rPr>
      <t>i,p</t>
    </r>
    <phoneticPr fontId="2"/>
  </si>
  <si>
    <t>Description of data</t>
    <phoneticPr fontId="32"/>
  </si>
  <si>
    <t>Net calorific value of consumed fuel</t>
    <phoneticPr fontId="2"/>
  </si>
  <si>
    <r>
      <t>CO</t>
    </r>
    <r>
      <rPr>
        <vertAlign val="subscript"/>
        <sz val="11"/>
        <color theme="1"/>
        <rFont val="Arial"/>
        <family val="2"/>
      </rPr>
      <t>2</t>
    </r>
    <r>
      <rPr>
        <sz val="11"/>
        <color theme="1"/>
        <rFont val="Arial"/>
        <family val="2"/>
      </rPr>
      <t xml:space="preserve"> emission factor of consumed fuel</t>
    </r>
    <phoneticPr fontId="2"/>
  </si>
  <si>
    <t>Units</t>
    <phoneticPr fontId="32"/>
  </si>
  <si>
    <t>-</t>
    <phoneticPr fontId="32"/>
  </si>
  <si>
    <r>
      <t>tCO</t>
    </r>
    <r>
      <rPr>
        <vertAlign val="subscript"/>
        <sz val="11"/>
        <color theme="1"/>
        <rFont val="Arial"/>
        <family val="2"/>
      </rPr>
      <t>2</t>
    </r>
    <r>
      <rPr>
        <sz val="11"/>
        <color theme="1"/>
        <rFont val="Arial"/>
        <family val="2"/>
      </rPr>
      <t>/MWh</t>
    </r>
    <phoneticPr fontId="2"/>
  </si>
  <si>
    <t>GJ/mass or weight</t>
    <phoneticPr fontId="2"/>
  </si>
  <si>
    <r>
      <t>tCO</t>
    </r>
    <r>
      <rPr>
        <vertAlign val="subscript"/>
        <sz val="11"/>
        <color theme="1"/>
        <rFont val="Arial"/>
        <family val="2"/>
      </rPr>
      <t>2</t>
    </r>
    <r>
      <rPr>
        <sz val="11"/>
        <color theme="1"/>
        <rFont val="Arial"/>
        <family val="2"/>
      </rPr>
      <t>/GJ</t>
    </r>
    <phoneticPr fontId="2"/>
  </si>
  <si>
    <r>
      <t>tCO</t>
    </r>
    <r>
      <rPr>
        <vertAlign val="subscript"/>
        <sz val="11"/>
        <color theme="1"/>
        <rFont val="Arial"/>
        <family val="2"/>
      </rPr>
      <t>2</t>
    </r>
    <r>
      <rPr>
        <sz val="11"/>
        <color theme="1"/>
        <rFont val="Arial"/>
        <family val="2"/>
      </rPr>
      <t>/p</t>
    </r>
    <phoneticPr fontId="32"/>
  </si>
  <si>
    <t>Estimated values</t>
    <phoneticPr fontId="32"/>
  </si>
  <si>
    <t>Total</t>
    <phoneticPr fontId="32"/>
  </si>
  <si>
    <t>-</t>
    <phoneticPr fontId="32"/>
  </si>
  <si>
    <r>
      <t>Emissions reductions by 
the project HP</t>
    </r>
    <r>
      <rPr>
        <i/>
        <sz val="11"/>
        <color theme="1"/>
        <rFont val="Arial"/>
        <family val="2"/>
      </rPr>
      <t xml:space="preserve"> i </t>
    </r>
    <r>
      <rPr>
        <sz val="11"/>
        <color theme="1"/>
        <rFont val="Arial"/>
        <family val="2"/>
      </rPr>
      <t xml:space="preserve">during the period </t>
    </r>
    <r>
      <rPr>
        <i/>
        <sz val="11"/>
        <color theme="1"/>
        <rFont val="Arial"/>
        <family val="2"/>
      </rPr>
      <t>p</t>
    </r>
    <phoneticPr fontId="32"/>
  </si>
  <si>
    <r>
      <t xml:space="preserve">Project emissions of the project HP </t>
    </r>
    <r>
      <rPr>
        <i/>
        <sz val="11"/>
        <color theme="1"/>
        <rFont val="Arial"/>
        <family val="2"/>
      </rPr>
      <t>i</t>
    </r>
    <r>
      <rPr>
        <sz val="11"/>
        <color theme="1"/>
        <rFont val="Arial"/>
        <family val="2"/>
      </rPr>
      <t xml:space="preserve"> during the period </t>
    </r>
    <r>
      <rPr>
        <i/>
        <sz val="11"/>
        <color theme="1"/>
        <rFont val="Arial"/>
        <family val="2"/>
      </rPr>
      <t>p</t>
    </r>
    <phoneticPr fontId="32"/>
  </si>
  <si>
    <r>
      <t xml:space="preserve">Reference emissions of the project HP </t>
    </r>
    <r>
      <rPr>
        <i/>
        <sz val="11"/>
        <color theme="1"/>
        <rFont val="Arial"/>
        <family val="2"/>
      </rPr>
      <t>i</t>
    </r>
    <r>
      <rPr>
        <sz val="11"/>
        <color theme="1"/>
        <rFont val="Arial"/>
        <family val="2"/>
      </rPr>
      <t xml:space="preserve"> during the period </t>
    </r>
    <r>
      <rPr>
        <i/>
        <sz val="11"/>
        <color theme="1"/>
        <rFont val="Arial"/>
        <family val="2"/>
      </rPr>
      <t>p</t>
    </r>
    <phoneticPr fontId="32"/>
  </si>
  <si>
    <t>ID number of the project HP</t>
    <phoneticPr fontId="32"/>
  </si>
  <si>
    <t>Reference emissions</t>
    <phoneticPr fontId="32"/>
  </si>
  <si>
    <t>Project emissions</t>
    <phoneticPr fontId="32"/>
  </si>
  <si>
    <t>-</t>
    <phoneticPr fontId="2"/>
  </si>
  <si>
    <t>-</t>
    <phoneticPr fontId="2"/>
  </si>
  <si>
    <r>
      <t>Default values are applied
Compressor's cooling capacity/unit (kW/unit) 
- 50kW</t>
    </r>
    <r>
      <rPr>
        <sz val="12"/>
        <rFont val="ＭＳ Ｐゴシック"/>
        <family val="3"/>
        <charset val="128"/>
      </rPr>
      <t>≤</t>
    </r>
    <r>
      <rPr>
        <sz val="12"/>
        <rFont val="Arial"/>
        <family val="2"/>
      </rPr>
      <t xml:space="preserve"> x &lt;400kW: COP</t>
    </r>
    <r>
      <rPr>
        <sz val="12"/>
        <rFont val="ＭＳ Ｐゴシック"/>
        <family val="3"/>
        <charset val="128"/>
      </rPr>
      <t>　</t>
    </r>
    <r>
      <rPr>
        <sz val="12"/>
        <rFont val="Arial"/>
        <family val="2"/>
      </rPr>
      <t>4.01
- 400kW</t>
    </r>
    <r>
      <rPr>
        <sz val="12"/>
        <rFont val="ＭＳ Ｐゴシック"/>
        <family val="3"/>
        <charset val="128"/>
      </rPr>
      <t>≤</t>
    </r>
    <r>
      <rPr>
        <sz val="12"/>
        <rFont val="Arial"/>
        <family val="2"/>
      </rPr>
      <t xml:space="preserve"> x &lt; 800kW: COP</t>
    </r>
    <r>
      <rPr>
        <sz val="12"/>
        <rFont val="ＭＳ Ｐゴシック"/>
        <family val="3"/>
        <charset val="128"/>
      </rPr>
      <t>　</t>
    </r>
    <r>
      <rPr>
        <sz val="12"/>
        <rFont val="Arial"/>
        <family val="2"/>
      </rPr>
      <t>4.09
- 800kW</t>
    </r>
    <r>
      <rPr>
        <sz val="12"/>
        <rFont val="ＭＳ Ｐゴシック"/>
        <family val="3"/>
        <charset val="128"/>
      </rPr>
      <t>≤</t>
    </r>
    <r>
      <rPr>
        <sz val="12"/>
        <rFont val="Arial"/>
        <family val="2"/>
      </rPr>
      <t xml:space="preserve"> x &lt; 1600kW: COP</t>
    </r>
    <r>
      <rPr>
        <sz val="12"/>
        <rFont val="ＭＳ Ｐゴシック"/>
        <family val="3"/>
        <charset val="128"/>
      </rPr>
      <t>　</t>
    </r>
    <r>
      <rPr>
        <sz val="12"/>
        <rFont val="Arial"/>
        <family val="2"/>
      </rPr>
      <t>4.21</t>
    </r>
    <phoneticPr fontId="2"/>
  </si>
  <si>
    <t>Rated/provided by the technology supplier</t>
    <phoneticPr fontId="2"/>
  </si>
  <si>
    <t>Rated/provided by the technology supplier</t>
    <phoneticPr fontId="2"/>
  </si>
  <si>
    <r>
      <t>Compressor COP (50kW</t>
    </r>
    <r>
      <rPr>
        <sz val="11"/>
        <color indexed="8"/>
        <rFont val="ＭＳ Ｐゴシック"/>
        <family val="3"/>
        <charset val="128"/>
      </rPr>
      <t>≤</t>
    </r>
    <r>
      <rPr>
        <sz val="11"/>
        <color indexed="8"/>
        <rFont val="Arial"/>
        <family val="2"/>
      </rPr>
      <t xml:space="preserve"> x &lt;</t>
    </r>
    <r>
      <rPr>
        <sz val="11"/>
        <color theme="1"/>
        <rFont val="Arial Unicode MS"/>
        <family val="3"/>
        <charset val="128"/>
      </rPr>
      <t>400</t>
    </r>
    <r>
      <rPr>
        <sz val="11"/>
        <color indexed="8"/>
        <rFont val="Arial"/>
        <family val="2"/>
      </rPr>
      <t>kW)</t>
    </r>
    <phoneticPr fontId="2"/>
  </si>
  <si>
    <r>
      <t>Compressor COP (400kW</t>
    </r>
    <r>
      <rPr>
        <sz val="11"/>
        <color indexed="8"/>
        <rFont val="ＭＳ Ｐゴシック"/>
        <family val="3"/>
        <charset val="128"/>
      </rPr>
      <t>≤</t>
    </r>
    <r>
      <rPr>
        <sz val="11"/>
        <color indexed="8"/>
        <rFont val="Arial"/>
        <family val="2"/>
      </rPr>
      <t xml:space="preserve"> x &lt;</t>
    </r>
    <r>
      <rPr>
        <sz val="11"/>
        <color theme="1"/>
        <rFont val="Arial Unicode MS"/>
        <family val="3"/>
        <charset val="128"/>
      </rPr>
      <t>800</t>
    </r>
    <r>
      <rPr>
        <sz val="11"/>
        <color indexed="8"/>
        <rFont val="Arial"/>
        <family val="2"/>
      </rPr>
      <t>kW)</t>
    </r>
    <phoneticPr fontId="2"/>
  </si>
  <si>
    <r>
      <t>Compressor COP (800kW</t>
    </r>
    <r>
      <rPr>
        <sz val="11"/>
        <color indexed="8"/>
        <rFont val="ＭＳ Ｐゴシック"/>
        <family val="3"/>
        <charset val="128"/>
      </rPr>
      <t>≤</t>
    </r>
    <r>
      <rPr>
        <sz val="11"/>
        <color indexed="8"/>
        <rFont val="Arial"/>
        <family val="2"/>
      </rPr>
      <t xml:space="preserve"> x &lt;1600kW)</t>
    </r>
    <phoneticPr fontId="2"/>
  </si>
  <si>
    <t>Calculated</t>
    <phoneticPr fontId="2"/>
  </si>
  <si>
    <t>j</t>
    <phoneticPr fontId="2"/>
  </si>
  <si>
    <t>Power generation efficiency obtained from manufacturer's specification</t>
    <phoneticPr fontId="2"/>
  </si>
  <si>
    <t>The power generation efficiency calculated from monitored data of the amount of fuel input for power generation and the amount of electricity generated.</t>
    <phoneticPr fontId="2"/>
  </si>
  <si>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</si>
  <si>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t>Value derived from the result of survey. The default value, 89.0 [%], should be revised if necessary.</t>
    <phoneticPr fontId="2"/>
  </si>
  <si>
    <t>Efficiency of the reference boiler for heating energy generation</t>
    <phoneticPr fontId="2"/>
  </si>
  <si>
    <t>Efficiency of the reference boiler for heating energy generation</t>
    <phoneticPr fontId="2"/>
  </si>
  <si>
    <r>
      <t xml:space="preserve">[For </t>
    </r>
    <r>
      <rPr>
        <sz val="11"/>
        <rFont val="Arial"/>
        <family val="2"/>
      </rPr>
      <t>grid electricity]
CO</t>
    </r>
    <r>
      <rPr>
        <vertAlign val="subscript"/>
        <sz val="11"/>
        <rFont val="Arial"/>
        <family val="2"/>
      </rPr>
      <t>2</t>
    </r>
    <r>
      <rPr>
        <sz val="11"/>
        <rFont val="Arial"/>
        <family val="2"/>
      </rPr>
      <t xml:space="preserve"> emission factor for consumed electricity</t>
    </r>
    <phoneticPr fontId="2"/>
  </si>
  <si>
    <r>
      <t>[For</t>
    </r>
    <r>
      <rPr>
        <sz val="11"/>
        <rFont val="Arial"/>
        <family val="2"/>
      </rPr>
      <t xml:space="preserve"> grid electricity]
CO</t>
    </r>
    <r>
      <rPr>
        <vertAlign val="subscript"/>
        <sz val="11"/>
        <rFont val="Arial"/>
        <family val="2"/>
      </rPr>
      <t>2</t>
    </r>
    <r>
      <rPr>
        <sz val="11"/>
        <rFont val="Arial"/>
        <family val="2"/>
      </rPr>
      <t xml:space="preserve"> emission factor for consumed electricity</t>
    </r>
    <phoneticPr fontId="2"/>
  </si>
  <si>
    <r>
      <t>[For captive electricity</t>
    </r>
    <r>
      <rPr>
        <sz val="11"/>
        <color theme="1"/>
        <rFont val="Arial"/>
        <family val="2"/>
      </rPr>
      <t>]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phoneticPr fontId="2"/>
  </si>
  <si>
    <r>
      <t>[For captive electricity</t>
    </r>
    <r>
      <rPr>
        <sz val="11"/>
        <color theme="1"/>
        <rFont val="Arial"/>
        <family val="2"/>
      </rPr>
      <t>]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phoneticPr fontId="2"/>
  </si>
  <si>
    <r>
      <t>[For</t>
    </r>
    <r>
      <rPr>
        <sz val="11"/>
        <color rgb="FFFF0000"/>
        <rFont val="Arial"/>
        <family val="2"/>
      </rPr>
      <t xml:space="preserve"> </t>
    </r>
    <r>
      <rPr>
        <sz val="11"/>
        <color theme="1"/>
        <rFont val="Arial"/>
        <family val="2"/>
      </rPr>
      <t>captive electricity</t>
    </r>
    <r>
      <rPr>
        <sz val="11"/>
        <color theme="1"/>
        <rFont val="Arial"/>
        <family val="2"/>
      </rPr>
      <t xml:space="preserve">]
</t>
    </r>
    <r>
      <rPr>
        <b/>
        <sz val="11"/>
        <color theme="1"/>
        <rFont val="Arial"/>
        <family val="2"/>
      </rPr>
      <t xml:space="preserve">In case the captive electricity generation system meets all of the following conditions;
</t>
    </r>
    <r>
      <rPr>
        <sz val="11"/>
        <color theme="1"/>
        <rFont val="Arial"/>
        <family val="2"/>
      </rPr>
      <t xml:space="preserve"> - The system is non-renewable generation system
 - Electricity generation capacity of the system is less than or equal to 15 MW</t>
    </r>
    <phoneticPr fontId="2"/>
  </si>
  <si>
    <r>
      <t>[For captive electricity</t>
    </r>
    <r>
      <rPr>
        <sz val="11"/>
        <rFont val="Arial"/>
        <family val="2"/>
      </rPr>
      <t>]
CO</t>
    </r>
    <r>
      <rPr>
        <vertAlign val="subscript"/>
        <sz val="11"/>
        <rFont val="Arial"/>
        <family val="2"/>
      </rPr>
      <t>2</t>
    </r>
    <r>
      <rPr>
        <sz val="11"/>
        <rFont val="Arial"/>
        <family val="2"/>
      </rPr>
      <t xml:space="preserve"> emission factor for consumed electricity
</t>
    </r>
    <r>
      <rPr>
        <b/>
        <sz val="11"/>
        <rFont val="Arial"/>
        <family val="2"/>
      </rPr>
      <t>Option a</t>
    </r>
    <phoneticPr fontId="2"/>
  </si>
  <si>
    <r>
      <t>[For captive electricity</t>
    </r>
    <r>
      <rPr>
        <sz val="11"/>
        <rFont val="Arial"/>
        <family val="2"/>
      </rPr>
      <t>]
CO</t>
    </r>
    <r>
      <rPr>
        <vertAlign val="subscript"/>
        <sz val="11"/>
        <rFont val="Arial"/>
        <family val="2"/>
      </rPr>
      <t>2</t>
    </r>
    <r>
      <rPr>
        <sz val="11"/>
        <rFont val="Arial"/>
        <family val="2"/>
      </rPr>
      <t xml:space="preserve"> emission factor for consumed electricity
</t>
    </r>
    <r>
      <rPr>
        <b/>
        <sz val="11"/>
        <rFont val="Arial"/>
        <family val="2"/>
      </rPr>
      <t>Option b</t>
    </r>
    <phoneticPr fontId="2"/>
  </si>
  <si>
    <r>
      <t>[For captive electricity</t>
    </r>
    <r>
      <rPr>
        <sz val="11"/>
        <color theme="1"/>
        <rFont val="Arial"/>
        <family val="2"/>
      </rPr>
      <t>]
CO</t>
    </r>
    <r>
      <rPr>
        <vertAlign val="subscript"/>
        <sz val="11"/>
        <color theme="1"/>
        <rFont val="Arial"/>
        <family val="2"/>
      </rPr>
      <t>2</t>
    </r>
    <r>
      <rPr>
        <sz val="11"/>
        <color theme="1"/>
        <rFont val="Arial"/>
        <family val="2"/>
      </rPr>
      <t xml:space="preserve"> emission factor for consumed electricity</t>
    </r>
    <phoneticPr fontId="2"/>
  </si>
  <si>
    <r>
      <t xml:space="preserve">Efficiency of reference </t>
    </r>
    <r>
      <rPr>
        <sz val="12"/>
        <rFont val="Arial"/>
        <family val="2"/>
      </rPr>
      <t>compressor</t>
    </r>
    <r>
      <rPr>
        <sz val="12"/>
        <rFont val="Arial"/>
        <family val="2"/>
      </rPr>
      <t xml:space="preserve"> for cooling energy generation </t>
    </r>
    <phoneticPr fontId="2"/>
  </si>
  <si>
    <r>
      <t xml:space="preserve">Efficiency of reference </t>
    </r>
    <r>
      <rPr>
        <sz val="12"/>
        <rFont val="Arial"/>
        <family val="2"/>
      </rPr>
      <t>compressor</t>
    </r>
    <r>
      <rPr>
        <sz val="12"/>
        <rFont val="Arial"/>
        <family val="2"/>
      </rPr>
      <t xml:space="preserve"> for cooling energy generation </t>
    </r>
    <phoneticPr fontId="2"/>
  </si>
  <si>
    <t>mass or volume/p</t>
    <phoneticPr fontId="2"/>
  </si>
  <si>
    <t>GJ/mass or volume</t>
    <phoneticPr fontId="2"/>
  </si>
  <si>
    <r>
      <t>Data is measured by measuring equipment in the factory.
- Measuring and recording:
 1) Measured data is  recorded and stored in the measuring equipment.
 2) Recorded data is checked its integrity once a month by responsible staff.
- Calibration:</t>
    </r>
    <r>
      <rPr>
        <strike/>
        <sz val="12"/>
        <rFont val="Arial"/>
        <family val="2"/>
      </rPr>
      <t xml:space="preserve">
</t>
    </r>
    <r>
      <rPr>
        <sz val="12"/>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2"/>
  </si>
  <si>
    <t>Data is measured by measuring equipment in the factory.
- Measuring and recording:
 1) Measured data is  recorded and stored in the measuring equipment.
 2) Recorded data is checked its integrity once a month by responsible staff.
- Calibration: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</si>
  <si>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r>
      <t xml:space="preserve">Electricity consumed by the project HP </t>
    </r>
    <r>
      <rPr>
        <i/>
        <sz val="12"/>
        <rFont val="Arial"/>
        <family val="2"/>
      </rPr>
      <t>i</t>
    </r>
    <r>
      <rPr>
        <sz val="12"/>
        <rFont val="Arial"/>
        <family val="2"/>
      </rPr>
      <t xml:space="preserve"> during the period </t>
    </r>
    <r>
      <rPr>
        <i/>
        <sz val="12"/>
        <rFont val="Arial"/>
        <family val="2"/>
      </rPr>
      <t>p</t>
    </r>
    <phoneticPr fontId="2"/>
  </si>
  <si>
    <r>
      <t>EC</t>
    </r>
    <r>
      <rPr>
        <vertAlign val="subscript"/>
        <sz val="12"/>
        <rFont val="Arial"/>
        <family val="2"/>
      </rPr>
      <t>PJ_AUX,j,p</t>
    </r>
    <phoneticPr fontId="2"/>
  </si>
  <si>
    <r>
      <t xml:space="preserve">Electricity consumed by the auxiliary electric equipment </t>
    </r>
    <r>
      <rPr>
        <i/>
        <sz val="12"/>
        <rFont val="Arial"/>
        <family val="2"/>
      </rPr>
      <t>j</t>
    </r>
    <r>
      <rPr>
        <sz val="12"/>
        <rFont val="Arial"/>
        <family val="2"/>
      </rPr>
      <t xml:space="preserve"> for the project HP(s) during the period </t>
    </r>
    <r>
      <rPr>
        <i/>
        <sz val="12"/>
        <rFont val="Arial"/>
        <family val="2"/>
      </rPr>
      <t>p</t>
    </r>
    <phoneticPr fontId="2"/>
  </si>
  <si>
    <r>
      <t>CO</t>
    </r>
    <r>
      <rPr>
        <vertAlign val="subscript"/>
        <sz val="12"/>
        <rFont val="Arial"/>
        <family val="2"/>
      </rPr>
      <t>2</t>
    </r>
    <r>
      <rPr>
        <sz val="12"/>
        <rFont val="Arial"/>
        <family val="2"/>
      </rPr>
      <t xml:space="preserve"> emission factor for the fuel consumed by the reference boiler for heating energy generation</t>
    </r>
    <phoneticPr fontId="2"/>
  </si>
  <si>
    <r>
      <t>tCO</t>
    </r>
    <r>
      <rPr>
        <vertAlign val="subscript"/>
        <sz val="12"/>
        <rFont val="Arial"/>
        <family val="2"/>
      </rPr>
      <t>2</t>
    </r>
    <r>
      <rPr>
        <sz val="12"/>
        <rFont val="Arial"/>
        <family val="2"/>
      </rPr>
      <t>/GJ</t>
    </r>
    <phoneticPr fontId="2"/>
  </si>
  <si>
    <t>ID number of the auxiliary electric equipment for the project HP(s)</t>
    <phoneticPr fontId="32"/>
  </si>
  <si>
    <r>
      <t>CO</t>
    </r>
    <r>
      <rPr>
        <vertAlign val="subscript"/>
        <sz val="12"/>
        <rFont val="Arial"/>
        <family val="2"/>
      </rPr>
      <t>2</t>
    </r>
    <r>
      <rPr>
        <sz val="12"/>
        <rFont val="Arial"/>
        <family val="2"/>
      </rPr>
      <t xml:space="preserve"> emission factor for the fuel consumed by the reference boiled for heating energy generation</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</si>
</sst>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 #,##0.00_ ;_ * \-#,##0.00_ ;_ * &quot;-&quot;??_ ;_ @_ "/>
    <numFmt numFmtId="176" formatCode="0.00_ ;[Red]\-0.00\ "/>
    <numFmt numFmtId="177" formatCode="0.0000_ ;[Red]\-0.0000\ "/>
    <numFmt numFmtId="178" formatCode="0.00_ "/>
    <numFmt numFmtId="179" formatCode="0.000_ "/>
    <numFmt numFmtId="180" formatCode="0.00_);[Red]\(0.00\)"/>
    <numFmt numFmtId="181" formatCode="0.000_ ;[Red]\-0.000\ "/>
    <numFmt numFmtId="182" formatCode="_ * #,##0.0000_ ;_ * \-#,##0.0000_ ;_ * &quot;-&quot;_ ;_ @_ "/>
    <numFmt numFmtId="183" formatCode="#,##0_ ;[Red]\-#,##0\ "/>
    <numFmt numFmtId="184" formatCode="#,##0.000_ ;[Red]\-#,##0.000\ "/>
    <numFmt numFmtId="185" formatCode="0.0000_);[Red]\(0.0000\)"/>
  </numFmts>
  <fonts count="4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i/>
      <sz val="11"/>
      <color indexed="8"/>
      <name val="Arial"/>
      <family val="2"/>
    </font>
    <font>
      <sz val="12"/>
      <color theme="1"/>
      <name val="Arial"/>
      <family val="2"/>
    </font>
    <font>
      <vertAlign val="subscript"/>
      <sz val="12"/>
      <color theme="1"/>
      <name val="Arial"/>
      <family val="2"/>
    </font>
    <font>
      <i/>
      <sz val="12"/>
      <color theme="1"/>
      <name val="Arial"/>
      <family val="2"/>
    </font>
    <font>
      <sz val="12"/>
      <name val="Arial"/>
      <family val="2"/>
    </font>
    <font>
      <vertAlign val="subscript"/>
      <sz val="12"/>
      <name val="Arial"/>
      <family val="2"/>
    </font>
    <font>
      <i/>
      <sz val="12"/>
      <name val="Arial"/>
      <family val="2"/>
    </font>
    <font>
      <sz val="12"/>
      <color indexed="10"/>
      <name val="Arial"/>
      <family val="2"/>
    </font>
    <font>
      <sz val="11"/>
      <color theme="1"/>
      <name val="Arial Unicode MS"/>
      <family val="3"/>
      <charset val="128"/>
    </font>
    <font>
      <sz val="12"/>
      <name val="ＭＳ Ｐゴシック"/>
      <family val="3"/>
      <charset val="128"/>
    </font>
    <font>
      <b/>
      <sz val="11"/>
      <color theme="0"/>
      <name val="Arial"/>
      <family val="2"/>
    </font>
    <font>
      <sz val="6"/>
      <name val="ＭＳ Ｐゴシック"/>
      <family val="3"/>
      <charset val="128"/>
      <scheme val="minor"/>
    </font>
    <font>
      <b/>
      <i/>
      <sz val="11"/>
      <color theme="0"/>
      <name val="Arial"/>
      <family val="2"/>
    </font>
    <font>
      <sz val="11"/>
      <color theme="0"/>
      <name val="Arial"/>
      <family val="2"/>
    </font>
    <font>
      <i/>
      <sz val="11"/>
      <color theme="1"/>
      <name val="Arial"/>
      <family val="2"/>
    </font>
    <font>
      <sz val="11"/>
      <color theme="1"/>
      <name val="Arial"/>
      <family val="2"/>
    </font>
    <font>
      <vertAlign val="subscript"/>
      <sz val="11"/>
      <color theme="1"/>
      <name val="Arial"/>
      <family val="2"/>
    </font>
    <font>
      <b/>
      <sz val="11"/>
      <color theme="1"/>
      <name val="Arial"/>
      <family val="2"/>
    </font>
    <font>
      <sz val="11"/>
      <color rgb="FF000000"/>
      <name val="Arial"/>
      <family val="2"/>
    </font>
    <font>
      <sz val="11"/>
      <color rgb="FFFF0000"/>
      <name val="ＭＳ Ｐゴシック"/>
      <family val="3"/>
      <charset val="128"/>
      <scheme val="minor"/>
    </font>
    <font>
      <strike/>
      <sz val="12"/>
      <name val="Arial"/>
      <family val="2"/>
    </font>
    <font>
      <i/>
      <sz val="11"/>
      <name val="Arial"/>
      <family val="2"/>
    </font>
    <font>
      <sz val="11"/>
      <color rgb="FFFF0000"/>
      <name val="Arial"/>
      <family val="2"/>
    </font>
    <font>
      <vertAlign val="subscript"/>
      <sz val="11"/>
      <name val="Arial"/>
      <family val="2"/>
    </font>
    <font>
      <b/>
      <sz val="11"/>
      <name val="Arial"/>
      <family val="2"/>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16365C"/>
        <bgColor indexed="64"/>
      </patternFill>
    </fill>
    <fill>
      <patternFill patternType="solid">
        <fgColor rgb="FFC5D9F1"/>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top style="thin">
        <color indexed="23"/>
      </top>
      <bottom/>
      <diagonal/>
    </border>
    <border>
      <left style="thin">
        <color theme="1" tint="0.34998626667073579"/>
      </left>
      <right style="thin">
        <color indexed="23"/>
      </right>
      <top style="thin">
        <color indexed="23"/>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2" borderId="0" xfId="0" applyFont="1" applyFill="1" applyBorder="1">
      <alignment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3" fillId="0" borderId="0" xfId="0" applyFont="1" applyFill="1" applyBorder="1">
      <alignment vertical="center"/>
    </xf>
    <xf numFmtId="0" fontId="13" fillId="0" borderId="0" xfId="0" applyFont="1">
      <alignment vertical="center"/>
    </xf>
    <xf numFmtId="0" fontId="12" fillId="3" borderId="0" xfId="0" applyFont="1" applyFill="1" applyAlignment="1">
      <alignment vertical="center"/>
    </xf>
    <xf numFmtId="0" fontId="6" fillId="3" borderId="0" xfId="0" applyFont="1" applyFill="1" applyAlignment="1">
      <alignment vertical="center"/>
    </xf>
    <xf numFmtId="0" fontId="6" fillId="3" borderId="0" xfId="0" applyFont="1" applyFill="1" applyAlignment="1">
      <alignment horizontal="right" vertical="center"/>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8" fillId="5" borderId="2" xfId="0" applyFont="1" applyFill="1" applyBorder="1">
      <alignment vertical="center"/>
    </xf>
    <xf numFmtId="0" fontId="16" fillId="0" borderId="6" xfId="0" applyFont="1" applyFill="1" applyBorder="1">
      <alignment vertical="center"/>
    </xf>
    <xf numFmtId="0" fontId="3" fillId="4" borderId="6" xfId="0" applyFont="1" applyFill="1" applyBorder="1">
      <alignment vertical="center"/>
    </xf>
    <xf numFmtId="0" fontId="6" fillId="4" borderId="6" xfId="0" applyFont="1" applyFill="1" applyBorder="1">
      <alignment vertical="center"/>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Fill="1" applyBorder="1">
      <alignment vertical="center"/>
    </xf>
    <xf numFmtId="0" fontId="3" fillId="0" borderId="6" xfId="0" applyFont="1" applyBorder="1" applyAlignment="1">
      <alignment horizontal="center" vertical="center"/>
    </xf>
    <xf numFmtId="0" fontId="8" fillId="0" borderId="6" xfId="0" applyFont="1" applyFill="1" applyBorder="1">
      <alignment vertical="center"/>
    </xf>
    <xf numFmtId="0" fontId="3" fillId="6" borderId="6" xfId="0" applyFont="1" applyFill="1" applyBorder="1" applyAlignment="1">
      <alignment vertical="center"/>
    </xf>
    <xf numFmtId="0" fontId="6"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2" xfId="0" applyFont="1" applyFill="1" applyBorder="1">
      <alignment vertical="center"/>
    </xf>
    <xf numFmtId="0" fontId="3" fillId="6" borderId="10" xfId="0" applyFont="1" applyFill="1" applyBorder="1">
      <alignment vertical="center"/>
    </xf>
    <xf numFmtId="0" fontId="3" fillId="7" borderId="6" xfId="0" applyFont="1" applyFill="1" applyBorder="1">
      <alignment vertical="center"/>
    </xf>
    <xf numFmtId="0" fontId="22" fillId="5" borderId="6" xfId="0" quotePrefix="1" applyFont="1" applyFill="1" applyBorder="1" applyAlignment="1" applyProtection="1">
      <alignment horizontal="center" vertical="center"/>
    </xf>
    <xf numFmtId="0" fontId="22" fillId="5" borderId="1" xfId="0" applyFont="1" applyFill="1" applyBorder="1" applyAlignment="1" applyProtection="1">
      <alignment vertical="center" wrapText="1"/>
    </xf>
    <xf numFmtId="176" fontId="22" fillId="2" borderId="1" xfId="1" applyNumberFormat="1" applyFont="1" applyFill="1" applyBorder="1" applyProtection="1">
      <alignment vertical="center"/>
      <protection locked="0"/>
    </xf>
    <xf numFmtId="0" fontId="22" fillId="5" borderId="1"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protection locked="0"/>
    </xf>
    <xf numFmtId="0" fontId="22" fillId="5" borderId="1" xfId="0" applyFont="1" applyFill="1" applyBorder="1" applyAlignment="1" applyProtection="1">
      <alignment horizontal="center" vertical="center"/>
    </xf>
    <xf numFmtId="0" fontId="3" fillId="0" borderId="0" xfId="0" applyFont="1" applyProtection="1">
      <alignment vertical="center"/>
    </xf>
    <xf numFmtId="0" fontId="16" fillId="0" borderId="0" xfId="0" applyFont="1">
      <alignment vertical="center"/>
    </xf>
    <xf numFmtId="0" fontId="25" fillId="5" borderId="1" xfId="0" quotePrefix="1" applyFont="1" applyFill="1" applyBorder="1" applyAlignment="1">
      <alignment horizontal="center" vertical="center"/>
    </xf>
    <xf numFmtId="0" fontId="25" fillId="5" borderId="1" xfId="0" applyFont="1" applyFill="1" applyBorder="1" applyAlignment="1" applyProtection="1">
      <alignment vertical="center" wrapText="1"/>
    </xf>
    <xf numFmtId="0" fontId="25" fillId="5" borderId="1" xfId="0" applyFont="1" applyFill="1" applyBorder="1" applyAlignment="1">
      <alignment vertical="center" wrapText="1"/>
    </xf>
    <xf numFmtId="0" fontId="25" fillId="5"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8" fillId="2" borderId="1" xfId="0" applyFont="1" applyFill="1" applyBorder="1" applyAlignment="1">
      <alignment vertical="center" wrapText="1"/>
    </xf>
    <xf numFmtId="0" fontId="25" fillId="5" borderId="1" xfId="0" applyFont="1" applyFill="1" applyBorder="1">
      <alignment vertical="center"/>
    </xf>
    <xf numFmtId="38" fontId="22" fillId="2" borderId="1" xfId="1" applyFont="1" applyFill="1" applyBorder="1" applyAlignment="1">
      <alignment horizontal="center" vertical="center" wrapText="1"/>
    </xf>
    <xf numFmtId="38" fontId="28" fillId="2" borderId="1" xfId="1" applyFont="1" applyFill="1" applyBorder="1" applyAlignment="1">
      <alignment vertical="center" wrapText="1"/>
    </xf>
    <xf numFmtId="0" fontId="22" fillId="2" borderId="1" xfId="0" applyFont="1" applyFill="1" applyBorder="1" applyAlignment="1" applyProtection="1">
      <alignment vertical="center" wrapText="1"/>
      <protection locked="0"/>
    </xf>
    <xf numFmtId="0" fontId="22" fillId="2" borderId="6" xfId="0" applyFont="1" applyFill="1" applyBorder="1" applyAlignment="1" applyProtection="1">
      <alignment vertical="center" wrapText="1"/>
      <protection locked="0"/>
    </xf>
    <xf numFmtId="0" fontId="16" fillId="0" borderId="0" xfId="0" applyFont="1" applyBorder="1">
      <alignment vertical="center"/>
    </xf>
    <xf numFmtId="0" fontId="22" fillId="5" borderId="1" xfId="0" applyFont="1" applyFill="1" applyBorder="1" applyAlignment="1" applyProtection="1">
      <alignment vertical="center"/>
    </xf>
    <xf numFmtId="178" fontId="22" fillId="0" borderId="1" xfId="0" applyNumberFormat="1" applyFont="1" applyFill="1" applyBorder="1" applyProtection="1">
      <alignment vertical="center"/>
      <protection locked="0"/>
    </xf>
    <xf numFmtId="179" fontId="22" fillId="0" borderId="1" xfId="0" applyNumberFormat="1" applyFont="1" applyFill="1" applyBorder="1" applyProtection="1">
      <alignment vertical="center"/>
      <protection locked="0"/>
    </xf>
    <xf numFmtId="0" fontId="22" fillId="5" borderId="1" xfId="0" quotePrefix="1" applyFont="1" applyFill="1" applyBorder="1" applyAlignment="1" applyProtection="1">
      <alignment horizontal="center" vertical="center" wrapText="1"/>
    </xf>
    <xf numFmtId="0" fontId="3" fillId="0" borderId="7" xfId="0" applyFont="1" applyBorder="1" applyAlignment="1">
      <alignment horizontal="center" vertical="center"/>
    </xf>
    <xf numFmtId="0" fontId="3" fillId="7" borderId="6" xfId="0" quotePrefix="1" applyFont="1" applyFill="1" applyBorder="1" applyAlignment="1">
      <alignment horizontal="center" vertical="center"/>
    </xf>
    <xf numFmtId="180" fontId="3" fillId="7" borderId="6" xfId="0" applyNumberFormat="1" applyFont="1" applyFill="1" applyBorder="1" applyAlignment="1">
      <alignment horizontal="center" vertical="center"/>
    </xf>
    <xf numFmtId="0" fontId="8" fillId="0" borderId="1" xfId="0" quotePrefix="1" applyFont="1" applyFill="1" applyBorder="1" applyAlignment="1">
      <alignment horizontal="left" vertical="center"/>
    </xf>
    <xf numFmtId="0" fontId="25" fillId="0" borderId="1" xfId="0" applyFont="1" applyFill="1" applyBorder="1" applyAlignment="1">
      <alignment horizontal="center" vertical="center"/>
    </xf>
    <xf numFmtId="2" fontId="3" fillId="0" borderId="6" xfId="0" applyNumberFormat="1" applyFont="1" applyBorder="1">
      <alignment vertical="center"/>
    </xf>
    <xf numFmtId="0" fontId="1" fillId="0" borderId="0" xfId="0" applyFont="1">
      <alignment vertical="center"/>
    </xf>
    <xf numFmtId="0" fontId="31" fillId="8" borderId="6" xfId="0" applyFont="1" applyFill="1" applyBorder="1" applyProtection="1">
      <alignment vertical="center"/>
    </xf>
    <xf numFmtId="0" fontId="34" fillId="8" borderId="6" xfId="0" applyFont="1" applyFill="1" applyBorder="1" applyAlignment="1" applyProtection="1">
      <alignment vertical="center" wrapText="1"/>
    </xf>
    <xf numFmtId="180" fontId="39" fillId="9" borderId="6" xfId="0" applyNumberFormat="1" applyFont="1" applyFill="1" applyBorder="1" applyProtection="1">
      <alignment vertical="center"/>
    </xf>
    <xf numFmtId="177" fontId="39" fillId="9" borderId="6" xfId="1" applyNumberFormat="1" applyFont="1" applyFill="1" applyBorder="1" applyProtection="1">
      <alignment vertical="center"/>
    </xf>
    <xf numFmtId="181" fontId="39" fillId="9" borderId="6" xfId="0" applyNumberFormat="1" applyFont="1" applyFill="1" applyBorder="1" applyProtection="1">
      <alignment vertical="center"/>
    </xf>
    <xf numFmtId="0" fontId="36" fillId="9" borderId="6" xfId="0" applyFont="1" applyFill="1" applyBorder="1" applyAlignment="1" applyProtection="1">
      <alignment horizontal="right" vertical="center"/>
    </xf>
    <xf numFmtId="0" fontId="36" fillId="0" borderId="0" xfId="0" applyFont="1" applyAlignment="1" applyProtection="1">
      <alignment horizontal="right" vertical="center"/>
    </xf>
    <xf numFmtId="0" fontId="25" fillId="5" borderId="14" xfId="0" applyFont="1" applyFill="1" applyBorder="1" applyAlignment="1">
      <alignment horizontal="center" vertical="center" wrapText="1"/>
    </xf>
    <xf numFmtId="0" fontId="36" fillId="5" borderId="1" xfId="0" applyFont="1" applyFill="1" applyBorder="1" applyAlignment="1" applyProtection="1">
      <alignment horizontal="center" vertical="center" wrapText="1"/>
    </xf>
    <xf numFmtId="0" fontId="36" fillId="5" borderId="3" xfId="0" applyFont="1" applyFill="1" applyBorder="1" applyAlignment="1" applyProtection="1">
      <alignment horizontal="center" vertical="center" wrapText="1"/>
    </xf>
    <xf numFmtId="0" fontId="36" fillId="5" borderId="1" xfId="0" quotePrefix="1" applyFont="1" applyFill="1" applyBorder="1" applyAlignment="1" applyProtection="1">
      <alignment horizontal="center" vertical="center" wrapText="1"/>
    </xf>
    <xf numFmtId="0" fontId="36" fillId="5" borderId="6" xfId="0" applyFont="1" applyFill="1" applyBorder="1" applyAlignment="1" applyProtection="1">
      <alignment horizontal="center" vertical="center" wrapText="1"/>
    </xf>
    <xf numFmtId="0" fontId="36" fillId="0" borderId="6" xfId="0" applyFont="1" applyBorder="1" applyAlignment="1" applyProtection="1">
      <alignment horizontal="center" vertical="center"/>
      <protection locked="0"/>
    </xf>
    <xf numFmtId="182" fontId="39" fillId="9" borderId="6" xfId="1" applyNumberFormat="1" applyFont="1" applyFill="1" applyBorder="1" applyProtection="1">
      <alignment vertical="center"/>
    </xf>
    <xf numFmtId="182" fontId="39" fillId="9" borderId="6" xfId="0" applyNumberFormat="1" applyFont="1" applyFill="1" applyBorder="1" applyProtection="1">
      <alignment vertical="center"/>
    </xf>
    <xf numFmtId="43" fontId="36" fillId="0" borderId="6" xfId="1" applyNumberFormat="1" applyFont="1" applyBorder="1" applyProtection="1">
      <alignment vertical="center"/>
      <protection locked="0"/>
    </xf>
    <xf numFmtId="0" fontId="35" fillId="5" borderId="6" xfId="0" applyFont="1" applyFill="1" applyBorder="1" applyAlignment="1" applyProtection="1">
      <alignment horizontal="center" vertical="center" wrapText="1"/>
    </xf>
    <xf numFmtId="0" fontId="25" fillId="5" borderId="1" xfId="0" applyFont="1" applyFill="1" applyBorder="1" applyAlignment="1">
      <alignment horizontal="center" vertical="center" wrapText="1"/>
    </xf>
    <xf numFmtId="0" fontId="40" fillId="0" borderId="0" xfId="0" applyFont="1">
      <alignment vertical="center"/>
    </xf>
    <xf numFmtId="2" fontId="3" fillId="0" borderId="6" xfId="0" applyNumberFormat="1" applyFont="1" applyFill="1" applyBorder="1">
      <alignment vertical="center"/>
    </xf>
    <xf numFmtId="43" fontId="36" fillId="9" borderId="6" xfId="0" applyNumberFormat="1" applyFont="1" applyFill="1" applyBorder="1" applyAlignment="1" applyProtection="1">
      <alignment horizontal="right" vertical="center"/>
    </xf>
    <xf numFmtId="38" fontId="25" fillId="5" borderId="1" xfId="1" applyFont="1" applyFill="1" applyBorder="1">
      <alignment vertical="center"/>
    </xf>
    <xf numFmtId="183" fontId="36" fillId="9" borderId="1" xfId="1" applyNumberFormat="1" applyFont="1" applyFill="1" applyBorder="1" applyAlignment="1" applyProtection="1">
      <alignment horizontal="center" vertical="center"/>
    </xf>
    <xf numFmtId="0" fontId="25" fillId="0" borderId="1" xfId="0" applyFont="1" applyFill="1" applyBorder="1">
      <alignment vertical="center"/>
    </xf>
    <xf numFmtId="0" fontId="25" fillId="2" borderId="15" xfId="0" applyFont="1" applyFill="1" applyBorder="1" applyAlignment="1">
      <alignment horizontal="left" vertical="center" wrapText="1"/>
    </xf>
    <xf numFmtId="0" fontId="31" fillId="8" borderId="7" xfId="0" applyFont="1" applyFill="1" applyBorder="1" applyProtection="1">
      <alignment vertical="center"/>
    </xf>
    <xf numFmtId="0" fontId="25" fillId="2" borderId="1" xfId="0" applyFont="1" applyFill="1" applyBorder="1" applyAlignment="1" applyProtection="1">
      <alignment vertical="center" wrapText="1"/>
      <protection locked="0"/>
    </xf>
    <xf numFmtId="0" fontId="42" fillId="5" borderId="6"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wrapText="1"/>
    </xf>
    <xf numFmtId="0" fontId="8" fillId="0" borderId="6" xfId="0" applyFont="1" applyBorder="1" applyAlignment="1" applyProtection="1">
      <alignment horizontal="center" vertical="center"/>
      <protection locked="0"/>
    </xf>
    <xf numFmtId="43" fontId="8" fillId="0" borderId="6" xfId="1" applyNumberFormat="1" applyFont="1" applyBorder="1" applyProtection="1">
      <alignment vertical="center"/>
      <protection locked="0"/>
    </xf>
    <xf numFmtId="176" fontId="22" fillId="2" borderId="1" xfId="1" applyNumberFormat="1" applyFont="1" applyFill="1" applyBorder="1" applyAlignment="1" applyProtection="1">
      <alignment horizontal="right" vertical="center"/>
      <protection locked="0"/>
    </xf>
    <xf numFmtId="176" fontId="39" fillId="9" borderId="6" xfId="1" applyNumberFormat="1" applyFont="1" applyFill="1" applyBorder="1" applyProtection="1">
      <alignment vertical="center"/>
    </xf>
    <xf numFmtId="0" fontId="8" fillId="5" borderId="1" xfId="0" quotePrefix="1" applyFont="1" applyFill="1" applyBorder="1" applyAlignment="1" applyProtection="1">
      <alignment vertical="center" wrapText="1"/>
    </xf>
    <xf numFmtId="0" fontId="8" fillId="5" borderId="16" xfId="0" applyFont="1" applyFill="1" applyBorder="1" applyAlignment="1" applyProtection="1">
      <alignment vertical="center" wrapText="1"/>
    </xf>
    <xf numFmtId="0" fontId="8" fillId="5" borderId="3" xfId="0" applyFont="1" applyFill="1" applyBorder="1" applyAlignment="1" applyProtection="1">
      <alignment vertical="center" wrapText="1"/>
    </xf>
    <xf numFmtId="0" fontId="36" fillId="5" borderId="3" xfId="0" applyFont="1" applyFill="1" applyBorder="1" applyAlignment="1" applyProtection="1">
      <alignment vertical="center" wrapText="1"/>
    </xf>
    <xf numFmtId="184" fontId="39" fillId="9" borderId="6" xfId="1" applyNumberFormat="1" applyFont="1" applyFill="1" applyBorder="1" applyAlignment="1" applyProtection="1">
      <alignment horizontal="right" vertical="center"/>
    </xf>
    <xf numFmtId="184" fontId="39" fillId="9" borderId="6" xfId="1" applyNumberFormat="1" applyFont="1" applyFill="1" applyBorder="1" applyProtection="1">
      <alignment vertical="center"/>
    </xf>
    <xf numFmtId="184" fontId="36" fillId="9" borderId="6" xfId="1" applyNumberFormat="1" applyFont="1" applyFill="1" applyBorder="1" applyProtection="1">
      <alignment vertical="center"/>
    </xf>
    <xf numFmtId="0" fontId="25" fillId="2" borderId="3" xfId="0" applyFont="1" applyFill="1" applyBorder="1" applyAlignment="1">
      <alignment horizontal="left" vertical="center" wrapText="1"/>
    </xf>
    <xf numFmtId="184" fontId="36" fillId="2" borderId="1" xfId="1" applyNumberFormat="1" applyFont="1" applyFill="1" applyBorder="1" applyProtection="1">
      <alignment vertical="center"/>
      <protection locked="0"/>
    </xf>
    <xf numFmtId="185" fontId="3" fillId="5" borderId="0" xfId="0" applyNumberFormat="1" applyFont="1" applyFill="1" applyProtection="1">
      <alignment vertical="center"/>
    </xf>
    <xf numFmtId="185" fontId="22" fillId="5" borderId="1" xfId="1" applyNumberFormat="1" applyFont="1" applyFill="1" applyBorder="1" applyProtection="1">
      <alignment vertical="center"/>
    </xf>
    <xf numFmtId="0" fontId="25" fillId="5" borderId="1" xfId="0" applyFont="1" applyFill="1" applyBorder="1" applyAlignment="1" applyProtection="1">
      <alignment horizontal="center" vertical="center" wrapText="1"/>
    </xf>
    <xf numFmtId="0" fontId="16" fillId="0" borderId="6" xfId="0" applyFont="1" applyFill="1" applyBorder="1" applyAlignment="1">
      <alignment vertical="center" wrapText="1"/>
    </xf>
    <xf numFmtId="0" fontId="10" fillId="4" borderId="1" xfId="0" applyFont="1" applyFill="1" applyBorder="1" applyAlignment="1">
      <alignment horizontal="center" vertical="center" wrapText="1"/>
    </xf>
    <xf numFmtId="0" fontId="10" fillId="4" borderId="3" xfId="0" applyFont="1" applyFill="1" applyBorder="1" applyAlignment="1">
      <alignment horizontal="center" vertical="center"/>
    </xf>
    <xf numFmtId="38" fontId="17" fillId="2" borderId="4" xfId="1" applyFont="1" applyFill="1" applyBorder="1" applyAlignment="1">
      <alignment horizontal="right" vertical="center"/>
    </xf>
    <xf numFmtId="38" fontId="17" fillId="2" borderId="5" xfId="1" applyFont="1" applyFill="1" applyBorder="1" applyAlignment="1">
      <alignment horizontal="right" vertical="center"/>
    </xf>
    <xf numFmtId="0" fontId="36" fillId="5" borderId="1" xfId="0" applyFont="1" applyFill="1" applyBorder="1" applyAlignment="1" applyProtection="1">
      <alignment vertical="center" wrapText="1"/>
    </xf>
    <xf numFmtId="0" fontId="25" fillId="0" borderId="1" xfId="0" applyFont="1" applyBorder="1" applyAlignment="1" applyProtection="1">
      <alignment horizontal="left" vertical="center" wrapText="1"/>
      <protection locked="0"/>
    </xf>
    <xf numFmtId="0" fontId="25" fillId="5" borderId="14" xfId="0" applyFont="1" applyFill="1" applyBorder="1" applyAlignment="1">
      <alignment horizontal="left" vertical="center" wrapText="1"/>
    </xf>
    <xf numFmtId="0" fontId="25" fillId="5" borderId="2" xfId="0" applyFont="1" applyFill="1" applyBorder="1" applyAlignment="1">
      <alignment horizontal="left" vertical="center" wrapText="1"/>
    </xf>
    <xf numFmtId="0" fontId="25" fillId="0" borderId="1" xfId="0" applyFont="1" applyBorder="1" applyAlignment="1">
      <alignment horizontal="left" vertical="center" wrapText="1"/>
    </xf>
    <xf numFmtId="0" fontId="25" fillId="2" borderId="3"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8" fillId="5" borderId="1" xfId="0" applyFont="1" applyFill="1" applyBorder="1" applyAlignment="1" applyProtection="1">
      <alignment vertical="center" wrapText="1"/>
    </xf>
    <xf numFmtId="0" fontId="22" fillId="0" borderId="1" xfId="0" applyFont="1" applyBorder="1" applyAlignment="1" applyProtection="1">
      <alignment horizontal="left" vertical="center" wrapText="1"/>
      <protection locked="0"/>
    </xf>
    <xf numFmtId="0" fontId="22" fillId="0" borderId="1" xfId="0" applyFont="1" applyBorder="1" applyAlignment="1" applyProtection="1">
      <alignment horizontal="center" vertical="center" wrapText="1"/>
      <protection locked="0"/>
    </xf>
    <xf numFmtId="0" fontId="25" fillId="0" borderId="1" xfId="0" applyFont="1" applyBorder="1" applyAlignment="1">
      <alignment horizontal="center" vertical="center" wrapText="1"/>
    </xf>
    <xf numFmtId="0" fontId="22" fillId="5" borderId="1" xfId="0" applyFont="1" applyFill="1" applyBorder="1" applyAlignment="1" applyProtection="1">
      <alignment vertical="center" wrapText="1"/>
    </xf>
    <xf numFmtId="0" fontId="22" fillId="0" borderId="1" xfId="0" applyFont="1" applyFill="1" applyBorder="1" applyAlignment="1" applyProtection="1">
      <alignment horizontal="left" vertical="center" wrapText="1"/>
      <protection locked="0"/>
    </xf>
    <xf numFmtId="0" fontId="25" fillId="0" borderId="14" xfId="0" applyFont="1" applyBorder="1" applyAlignment="1" applyProtection="1">
      <alignment horizontal="left" vertical="center" wrapText="1"/>
      <protection locked="0"/>
    </xf>
    <xf numFmtId="0" fontId="25" fillId="0" borderId="2" xfId="0" applyFont="1" applyBorder="1" applyAlignment="1" applyProtection="1">
      <alignment horizontal="left" vertical="center" wrapText="1"/>
      <protection locked="0"/>
    </xf>
    <xf numFmtId="0" fontId="41" fillId="0" borderId="14" xfId="0" applyFont="1" applyBorder="1" applyAlignment="1" applyProtection="1">
      <alignment horizontal="left" vertical="center" wrapText="1"/>
      <protection locked="0"/>
    </xf>
    <xf numFmtId="0" fontId="31" fillId="8" borderId="7" xfId="0" applyFont="1" applyFill="1" applyBorder="1" applyAlignment="1" applyProtection="1">
      <alignment horizontal="center" vertical="top" wrapText="1"/>
    </xf>
    <xf numFmtId="0" fontId="31" fillId="8" borderId="8" xfId="0" applyFont="1" applyFill="1" applyBorder="1" applyAlignment="1" applyProtection="1">
      <alignment horizontal="center" vertical="top" wrapText="1"/>
    </xf>
    <xf numFmtId="0" fontId="31" fillId="8" borderId="9" xfId="0" applyFont="1" applyFill="1" applyBorder="1" applyAlignment="1" applyProtection="1">
      <alignment horizontal="center" vertical="top" wrapText="1"/>
    </xf>
    <xf numFmtId="0" fontId="34" fillId="8" borderId="6" xfId="0" applyFont="1" applyFill="1" applyBorder="1" applyAlignment="1" applyProtection="1">
      <alignment vertical="center" wrapText="1"/>
    </xf>
    <xf numFmtId="0" fontId="38" fillId="9" borderId="7" xfId="0" applyFont="1" applyFill="1" applyBorder="1" applyAlignment="1" applyProtection="1">
      <alignment horizontal="center" vertical="center"/>
    </xf>
    <xf numFmtId="0" fontId="38" fillId="9" borderId="9" xfId="0" applyFont="1" applyFill="1" applyBorder="1" applyAlignment="1" applyProtection="1">
      <alignment horizontal="center" vertical="center"/>
    </xf>
    <xf numFmtId="0" fontId="3" fillId="5" borderId="7" xfId="0" applyFont="1" applyFill="1" applyBorder="1" applyAlignment="1">
      <alignment vertical="center" wrapText="1"/>
    </xf>
    <xf numFmtId="0" fontId="3" fillId="5" borderId="8" xfId="0" applyFont="1" applyFill="1" applyBorder="1" applyAlignment="1">
      <alignment vertical="center" wrapText="1"/>
    </xf>
    <xf numFmtId="0" fontId="3" fillId="5" borderId="9" xfId="0" applyFont="1" applyFill="1" applyBorder="1" applyAlignment="1">
      <alignment vertical="center" wrapText="1"/>
    </xf>
    <xf numFmtId="0" fontId="11" fillId="3" borderId="0" xfId="0" applyFont="1" applyFill="1" applyAlignment="1">
      <alignment vertical="center"/>
    </xf>
    <xf numFmtId="0" fontId="9" fillId="3" borderId="0" xfId="0" applyFont="1" applyFill="1" applyAlignment="1">
      <alignment horizontal="right" vertical="center"/>
    </xf>
    <xf numFmtId="0" fontId="11" fillId="3" borderId="0" xfId="0" applyFont="1" applyFill="1" applyAlignment="1">
      <alignment horizontal="right" vertical="center"/>
    </xf>
    <xf numFmtId="0" fontId="3" fillId="6" borderId="7" xfId="0" applyFont="1" applyFill="1" applyBorder="1" applyAlignment="1">
      <alignment horizontal="left" vertical="center" wrapText="1"/>
    </xf>
    <xf numFmtId="0" fontId="3" fillId="6" borderId="8" xfId="0" applyFont="1" applyFill="1" applyBorder="1" applyAlignment="1">
      <alignment horizontal="left" vertical="center" wrapText="1"/>
    </xf>
    <xf numFmtId="0" fontId="3" fillId="6" borderId="9"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6"/>
  <sheetViews>
    <sheetView tabSelected="1" zoomScale="70" zoomScaleNormal="70" workbookViewId="0"/>
  </sheetViews>
  <sheetFormatPr defaultColWidth="9" defaultRowHeight="14" x14ac:dyDescent="0.2"/>
  <cols>
    <col min="1" max="1" width="3.6328125" style="1" customWidth="1"/>
    <col min="2" max="2" width="15.6328125" style="1" customWidth="1"/>
    <col min="3" max="3" width="16.90625" style="1" customWidth="1"/>
    <col min="4" max="4" width="32.26953125" style="1" customWidth="1"/>
    <col min="5" max="5" width="14.08984375" style="1" customWidth="1"/>
    <col min="6" max="6" width="13.08984375" style="1" customWidth="1"/>
    <col min="7" max="7" width="15.453125" style="1" customWidth="1"/>
    <col min="8" max="8" width="21.36328125" style="1" customWidth="1"/>
    <col min="9" max="9" width="63.453125" style="1" customWidth="1"/>
    <col min="10" max="10" width="15.7265625" style="1" customWidth="1"/>
    <col min="11" max="11" width="14.6328125" style="1" customWidth="1"/>
    <col min="12" max="16384" width="9" style="1"/>
  </cols>
  <sheetData>
    <row r="1" spans="1:11" ht="18" customHeight="1" x14ac:dyDescent="0.2">
      <c r="K1" s="17" t="s">
        <v>51</v>
      </c>
    </row>
    <row r="2" spans="1:11" ht="27.75" customHeight="1" x14ac:dyDescent="0.2">
      <c r="A2" s="20" t="s">
        <v>42</v>
      </c>
      <c r="B2" s="21"/>
      <c r="C2" s="21"/>
      <c r="D2" s="21"/>
      <c r="E2" s="21"/>
      <c r="F2" s="21"/>
      <c r="G2" s="21"/>
      <c r="H2" s="21"/>
      <c r="I2" s="21"/>
      <c r="J2" s="21"/>
      <c r="K2" s="22"/>
    </row>
    <row r="4" spans="1:11" ht="18.75" customHeight="1" x14ac:dyDescent="0.2">
      <c r="A4" s="18" t="s">
        <v>9</v>
      </c>
      <c r="B4" s="7"/>
    </row>
    <row r="5" spans="1:11" ht="18.75" customHeight="1" x14ac:dyDescent="0.2">
      <c r="A5" s="7"/>
      <c r="B5" s="23" t="s">
        <v>13</v>
      </c>
      <c r="C5" s="23" t="s">
        <v>14</v>
      </c>
      <c r="D5" s="23" t="s">
        <v>15</v>
      </c>
      <c r="E5" s="23" t="s">
        <v>16</v>
      </c>
      <c r="F5" s="23" t="s">
        <v>17</v>
      </c>
      <c r="G5" s="23" t="s">
        <v>18</v>
      </c>
      <c r="H5" s="23" t="s">
        <v>19</v>
      </c>
      <c r="I5" s="23" t="s">
        <v>20</v>
      </c>
      <c r="J5" s="23" t="s">
        <v>21</v>
      </c>
      <c r="K5" s="23" t="s">
        <v>22</v>
      </c>
    </row>
    <row r="6" spans="1:11" s="13" customFormat="1" ht="39" customHeight="1" x14ac:dyDescent="0.2">
      <c r="B6" s="23" t="s">
        <v>23</v>
      </c>
      <c r="C6" s="23" t="s">
        <v>24</v>
      </c>
      <c r="D6" s="23" t="s">
        <v>25</v>
      </c>
      <c r="E6" s="23" t="s">
        <v>26</v>
      </c>
      <c r="F6" s="23" t="s">
        <v>27</v>
      </c>
      <c r="G6" s="23" t="s">
        <v>28</v>
      </c>
      <c r="H6" s="23" t="s">
        <v>29</v>
      </c>
      <c r="I6" s="23" t="s">
        <v>30</v>
      </c>
      <c r="J6" s="23" t="s">
        <v>31</v>
      </c>
      <c r="K6" s="23" t="s">
        <v>32</v>
      </c>
    </row>
    <row r="7" spans="1:11" s="52" customFormat="1" ht="126.75" customHeight="1" x14ac:dyDescent="0.2">
      <c r="B7" s="53" t="s">
        <v>54</v>
      </c>
      <c r="C7" s="54" t="s">
        <v>106</v>
      </c>
      <c r="D7" s="55" t="s">
        <v>173</v>
      </c>
      <c r="E7" s="98">
        <f>'PMS(input_separate)'!$D$27</f>
        <v>0</v>
      </c>
      <c r="F7" s="56" t="s">
        <v>105</v>
      </c>
      <c r="G7" s="57" t="s">
        <v>53</v>
      </c>
      <c r="H7" s="57" t="s">
        <v>56</v>
      </c>
      <c r="I7" s="132" t="s">
        <v>171</v>
      </c>
      <c r="J7" s="58" t="s">
        <v>58</v>
      </c>
      <c r="K7" s="59"/>
    </row>
    <row r="8" spans="1:11" s="52" customFormat="1" ht="117" customHeight="1" x14ac:dyDescent="0.2">
      <c r="B8" s="53" t="s">
        <v>55</v>
      </c>
      <c r="C8" s="60" t="s">
        <v>174</v>
      </c>
      <c r="D8" s="55" t="s">
        <v>175</v>
      </c>
      <c r="E8" s="98">
        <f>'PMS(input_separate)'!$E$27</f>
        <v>0</v>
      </c>
      <c r="F8" s="56" t="s">
        <v>52</v>
      </c>
      <c r="G8" s="57" t="s">
        <v>53</v>
      </c>
      <c r="H8" s="57" t="s">
        <v>56</v>
      </c>
      <c r="I8" s="133"/>
      <c r="J8" s="61" t="s">
        <v>57</v>
      </c>
      <c r="K8" s="62"/>
    </row>
    <row r="9" spans="1:11" s="52" customFormat="1" ht="59.25" customHeight="1" x14ac:dyDescent="0.2">
      <c r="B9" s="45" t="s">
        <v>65</v>
      </c>
      <c r="C9" s="46" t="s">
        <v>70</v>
      </c>
      <c r="D9" s="46" t="s">
        <v>71</v>
      </c>
      <c r="E9" s="47">
        <v>0</v>
      </c>
      <c r="F9" s="121" t="s">
        <v>169</v>
      </c>
      <c r="G9" s="49" t="s">
        <v>60</v>
      </c>
      <c r="H9" s="49" t="s">
        <v>61</v>
      </c>
      <c r="I9" s="103" t="s">
        <v>62</v>
      </c>
      <c r="J9" s="63" t="s">
        <v>63</v>
      </c>
      <c r="K9" s="64" t="s">
        <v>64</v>
      </c>
    </row>
    <row r="10" spans="1:11" s="52" customFormat="1" ht="239.25" customHeight="1" x14ac:dyDescent="0.2">
      <c r="A10" s="65"/>
      <c r="B10" s="45" t="s">
        <v>69</v>
      </c>
      <c r="C10" s="46" t="s">
        <v>72</v>
      </c>
      <c r="D10" s="46" t="s">
        <v>73</v>
      </c>
      <c r="E10" s="47">
        <v>0</v>
      </c>
      <c r="F10" s="50" t="s">
        <v>66</v>
      </c>
      <c r="G10" s="49" t="s">
        <v>67</v>
      </c>
      <c r="H10" s="49" t="s">
        <v>68</v>
      </c>
      <c r="I10" s="117" t="s">
        <v>172</v>
      </c>
      <c r="J10" s="63" t="s">
        <v>63</v>
      </c>
      <c r="K10" s="64" t="s">
        <v>64</v>
      </c>
    </row>
    <row r="11" spans="1:11" ht="8.25" customHeight="1" x14ac:dyDescent="0.2">
      <c r="I11" s="101"/>
    </row>
    <row r="12" spans="1:11" ht="20.149999999999999" customHeight="1" x14ac:dyDescent="0.2">
      <c r="A12" s="18" t="s">
        <v>10</v>
      </c>
    </row>
    <row r="13" spans="1:11" ht="20.149999999999999" customHeight="1" x14ac:dyDescent="0.2">
      <c r="B13" s="23" t="s">
        <v>13</v>
      </c>
      <c r="C13" s="123" t="s">
        <v>14</v>
      </c>
      <c r="D13" s="123"/>
      <c r="E13" s="23" t="s">
        <v>15</v>
      </c>
      <c r="F13" s="23" t="s">
        <v>16</v>
      </c>
      <c r="G13" s="123" t="s">
        <v>17</v>
      </c>
      <c r="H13" s="123"/>
      <c r="I13" s="123"/>
      <c r="J13" s="123" t="s">
        <v>18</v>
      </c>
      <c r="K13" s="123"/>
    </row>
    <row r="14" spans="1:11" ht="39" customHeight="1" x14ac:dyDescent="0.2">
      <c r="B14" s="23" t="s">
        <v>24</v>
      </c>
      <c r="C14" s="123" t="s">
        <v>25</v>
      </c>
      <c r="D14" s="123"/>
      <c r="E14" s="23" t="s">
        <v>26</v>
      </c>
      <c r="F14" s="23" t="s">
        <v>27</v>
      </c>
      <c r="G14" s="123" t="s">
        <v>29</v>
      </c>
      <c r="H14" s="123"/>
      <c r="I14" s="123"/>
      <c r="J14" s="123" t="s">
        <v>32</v>
      </c>
      <c r="K14" s="123"/>
    </row>
    <row r="15" spans="1:11" ht="54.75" customHeight="1" x14ac:dyDescent="0.2">
      <c r="B15" s="60" t="s">
        <v>95</v>
      </c>
      <c r="C15" s="129" t="s">
        <v>96</v>
      </c>
      <c r="D15" s="130"/>
      <c r="E15" s="99" t="s">
        <v>143</v>
      </c>
      <c r="F15" s="56" t="s">
        <v>87</v>
      </c>
      <c r="G15" s="131" t="s">
        <v>147</v>
      </c>
      <c r="H15" s="131"/>
      <c r="I15" s="131"/>
      <c r="J15" s="137"/>
      <c r="K15" s="137"/>
    </row>
    <row r="16" spans="1:11" ht="54.75" customHeight="1" x14ac:dyDescent="0.2">
      <c r="B16" s="60" t="s">
        <v>94</v>
      </c>
      <c r="C16" s="129" t="s">
        <v>97</v>
      </c>
      <c r="D16" s="130"/>
      <c r="E16" s="99" t="s">
        <v>144</v>
      </c>
      <c r="F16" s="56" t="s">
        <v>88</v>
      </c>
      <c r="G16" s="131" t="s">
        <v>146</v>
      </c>
      <c r="H16" s="131"/>
      <c r="I16" s="131"/>
      <c r="J16" s="137"/>
      <c r="K16" s="137"/>
    </row>
    <row r="17" spans="1:11" ht="50.25" customHeight="1" x14ac:dyDescent="0.2">
      <c r="B17" s="60" t="s">
        <v>93</v>
      </c>
      <c r="C17" s="129" t="s">
        <v>157</v>
      </c>
      <c r="D17" s="130"/>
      <c r="E17" s="108">
        <v>0.89</v>
      </c>
      <c r="F17" s="53" t="s">
        <v>89</v>
      </c>
      <c r="G17" s="131" t="s">
        <v>156</v>
      </c>
      <c r="H17" s="131"/>
      <c r="I17" s="131"/>
      <c r="J17" s="137"/>
      <c r="K17" s="137"/>
    </row>
    <row r="18" spans="1:11" ht="112.5" customHeight="1" x14ac:dyDescent="0.2">
      <c r="B18" s="60" t="s">
        <v>92</v>
      </c>
      <c r="C18" s="129" t="s">
        <v>176</v>
      </c>
      <c r="D18" s="130"/>
      <c r="E18" s="100">
        <v>7.5499999999999998E-2</v>
      </c>
      <c r="F18" s="56" t="s">
        <v>177</v>
      </c>
      <c r="G18" s="131" t="s">
        <v>112</v>
      </c>
      <c r="H18" s="131"/>
      <c r="I18" s="131"/>
      <c r="J18" s="137"/>
      <c r="K18" s="137"/>
    </row>
    <row r="19" spans="1:11" ht="51" customHeight="1" x14ac:dyDescent="0.2">
      <c r="B19" s="60" t="s">
        <v>91</v>
      </c>
      <c r="C19" s="129" t="s">
        <v>108</v>
      </c>
      <c r="D19" s="130"/>
      <c r="E19" s="99" t="s">
        <v>144</v>
      </c>
      <c r="F19" s="56" t="s">
        <v>98</v>
      </c>
      <c r="G19" s="131" t="s">
        <v>146</v>
      </c>
      <c r="H19" s="131"/>
      <c r="I19" s="131"/>
      <c r="J19" s="137"/>
      <c r="K19" s="137"/>
    </row>
    <row r="20" spans="1:11" ht="111" customHeight="1" x14ac:dyDescent="0.2">
      <c r="B20" s="60" t="s">
        <v>90</v>
      </c>
      <c r="C20" s="129" t="s">
        <v>167</v>
      </c>
      <c r="D20" s="130"/>
      <c r="E20" s="100">
        <v>4.09</v>
      </c>
      <c r="F20" s="53" t="s">
        <v>89</v>
      </c>
      <c r="G20" s="131" t="s">
        <v>145</v>
      </c>
      <c r="H20" s="131"/>
      <c r="I20" s="131"/>
      <c r="J20" s="137"/>
      <c r="K20" s="137"/>
    </row>
    <row r="21" spans="1:11" s="51" customFormat="1" ht="68.25" customHeight="1" x14ac:dyDescent="0.2">
      <c r="B21" s="66" t="s">
        <v>107</v>
      </c>
      <c r="C21" s="134" t="s">
        <v>160</v>
      </c>
      <c r="D21" s="134"/>
      <c r="E21" s="100">
        <v>0.56640000000000001</v>
      </c>
      <c r="F21" s="48" t="s">
        <v>104</v>
      </c>
      <c r="G21" s="135" t="s">
        <v>111</v>
      </c>
      <c r="H21" s="135"/>
      <c r="I21" s="135"/>
      <c r="J21" s="136"/>
      <c r="K21" s="136"/>
    </row>
    <row r="22" spans="1:11" s="51" customFormat="1" ht="57" customHeight="1" x14ac:dyDescent="0.2">
      <c r="B22" s="66" t="s">
        <v>74</v>
      </c>
      <c r="C22" s="127" t="s">
        <v>161</v>
      </c>
      <c r="D22" s="127"/>
      <c r="E22" s="119">
        <f>IF(ISERROR(3.6*(100/E25)*E27),0,3.6*(100/E25)*E27)</f>
        <v>0</v>
      </c>
      <c r="F22" s="48" t="s">
        <v>75</v>
      </c>
      <c r="G22" s="128" t="s">
        <v>153</v>
      </c>
      <c r="H22" s="128"/>
      <c r="I22" s="128"/>
      <c r="J22" s="128" t="s">
        <v>151</v>
      </c>
      <c r="K22" s="128"/>
    </row>
    <row r="23" spans="1:11" s="51" customFormat="1" ht="57" customHeight="1" x14ac:dyDescent="0.2">
      <c r="B23" s="66" t="s">
        <v>74</v>
      </c>
      <c r="C23" s="127" t="s">
        <v>162</v>
      </c>
      <c r="D23" s="127"/>
      <c r="E23" s="120">
        <f>IF(ISERROR(E9*E26*E27/E10),0,E9*E26*E27/E10)</f>
        <v>0</v>
      </c>
      <c r="F23" s="48" t="s">
        <v>75</v>
      </c>
      <c r="G23" s="128" t="s">
        <v>154</v>
      </c>
      <c r="H23" s="128"/>
      <c r="I23" s="128"/>
      <c r="J23" s="140" t="s">
        <v>151</v>
      </c>
      <c r="K23" s="141"/>
    </row>
    <row r="24" spans="1:11" s="51" customFormat="1" ht="135" customHeight="1" x14ac:dyDescent="0.2">
      <c r="B24" s="66" t="s">
        <v>74</v>
      </c>
      <c r="C24" s="127" t="s">
        <v>163</v>
      </c>
      <c r="D24" s="127"/>
      <c r="E24" s="118"/>
      <c r="F24" s="48" t="s">
        <v>75</v>
      </c>
      <c r="G24" s="128" t="s">
        <v>155</v>
      </c>
      <c r="H24" s="128"/>
      <c r="I24" s="128"/>
      <c r="J24" s="142"/>
      <c r="K24" s="141"/>
    </row>
    <row r="25" spans="1:11" s="51" customFormat="1" ht="30" customHeight="1" x14ac:dyDescent="0.2">
      <c r="B25" s="66" t="s">
        <v>82</v>
      </c>
      <c r="C25" s="138" t="s">
        <v>76</v>
      </c>
      <c r="D25" s="138"/>
      <c r="E25" s="67">
        <v>0</v>
      </c>
      <c r="F25" s="69" t="s">
        <v>77</v>
      </c>
      <c r="G25" s="139" t="s">
        <v>78</v>
      </c>
      <c r="H25" s="139"/>
      <c r="I25" s="139"/>
      <c r="J25" s="136"/>
      <c r="K25" s="136"/>
    </row>
    <row r="26" spans="1:11" s="51" customFormat="1" ht="100.15" customHeight="1" x14ac:dyDescent="0.2">
      <c r="B26" s="66" t="s">
        <v>83</v>
      </c>
      <c r="C26" s="138" t="s">
        <v>79</v>
      </c>
      <c r="D26" s="138"/>
      <c r="E26" s="68">
        <v>0</v>
      </c>
      <c r="F26" s="110" t="s">
        <v>170</v>
      </c>
      <c r="G26" s="139" t="s">
        <v>80</v>
      </c>
      <c r="H26" s="139"/>
      <c r="I26" s="139"/>
      <c r="J26" s="136"/>
      <c r="K26" s="136"/>
    </row>
    <row r="27" spans="1:11" s="51" customFormat="1" ht="100.15" customHeight="1" x14ac:dyDescent="0.2">
      <c r="B27" s="66" t="s">
        <v>84</v>
      </c>
      <c r="C27" s="138" t="s">
        <v>85</v>
      </c>
      <c r="D27" s="138"/>
      <c r="E27" s="68">
        <v>0</v>
      </c>
      <c r="F27" s="69" t="s">
        <v>86</v>
      </c>
      <c r="G27" s="139" t="s">
        <v>81</v>
      </c>
      <c r="H27" s="139"/>
      <c r="I27" s="139"/>
      <c r="J27" s="136"/>
      <c r="K27" s="136"/>
    </row>
    <row r="28" spans="1:11" ht="6.75" customHeight="1" x14ac:dyDescent="0.2"/>
    <row r="29" spans="1:11" ht="18.75" customHeight="1" x14ac:dyDescent="0.2">
      <c r="A29" s="19" t="s">
        <v>11</v>
      </c>
      <c r="B29" s="5"/>
    </row>
    <row r="30" spans="1:11" ht="20.5" thickBot="1" x14ac:dyDescent="0.25">
      <c r="B30" s="124" t="s">
        <v>39</v>
      </c>
      <c r="C30" s="124"/>
      <c r="D30" s="24" t="s">
        <v>27</v>
      </c>
    </row>
    <row r="31" spans="1:11" ht="21" thickBot="1" x14ac:dyDescent="0.25">
      <c r="B31" s="125">
        <f>ROUNDDOWN('PMS(calc_process)'!G6, 0)</f>
        <v>0</v>
      </c>
      <c r="C31" s="126"/>
      <c r="D31" s="25" t="s">
        <v>50</v>
      </c>
    </row>
    <row r="32" spans="1:11" ht="20.149999999999999" customHeight="1" x14ac:dyDescent="0.2">
      <c r="B32" s="6"/>
      <c r="C32" s="6"/>
      <c r="F32" s="14"/>
      <c r="G32" s="14"/>
    </row>
    <row r="33" spans="1:10" ht="18.75" customHeight="1" x14ac:dyDescent="0.2">
      <c r="A33" s="18" t="s">
        <v>12</v>
      </c>
    </row>
    <row r="34" spans="1:10" ht="18" customHeight="1" x14ac:dyDescent="0.2">
      <c r="B34" s="26" t="s">
        <v>34</v>
      </c>
      <c r="C34" s="122" t="s">
        <v>35</v>
      </c>
      <c r="D34" s="122"/>
      <c r="E34" s="122"/>
      <c r="F34" s="122"/>
      <c r="G34" s="122"/>
      <c r="H34" s="122"/>
      <c r="I34" s="122"/>
      <c r="J34" s="15"/>
    </row>
    <row r="35" spans="1:10" ht="18" customHeight="1" x14ac:dyDescent="0.2">
      <c r="B35" s="26" t="s">
        <v>33</v>
      </c>
      <c r="C35" s="122" t="s">
        <v>36</v>
      </c>
      <c r="D35" s="122"/>
      <c r="E35" s="122"/>
      <c r="F35" s="122"/>
      <c r="G35" s="122"/>
      <c r="H35" s="122"/>
      <c r="I35" s="122"/>
      <c r="J35" s="15"/>
    </row>
    <row r="36" spans="1:10" ht="18" customHeight="1" x14ac:dyDescent="0.2">
      <c r="B36" s="26" t="s">
        <v>37</v>
      </c>
      <c r="C36" s="122" t="s">
        <v>38</v>
      </c>
      <c r="D36" s="122"/>
      <c r="E36" s="122"/>
      <c r="F36" s="122"/>
      <c r="G36" s="122"/>
      <c r="H36" s="122"/>
      <c r="I36" s="122"/>
      <c r="J36" s="15"/>
    </row>
  </sheetData>
  <mergeCells count="51">
    <mergeCell ref="G19:I19"/>
    <mergeCell ref="J19:K19"/>
    <mergeCell ref="C18:D18"/>
    <mergeCell ref="G18:I18"/>
    <mergeCell ref="J18:K18"/>
    <mergeCell ref="C26:D26"/>
    <mergeCell ref="G26:I26"/>
    <mergeCell ref="J26:K26"/>
    <mergeCell ref="C27:D27"/>
    <mergeCell ref="G27:I27"/>
    <mergeCell ref="J27:K27"/>
    <mergeCell ref="C25:D25"/>
    <mergeCell ref="G25:I25"/>
    <mergeCell ref="J25:K25"/>
    <mergeCell ref="C20:D20"/>
    <mergeCell ref="G20:I20"/>
    <mergeCell ref="J20:K20"/>
    <mergeCell ref="J23:K23"/>
    <mergeCell ref="J24:K24"/>
    <mergeCell ref="I7:I8"/>
    <mergeCell ref="C21:D21"/>
    <mergeCell ref="G21:I21"/>
    <mergeCell ref="J21:K21"/>
    <mergeCell ref="C22:D22"/>
    <mergeCell ref="G22:I22"/>
    <mergeCell ref="J22:K22"/>
    <mergeCell ref="J13:K13"/>
    <mergeCell ref="J14:K14"/>
    <mergeCell ref="G14:I14"/>
    <mergeCell ref="J17:K17"/>
    <mergeCell ref="J16:K16"/>
    <mergeCell ref="C15:D15"/>
    <mergeCell ref="G15:I15"/>
    <mergeCell ref="J15:K15"/>
    <mergeCell ref="C19:D19"/>
    <mergeCell ref="C35:I35"/>
    <mergeCell ref="C36:I36"/>
    <mergeCell ref="C13:D13"/>
    <mergeCell ref="C14:D14"/>
    <mergeCell ref="B30:C30"/>
    <mergeCell ref="B31:C31"/>
    <mergeCell ref="C34:I34"/>
    <mergeCell ref="C23:D23"/>
    <mergeCell ref="G23:I23"/>
    <mergeCell ref="C24:D24"/>
    <mergeCell ref="G24:I24"/>
    <mergeCell ref="C17:D17"/>
    <mergeCell ref="G17:I17"/>
    <mergeCell ref="C16:D16"/>
    <mergeCell ref="G16:I16"/>
    <mergeCell ref="G13:I13"/>
  </mergeCells>
  <phoneticPr fontId="2"/>
  <dataValidations count="4">
    <dataValidation type="list" allowBlank="1" showInputMessage="1" showErrorMessage="1" sqref="E21">
      <formula1>"0.5664"</formula1>
    </dataValidation>
    <dataValidation type="list" allowBlank="1" showInputMessage="1" showErrorMessage="1" sqref="E18">
      <formula1>"0.0543,0.0726,0.0755"</formula1>
    </dataValidation>
    <dataValidation type="list" allowBlank="1" showInputMessage="1" showErrorMessage="1" sqref="E20">
      <formula1>"4.01,4.09,4.21"</formula1>
    </dataValidation>
    <dataValidation type="list" allowBlank="1" showInputMessage="1" showErrorMessage="1" sqref="E24">
      <formula1>"0.8,0.46"</formula1>
    </dataValidation>
  </dataValidations>
  <pageMargins left="0.70866141732283472" right="0.70866141732283472" top="0.74803149606299213" bottom="0.74803149606299213" header="0.31496062992125984" footer="0.31496062992125984"/>
  <pageSetup paperSize="9" scale="39"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W27"/>
  <sheetViews>
    <sheetView zoomScale="80" zoomScaleNormal="80" workbookViewId="0"/>
  </sheetViews>
  <sheetFormatPr defaultRowHeight="13" x14ac:dyDescent="0.2"/>
  <cols>
    <col min="2" max="2" width="8" customWidth="1"/>
    <col min="3" max="3" width="9.7265625" customWidth="1"/>
    <col min="4" max="17" width="13" customWidth="1"/>
    <col min="18" max="22" width="13.08984375" customWidth="1"/>
  </cols>
  <sheetData>
    <row r="1" spans="1:23" ht="14" x14ac:dyDescent="0.2">
      <c r="V1" s="83" t="str">
        <f>'PMS(input)'!K1</f>
        <v>JCM_TH_F_PMS_ver01.0</v>
      </c>
    </row>
    <row r="2" spans="1:23" ht="14" x14ac:dyDescent="0.2">
      <c r="V2" s="83"/>
    </row>
    <row r="3" spans="1:23" ht="14" x14ac:dyDescent="0.2">
      <c r="A3" s="77"/>
      <c r="B3" s="77"/>
      <c r="C3" s="102"/>
      <c r="D3" s="143" t="s">
        <v>113</v>
      </c>
      <c r="E3" s="144"/>
      <c r="F3" s="145"/>
      <c r="G3" s="143" t="s">
        <v>114</v>
      </c>
      <c r="H3" s="144"/>
      <c r="I3" s="144"/>
      <c r="J3" s="144"/>
      <c r="K3" s="144"/>
      <c r="L3" s="144"/>
      <c r="M3" s="144"/>
      <c r="N3" s="144"/>
      <c r="O3" s="144"/>
      <c r="P3" s="144"/>
      <c r="Q3" s="144"/>
      <c r="R3" s="144"/>
      <c r="S3" s="145"/>
      <c r="T3" s="143" t="s">
        <v>115</v>
      </c>
      <c r="U3" s="144"/>
      <c r="V3" s="145"/>
    </row>
    <row r="4" spans="1:23" ht="28" x14ac:dyDescent="0.2">
      <c r="A4" s="78" t="s">
        <v>116</v>
      </c>
      <c r="B4" s="93" t="s">
        <v>117</v>
      </c>
      <c r="C4" s="104" t="s">
        <v>152</v>
      </c>
      <c r="D4" s="88" t="s">
        <v>118</v>
      </c>
      <c r="E4" s="56" t="s">
        <v>174</v>
      </c>
      <c r="F4" s="48" t="s">
        <v>70</v>
      </c>
      <c r="G4" s="48" t="s">
        <v>72</v>
      </c>
      <c r="H4" s="56" t="s">
        <v>95</v>
      </c>
      <c r="I4" s="56" t="s">
        <v>94</v>
      </c>
      <c r="J4" s="56" t="s">
        <v>93</v>
      </c>
      <c r="K4" s="56" t="s">
        <v>92</v>
      </c>
      <c r="L4" s="56" t="s">
        <v>91</v>
      </c>
      <c r="M4" s="56" t="s">
        <v>90</v>
      </c>
      <c r="N4" s="85" t="s">
        <v>119</v>
      </c>
      <c r="O4" s="85" t="s">
        <v>119</v>
      </c>
      <c r="P4" s="85" t="s">
        <v>119</v>
      </c>
      <c r="Q4" s="85" t="s">
        <v>119</v>
      </c>
      <c r="R4" s="85" t="s">
        <v>120</v>
      </c>
      <c r="S4" s="85" t="s">
        <v>121</v>
      </c>
      <c r="T4" s="88" t="s">
        <v>122</v>
      </c>
      <c r="U4" s="88" t="s">
        <v>123</v>
      </c>
      <c r="V4" s="88" t="s">
        <v>124</v>
      </c>
    </row>
    <row r="5" spans="1:23" ht="168.75" customHeight="1" x14ac:dyDescent="0.2">
      <c r="A5" s="78" t="s">
        <v>125</v>
      </c>
      <c r="B5" s="88" t="s">
        <v>140</v>
      </c>
      <c r="C5" s="105" t="s">
        <v>178</v>
      </c>
      <c r="D5" s="94" t="s">
        <v>103</v>
      </c>
      <c r="E5" s="94" t="s">
        <v>175</v>
      </c>
      <c r="F5" s="48" t="s">
        <v>71</v>
      </c>
      <c r="G5" s="48" t="s">
        <v>73</v>
      </c>
      <c r="H5" s="84" t="s">
        <v>96</v>
      </c>
      <c r="I5" s="84" t="s">
        <v>97</v>
      </c>
      <c r="J5" s="84" t="s">
        <v>158</v>
      </c>
      <c r="K5" s="84" t="s">
        <v>179</v>
      </c>
      <c r="L5" s="84" t="s">
        <v>108</v>
      </c>
      <c r="M5" s="84" t="s">
        <v>168</v>
      </c>
      <c r="N5" s="111" t="s">
        <v>159</v>
      </c>
      <c r="O5" s="112" t="s">
        <v>164</v>
      </c>
      <c r="P5" s="112" t="s">
        <v>165</v>
      </c>
      <c r="Q5" s="113" t="s">
        <v>166</v>
      </c>
      <c r="R5" s="86" t="s">
        <v>126</v>
      </c>
      <c r="S5" s="86" t="s">
        <v>127</v>
      </c>
      <c r="T5" s="88" t="s">
        <v>139</v>
      </c>
      <c r="U5" s="88" t="s">
        <v>138</v>
      </c>
      <c r="V5" s="88" t="s">
        <v>137</v>
      </c>
    </row>
    <row r="6" spans="1:23" ht="31" x14ac:dyDescent="0.2">
      <c r="A6" s="78" t="s">
        <v>128</v>
      </c>
      <c r="B6" s="88" t="s">
        <v>129</v>
      </c>
      <c r="C6" s="105" t="s">
        <v>129</v>
      </c>
      <c r="D6" s="56" t="s">
        <v>105</v>
      </c>
      <c r="E6" s="56" t="s">
        <v>52</v>
      </c>
      <c r="F6" s="48" t="s">
        <v>59</v>
      </c>
      <c r="G6" s="50" t="s">
        <v>52</v>
      </c>
      <c r="H6" s="56" t="s">
        <v>87</v>
      </c>
      <c r="I6" s="56" t="s">
        <v>87</v>
      </c>
      <c r="J6" s="53" t="s">
        <v>89</v>
      </c>
      <c r="K6" s="56" t="s">
        <v>177</v>
      </c>
      <c r="L6" s="56" t="s">
        <v>87</v>
      </c>
      <c r="M6" s="53" t="s">
        <v>89</v>
      </c>
      <c r="N6" s="85" t="s">
        <v>130</v>
      </c>
      <c r="O6" s="85" t="s">
        <v>130</v>
      </c>
      <c r="P6" s="85" t="s">
        <v>130</v>
      </c>
      <c r="Q6" s="85" t="s">
        <v>130</v>
      </c>
      <c r="R6" s="87" t="s">
        <v>131</v>
      </c>
      <c r="S6" s="87" t="s">
        <v>132</v>
      </c>
      <c r="T6" s="88" t="s">
        <v>133</v>
      </c>
      <c r="U6" s="88" t="s">
        <v>133</v>
      </c>
      <c r="V6" s="88" t="s">
        <v>133</v>
      </c>
    </row>
    <row r="7" spans="1:23" ht="14" x14ac:dyDescent="0.2">
      <c r="A7" s="146" t="s">
        <v>134</v>
      </c>
      <c r="B7" s="89"/>
      <c r="C7" s="106"/>
      <c r="D7" s="92">
        <v>0</v>
      </c>
      <c r="E7" s="107">
        <v>0</v>
      </c>
      <c r="F7" s="79">
        <f>'PMS(input)'!$E$9</f>
        <v>0</v>
      </c>
      <c r="G7" s="80">
        <f>'PMS(input)'!$E$10</f>
        <v>0</v>
      </c>
      <c r="H7" s="92">
        <v>0</v>
      </c>
      <c r="I7" s="92">
        <v>0</v>
      </c>
      <c r="J7" s="109">
        <f>'PMS(input)'!$E$17</f>
        <v>0.89</v>
      </c>
      <c r="K7" s="80">
        <f>'PMS(input)'!$E$18</f>
        <v>7.5499999999999998E-2</v>
      </c>
      <c r="L7" s="92">
        <v>0</v>
      </c>
      <c r="M7" s="80">
        <f>'PMS(input)'!$E$20</f>
        <v>4.09</v>
      </c>
      <c r="N7" s="90">
        <f>'PMS(input)'!$E$21</f>
        <v>0.56640000000000001</v>
      </c>
      <c r="O7" s="91">
        <f>'PMS(input)'!$E$17</f>
        <v>0.89</v>
      </c>
      <c r="P7" s="91">
        <f>'PMS(input)'!$E$23</f>
        <v>0</v>
      </c>
      <c r="Q7" s="91">
        <f>'PMS(input)'!$E$24</f>
        <v>0</v>
      </c>
      <c r="R7" s="81">
        <f>'PMS(input)'!$E$26</f>
        <v>0</v>
      </c>
      <c r="S7" s="81">
        <f>'PMS(input)'!$E$27</f>
        <v>0</v>
      </c>
      <c r="T7" s="114">
        <f t="shared" ref="T7:T26" si="0">IF(ISERROR(($D7*3.6/$H7*$I7/$J7*$K7)+($D7/$H7*$L7/$M7*SMALL($N7:$Q7,COUNTIF($N7:$Q7,0)+1))),0,($D7*3.6/$H7*$I7/$J7*$K7)+($D7/$H7*$L7/$M7*SMALL($N7:$Q7,COUNTIF($N7:$Q7,0)+1)))</f>
        <v>0</v>
      </c>
      <c r="U7" s="115">
        <f>IF(ISERROR((D7+E7)*SMALL(N7:Q7,COUNTIF(N7:Q7,0)+1)),"0.0",((D7+E7)*SMALL(N7:Q7,COUNTIF(N7:Q7,0)+1)))</f>
        <v>0</v>
      </c>
      <c r="V7" s="115">
        <f>ROUNDDOWN($T7-$U7,)</f>
        <v>0</v>
      </c>
      <c r="W7" s="95"/>
    </row>
    <row r="8" spans="1:23" ht="14" x14ac:dyDescent="0.2">
      <c r="A8" s="146"/>
      <c r="B8" s="89"/>
      <c r="C8" s="106"/>
      <c r="D8" s="92">
        <v>0</v>
      </c>
      <c r="E8" s="107">
        <v>0</v>
      </c>
      <c r="F8" s="79">
        <f>'PMS(input)'!$E$9</f>
        <v>0</v>
      </c>
      <c r="G8" s="80">
        <f>'PMS(input)'!$E$10</f>
        <v>0</v>
      </c>
      <c r="H8" s="92">
        <v>0</v>
      </c>
      <c r="I8" s="92">
        <v>0</v>
      </c>
      <c r="J8" s="109">
        <f>'PMS(input)'!$E$17</f>
        <v>0.89</v>
      </c>
      <c r="K8" s="80">
        <f>'PMS(input)'!$E$18</f>
        <v>7.5499999999999998E-2</v>
      </c>
      <c r="L8" s="92">
        <v>0</v>
      </c>
      <c r="M8" s="80">
        <f>'PMS(input)'!$E$20</f>
        <v>4.09</v>
      </c>
      <c r="N8" s="90">
        <f>'PMS(input)'!$E$21</f>
        <v>0.56640000000000001</v>
      </c>
      <c r="O8" s="91">
        <f>'PMS(input)'!$E$17</f>
        <v>0.89</v>
      </c>
      <c r="P8" s="91">
        <f>'PMS(input)'!$E$23</f>
        <v>0</v>
      </c>
      <c r="Q8" s="91">
        <f>'PMS(input)'!$E$24</f>
        <v>0</v>
      </c>
      <c r="R8" s="81">
        <f>'PMS(input)'!$E$26</f>
        <v>0</v>
      </c>
      <c r="S8" s="81">
        <f>'PMS(input)'!$E$27</f>
        <v>0</v>
      </c>
      <c r="T8" s="114">
        <f t="shared" si="0"/>
        <v>0</v>
      </c>
      <c r="U8" s="115">
        <f t="shared" ref="U8:U26" si="1">IF(ISERROR((D8+E8)*SMALL(N8:Q8,COUNTIF(N8:Q8,0)+1)),"0.0",((D8+E8)*SMALL(N8:Q8,COUNTIF(N8:Q8,0)+1)))</f>
        <v>0</v>
      </c>
      <c r="V8" s="115">
        <f t="shared" ref="V8:V26" si="2">ROUNDDOWN($T8-$U8,)</f>
        <v>0</v>
      </c>
    </row>
    <row r="9" spans="1:23" ht="14" x14ac:dyDescent="0.2">
      <c r="A9" s="146"/>
      <c r="B9" s="89"/>
      <c r="C9" s="106"/>
      <c r="D9" s="92">
        <v>0</v>
      </c>
      <c r="E9" s="107">
        <v>0</v>
      </c>
      <c r="F9" s="79">
        <f>'PMS(input)'!$E$9</f>
        <v>0</v>
      </c>
      <c r="G9" s="80">
        <f>'PMS(input)'!$E$10</f>
        <v>0</v>
      </c>
      <c r="H9" s="92">
        <v>0</v>
      </c>
      <c r="I9" s="92">
        <v>0</v>
      </c>
      <c r="J9" s="109">
        <f>'PMS(input)'!$E$17</f>
        <v>0.89</v>
      </c>
      <c r="K9" s="80">
        <f>'PMS(input)'!$E$18</f>
        <v>7.5499999999999998E-2</v>
      </c>
      <c r="L9" s="92">
        <v>0</v>
      </c>
      <c r="M9" s="80">
        <f>'PMS(input)'!$E$20</f>
        <v>4.09</v>
      </c>
      <c r="N9" s="90">
        <f>'PMS(input)'!$E$21</f>
        <v>0.56640000000000001</v>
      </c>
      <c r="O9" s="91">
        <f>'PMS(input)'!$E$17</f>
        <v>0.89</v>
      </c>
      <c r="P9" s="91">
        <f>'PMS(input)'!$E$23</f>
        <v>0</v>
      </c>
      <c r="Q9" s="91">
        <f>'PMS(input)'!$E$24</f>
        <v>0</v>
      </c>
      <c r="R9" s="81">
        <f>'PMS(input)'!$E$26</f>
        <v>0</v>
      </c>
      <c r="S9" s="81">
        <f>'PMS(input)'!$E$27</f>
        <v>0</v>
      </c>
      <c r="T9" s="114">
        <f t="shared" si="0"/>
        <v>0</v>
      </c>
      <c r="U9" s="115">
        <f t="shared" si="1"/>
        <v>0</v>
      </c>
      <c r="V9" s="115">
        <f t="shared" si="2"/>
        <v>0</v>
      </c>
    </row>
    <row r="10" spans="1:23" ht="14" x14ac:dyDescent="0.2">
      <c r="A10" s="146"/>
      <c r="B10" s="89"/>
      <c r="C10" s="106"/>
      <c r="D10" s="92">
        <v>0</v>
      </c>
      <c r="E10" s="107">
        <v>0</v>
      </c>
      <c r="F10" s="79">
        <f>'PMS(input)'!$E$9</f>
        <v>0</v>
      </c>
      <c r="G10" s="80">
        <f>'PMS(input)'!$E$10</f>
        <v>0</v>
      </c>
      <c r="H10" s="92">
        <v>0</v>
      </c>
      <c r="I10" s="92">
        <v>0</v>
      </c>
      <c r="J10" s="109">
        <f>'PMS(input)'!$E$17</f>
        <v>0.89</v>
      </c>
      <c r="K10" s="80">
        <f>'PMS(input)'!$E$18</f>
        <v>7.5499999999999998E-2</v>
      </c>
      <c r="L10" s="92">
        <v>0</v>
      </c>
      <c r="M10" s="80">
        <f>'PMS(input)'!$E$20</f>
        <v>4.09</v>
      </c>
      <c r="N10" s="90">
        <f>'PMS(input)'!$E$21</f>
        <v>0.56640000000000001</v>
      </c>
      <c r="O10" s="91">
        <f>'PMS(input)'!$E$17</f>
        <v>0.89</v>
      </c>
      <c r="P10" s="91">
        <f>'PMS(input)'!$E$23</f>
        <v>0</v>
      </c>
      <c r="Q10" s="91">
        <f>'PMS(input)'!$E$24</f>
        <v>0</v>
      </c>
      <c r="R10" s="81">
        <f>'PMS(input)'!$E$26</f>
        <v>0</v>
      </c>
      <c r="S10" s="81">
        <f>'PMS(input)'!$E$27</f>
        <v>0</v>
      </c>
      <c r="T10" s="114">
        <f t="shared" si="0"/>
        <v>0</v>
      </c>
      <c r="U10" s="115">
        <f t="shared" si="1"/>
        <v>0</v>
      </c>
      <c r="V10" s="115">
        <f t="shared" si="2"/>
        <v>0</v>
      </c>
    </row>
    <row r="11" spans="1:23" ht="14" x14ac:dyDescent="0.2">
      <c r="A11" s="146"/>
      <c r="B11" s="89"/>
      <c r="C11" s="106"/>
      <c r="D11" s="92">
        <v>0</v>
      </c>
      <c r="E11" s="107">
        <v>0</v>
      </c>
      <c r="F11" s="79">
        <f>'PMS(input)'!$E$9</f>
        <v>0</v>
      </c>
      <c r="G11" s="80">
        <f>'PMS(input)'!$E$10</f>
        <v>0</v>
      </c>
      <c r="H11" s="92">
        <v>0</v>
      </c>
      <c r="I11" s="92">
        <v>0</v>
      </c>
      <c r="J11" s="109">
        <f>'PMS(input)'!$E$17</f>
        <v>0.89</v>
      </c>
      <c r="K11" s="80">
        <f>'PMS(input)'!$E$18</f>
        <v>7.5499999999999998E-2</v>
      </c>
      <c r="L11" s="92">
        <v>0</v>
      </c>
      <c r="M11" s="80">
        <f>'PMS(input)'!$E$20</f>
        <v>4.09</v>
      </c>
      <c r="N11" s="90">
        <f>'PMS(input)'!$E$21</f>
        <v>0.56640000000000001</v>
      </c>
      <c r="O11" s="91">
        <f>'PMS(input)'!$E$17</f>
        <v>0.89</v>
      </c>
      <c r="P11" s="91">
        <f>'PMS(input)'!$E$23</f>
        <v>0</v>
      </c>
      <c r="Q11" s="91">
        <f>'PMS(input)'!$E$24</f>
        <v>0</v>
      </c>
      <c r="R11" s="81">
        <f>'PMS(input)'!$E$26</f>
        <v>0</v>
      </c>
      <c r="S11" s="81">
        <f>'PMS(input)'!$E$27</f>
        <v>0</v>
      </c>
      <c r="T11" s="114">
        <f t="shared" si="0"/>
        <v>0</v>
      </c>
      <c r="U11" s="115">
        <f t="shared" si="1"/>
        <v>0</v>
      </c>
      <c r="V11" s="115">
        <f t="shared" si="2"/>
        <v>0</v>
      </c>
    </row>
    <row r="12" spans="1:23" ht="14" x14ac:dyDescent="0.2">
      <c r="A12" s="146"/>
      <c r="B12" s="89"/>
      <c r="C12" s="106"/>
      <c r="D12" s="92">
        <v>0</v>
      </c>
      <c r="E12" s="107">
        <v>0</v>
      </c>
      <c r="F12" s="79">
        <f>'PMS(input)'!$E$9</f>
        <v>0</v>
      </c>
      <c r="G12" s="80">
        <f>'PMS(input)'!$E$10</f>
        <v>0</v>
      </c>
      <c r="H12" s="92">
        <v>0</v>
      </c>
      <c r="I12" s="92">
        <v>0</v>
      </c>
      <c r="J12" s="109">
        <f>'PMS(input)'!$E$17</f>
        <v>0.89</v>
      </c>
      <c r="K12" s="80">
        <f>'PMS(input)'!$E$18</f>
        <v>7.5499999999999998E-2</v>
      </c>
      <c r="L12" s="92">
        <v>0</v>
      </c>
      <c r="M12" s="80">
        <f>'PMS(input)'!$E$20</f>
        <v>4.09</v>
      </c>
      <c r="N12" s="90">
        <f>'PMS(input)'!$E$21</f>
        <v>0.56640000000000001</v>
      </c>
      <c r="O12" s="91">
        <f>'PMS(input)'!$E$17</f>
        <v>0.89</v>
      </c>
      <c r="P12" s="91">
        <f>'PMS(input)'!$E$23</f>
        <v>0</v>
      </c>
      <c r="Q12" s="91">
        <f>'PMS(input)'!$E$24</f>
        <v>0</v>
      </c>
      <c r="R12" s="81">
        <f>'PMS(input)'!$E$26</f>
        <v>0</v>
      </c>
      <c r="S12" s="81">
        <f>'PMS(input)'!$E$27</f>
        <v>0</v>
      </c>
      <c r="T12" s="114">
        <f t="shared" si="0"/>
        <v>0</v>
      </c>
      <c r="U12" s="115">
        <f t="shared" si="1"/>
        <v>0</v>
      </c>
      <c r="V12" s="115">
        <f t="shared" si="2"/>
        <v>0</v>
      </c>
    </row>
    <row r="13" spans="1:23" ht="14" x14ac:dyDescent="0.2">
      <c r="A13" s="146"/>
      <c r="B13" s="89"/>
      <c r="C13" s="106"/>
      <c r="D13" s="92">
        <v>0</v>
      </c>
      <c r="E13" s="107">
        <v>0</v>
      </c>
      <c r="F13" s="79">
        <f>'PMS(input)'!$E$9</f>
        <v>0</v>
      </c>
      <c r="G13" s="80">
        <f>'PMS(input)'!$E$10</f>
        <v>0</v>
      </c>
      <c r="H13" s="92">
        <v>0</v>
      </c>
      <c r="I13" s="92">
        <v>0</v>
      </c>
      <c r="J13" s="109">
        <f>'PMS(input)'!$E$17</f>
        <v>0.89</v>
      </c>
      <c r="K13" s="80">
        <f>'PMS(input)'!$E$18</f>
        <v>7.5499999999999998E-2</v>
      </c>
      <c r="L13" s="92">
        <v>0</v>
      </c>
      <c r="M13" s="80">
        <f>'PMS(input)'!$E$20</f>
        <v>4.09</v>
      </c>
      <c r="N13" s="90">
        <f>'PMS(input)'!$E$21</f>
        <v>0.56640000000000001</v>
      </c>
      <c r="O13" s="91">
        <f>'PMS(input)'!$E$17</f>
        <v>0.89</v>
      </c>
      <c r="P13" s="91">
        <f>'PMS(input)'!$E$23</f>
        <v>0</v>
      </c>
      <c r="Q13" s="91">
        <f>'PMS(input)'!$E$24</f>
        <v>0</v>
      </c>
      <c r="R13" s="81">
        <f>'PMS(input)'!$E$26</f>
        <v>0</v>
      </c>
      <c r="S13" s="81">
        <f>'PMS(input)'!$E$27</f>
        <v>0</v>
      </c>
      <c r="T13" s="114">
        <f t="shared" si="0"/>
        <v>0</v>
      </c>
      <c r="U13" s="115">
        <f t="shared" si="1"/>
        <v>0</v>
      </c>
      <c r="V13" s="115">
        <f t="shared" si="2"/>
        <v>0</v>
      </c>
    </row>
    <row r="14" spans="1:23" ht="14" x14ac:dyDescent="0.2">
      <c r="A14" s="146"/>
      <c r="B14" s="89"/>
      <c r="C14" s="106"/>
      <c r="D14" s="92">
        <v>0</v>
      </c>
      <c r="E14" s="107">
        <v>0</v>
      </c>
      <c r="F14" s="79">
        <f>'PMS(input)'!$E$9</f>
        <v>0</v>
      </c>
      <c r="G14" s="80">
        <f>'PMS(input)'!$E$10</f>
        <v>0</v>
      </c>
      <c r="H14" s="92">
        <v>0</v>
      </c>
      <c r="I14" s="92">
        <v>0</v>
      </c>
      <c r="J14" s="109">
        <f>'PMS(input)'!$E$17</f>
        <v>0.89</v>
      </c>
      <c r="K14" s="80">
        <f>'PMS(input)'!$E$18</f>
        <v>7.5499999999999998E-2</v>
      </c>
      <c r="L14" s="92">
        <v>0</v>
      </c>
      <c r="M14" s="80">
        <f>'PMS(input)'!$E$20</f>
        <v>4.09</v>
      </c>
      <c r="N14" s="90">
        <f>'PMS(input)'!$E$21</f>
        <v>0.56640000000000001</v>
      </c>
      <c r="O14" s="91">
        <f>'PMS(input)'!$E$17</f>
        <v>0.89</v>
      </c>
      <c r="P14" s="91">
        <f>'PMS(input)'!$E$23</f>
        <v>0</v>
      </c>
      <c r="Q14" s="91">
        <f>'PMS(input)'!$E$24</f>
        <v>0</v>
      </c>
      <c r="R14" s="81">
        <f>'PMS(input)'!$E$26</f>
        <v>0</v>
      </c>
      <c r="S14" s="81">
        <f>'PMS(input)'!$E$27</f>
        <v>0</v>
      </c>
      <c r="T14" s="114">
        <f t="shared" si="0"/>
        <v>0</v>
      </c>
      <c r="U14" s="115">
        <f t="shared" si="1"/>
        <v>0</v>
      </c>
      <c r="V14" s="115">
        <f t="shared" si="2"/>
        <v>0</v>
      </c>
    </row>
    <row r="15" spans="1:23" ht="14" x14ac:dyDescent="0.2">
      <c r="A15" s="146"/>
      <c r="B15" s="89"/>
      <c r="C15" s="106"/>
      <c r="D15" s="92">
        <v>0</v>
      </c>
      <c r="E15" s="107">
        <v>0</v>
      </c>
      <c r="F15" s="79">
        <f>'PMS(input)'!$E$9</f>
        <v>0</v>
      </c>
      <c r="G15" s="80">
        <f>'PMS(input)'!$E$10</f>
        <v>0</v>
      </c>
      <c r="H15" s="92">
        <v>0</v>
      </c>
      <c r="I15" s="92">
        <v>0</v>
      </c>
      <c r="J15" s="109">
        <f>'PMS(input)'!$E$17</f>
        <v>0.89</v>
      </c>
      <c r="K15" s="80">
        <f>'PMS(input)'!$E$18</f>
        <v>7.5499999999999998E-2</v>
      </c>
      <c r="L15" s="92">
        <v>0</v>
      </c>
      <c r="M15" s="80">
        <f>'PMS(input)'!$E$20</f>
        <v>4.09</v>
      </c>
      <c r="N15" s="90">
        <f>'PMS(input)'!$E$21</f>
        <v>0.56640000000000001</v>
      </c>
      <c r="O15" s="91">
        <f>'PMS(input)'!$E$17</f>
        <v>0.89</v>
      </c>
      <c r="P15" s="91">
        <f>'PMS(input)'!$E$23</f>
        <v>0</v>
      </c>
      <c r="Q15" s="91">
        <f>'PMS(input)'!$E$24</f>
        <v>0</v>
      </c>
      <c r="R15" s="81">
        <f>'PMS(input)'!$E$26</f>
        <v>0</v>
      </c>
      <c r="S15" s="81">
        <f>'PMS(input)'!$E$27</f>
        <v>0</v>
      </c>
      <c r="T15" s="114">
        <f t="shared" si="0"/>
        <v>0</v>
      </c>
      <c r="U15" s="115">
        <f t="shared" si="1"/>
        <v>0</v>
      </c>
      <c r="V15" s="115">
        <f t="shared" si="2"/>
        <v>0</v>
      </c>
    </row>
    <row r="16" spans="1:23" ht="14" x14ac:dyDescent="0.2">
      <c r="A16" s="146"/>
      <c r="B16" s="89"/>
      <c r="C16" s="106"/>
      <c r="D16" s="92">
        <v>0</v>
      </c>
      <c r="E16" s="107">
        <v>0</v>
      </c>
      <c r="F16" s="79">
        <f>'PMS(input)'!$E$9</f>
        <v>0</v>
      </c>
      <c r="G16" s="80">
        <f>'PMS(input)'!$E$10</f>
        <v>0</v>
      </c>
      <c r="H16" s="92">
        <v>0</v>
      </c>
      <c r="I16" s="92">
        <v>0</v>
      </c>
      <c r="J16" s="109">
        <f>'PMS(input)'!$E$17</f>
        <v>0.89</v>
      </c>
      <c r="K16" s="80">
        <f>'PMS(input)'!$E$18</f>
        <v>7.5499999999999998E-2</v>
      </c>
      <c r="L16" s="92">
        <v>0</v>
      </c>
      <c r="M16" s="80">
        <f>'PMS(input)'!$E$20</f>
        <v>4.09</v>
      </c>
      <c r="N16" s="90">
        <f>'PMS(input)'!$E$21</f>
        <v>0.56640000000000001</v>
      </c>
      <c r="O16" s="91">
        <f>'PMS(input)'!$E$17</f>
        <v>0.89</v>
      </c>
      <c r="P16" s="91">
        <f>'PMS(input)'!$E$23</f>
        <v>0</v>
      </c>
      <c r="Q16" s="91">
        <f>'PMS(input)'!$E$24</f>
        <v>0</v>
      </c>
      <c r="R16" s="81">
        <f>'PMS(input)'!$E$26</f>
        <v>0</v>
      </c>
      <c r="S16" s="81">
        <f>'PMS(input)'!$E$27</f>
        <v>0</v>
      </c>
      <c r="T16" s="114">
        <f t="shared" si="0"/>
        <v>0</v>
      </c>
      <c r="U16" s="115">
        <f t="shared" si="1"/>
        <v>0</v>
      </c>
      <c r="V16" s="115">
        <f t="shared" si="2"/>
        <v>0</v>
      </c>
    </row>
    <row r="17" spans="1:22" ht="14" x14ac:dyDescent="0.2">
      <c r="A17" s="146"/>
      <c r="B17" s="89"/>
      <c r="C17" s="106"/>
      <c r="D17" s="92">
        <v>0</v>
      </c>
      <c r="E17" s="107">
        <v>0</v>
      </c>
      <c r="F17" s="79">
        <f>'PMS(input)'!$E$9</f>
        <v>0</v>
      </c>
      <c r="G17" s="80">
        <f>'PMS(input)'!$E$10</f>
        <v>0</v>
      </c>
      <c r="H17" s="92">
        <v>0</v>
      </c>
      <c r="I17" s="92">
        <v>0</v>
      </c>
      <c r="J17" s="109">
        <f>'PMS(input)'!$E$17</f>
        <v>0.89</v>
      </c>
      <c r="K17" s="80">
        <f>'PMS(input)'!$E$18</f>
        <v>7.5499999999999998E-2</v>
      </c>
      <c r="L17" s="92">
        <v>0</v>
      </c>
      <c r="M17" s="80">
        <f>'PMS(input)'!$E$20</f>
        <v>4.09</v>
      </c>
      <c r="N17" s="90">
        <f>'PMS(input)'!$E$21</f>
        <v>0.56640000000000001</v>
      </c>
      <c r="O17" s="91">
        <f>'PMS(input)'!$E$17</f>
        <v>0.89</v>
      </c>
      <c r="P17" s="91">
        <f>'PMS(input)'!$E$23</f>
        <v>0</v>
      </c>
      <c r="Q17" s="91">
        <f>'PMS(input)'!$E$24</f>
        <v>0</v>
      </c>
      <c r="R17" s="81">
        <f>'PMS(input)'!$E$26</f>
        <v>0</v>
      </c>
      <c r="S17" s="81">
        <f>'PMS(input)'!$E$27</f>
        <v>0</v>
      </c>
      <c r="T17" s="114">
        <f t="shared" si="0"/>
        <v>0</v>
      </c>
      <c r="U17" s="115">
        <f t="shared" si="1"/>
        <v>0</v>
      </c>
      <c r="V17" s="115">
        <f t="shared" si="2"/>
        <v>0</v>
      </c>
    </row>
    <row r="18" spans="1:22" ht="14" x14ac:dyDescent="0.2">
      <c r="A18" s="146"/>
      <c r="B18" s="89"/>
      <c r="C18" s="106"/>
      <c r="D18" s="92">
        <v>0</v>
      </c>
      <c r="E18" s="107">
        <v>0</v>
      </c>
      <c r="F18" s="79">
        <f>'PMS(input)'!$E$9</f>
        <v>0</v>
      </c>
      <c r="G18" s="80">
        <f>'PMS(input)'!$E$10</f>
        <v>0</v>
      </c>
      <c r="H18" s="92">
        <v>0</v>
      </c>
      <c r="I18" s="92">
        <v>0</v>
      </c>
      <c r="J18" s="109">
        <f>'PMS(input)'!$E$17</f>
        <v>0.89</v>
      </c>
      <c r="K18" s="80">
        <f>'PMS(input)'!$E$18</f>
        <v>7.5499999999999998E-2</v>
      </c>
      <c r="L18" s="92">
        <v>0</v>
      </c>
      <c r="M18" s="80">
        <f>'PMS(input)'!$E$20</f>
        <v>4.09</v>
      </c>
      <c r="N18" s="90">
        <f>'PMS(input)'!$E$21</f>
        <v>0.56640000000000001</v>
      </c>
      <c r="O18" s="91">
        <f>'PMS(input)'!$E$17</f>
        <v>0.89</v>
      </c>
      <c r="P18" s="91">
        <f>'PMS(input)'!$E$23</f>
        <v>0</v>
      </c>
      <c r="Q18" s="91">
        <f>'PMS(input)'!$E$24</f>
        <v>0</v>
      </c>
      <c r="R18" s="81">
        <f>'PMS(input)'!$E$26</f>
        <v>0</v>
      </c>
      <c r="S18" s="81">
        <f>'PMS(input)'!$E$27</f>
        <v>0</v>
      </c>
      <c r="T18" s="114">
        <f t="shared" si="0"/>
        <v>0</v>
      </c>
      <c r="U18" s="115">
        <f t="shared" si="1"/>
        <v>0</v>
      </c>
      <c r="V18" s="115">
        <f t="shared" si="2"/>
        <v>0</v>
      </c>
    </row>
    <row r="19" spans="1:22" ht="14" x14ac:dyDescent="0.2">
      <c r="A19" s="146"/>
      <c r="B19" s="89"/>
      <c r="C19" s="106"/>
      <c r="D19" s="92">
        <v>0</v>
      </c>
      <c r="E19" s="107">
        <v>0</v>
      </c>
      <c r="F19" s="79">
        <f>'PMS(input)'!$E$9</f>
        <v>0</v>
      </c>
      <c r="G19" s="80">
        <f>'PMS(input)'!$E$10</f>
        <v>0</v>
      </c>
      <c r="H19" s="92">
        <v>0</v>
      </c>
      <c r="I19" s="92">
        <v>0</v>
      </c>
      <c r="J19" s="109">
        <f>'PMS(input)'!$E$17</f>
        <v>0.89</v>
      </c>
      <c r="K19" s="80">
        <f>'PMS(input)'!$E$18</f>
        <v>7.5499999999999998E-2</v>
      </c>
      <c r="L19" s="92">
        <v>0</v>
      </c>
      <c r="M19" s="80">
        <f>'PMS(input)'!$E$20</f>
        <v>4.09</v>
      </c>
      <c r="N19" s="90">
        <f>'PMS(input)'!$E$21</f>
        <v>0.56640000000000001</v>
      </c>
      <c r="O19" s="91">
        <f>'PMS(input)'!$E$17</f>
        <v>0.89</v>
      </c>
      <c r="P19" s="91">
        <f>'PMS(input)'!$E$23</f>
        <v>0</v>
      </c>
      <c r="Q19" s="91">
        <f>'PMS(input)'!$E$24</f>
        <v>0</v>
      </c>
      <c r="R19" s="81">
        <f>'PMS(input)'!$E$26</f>
        <v>0</v>
      </c>
      <c r="S19" s="81">
        <f>'PMS(input)'!$E$27</f>
        <v>0</v>
      </c>
      <c r="T19" s="114">
        <f t="shared" si="0"/>
        <v>0</v>
      </c>
      <c r="U19" s="115">
        <f t="shared" si="1"/>
        <v>0</v>
      </c>
      <c r="V19" s="115">
        <f t="shared" si="2"/>
        <v>0</v>
      </c>
    </row>
    <row r="20" spans="1:22" ht="14" x14ac:dyDescent="0.2">
      <c r="A20" s="146"/>
      <c r="B20" s="89"/>
      <c r="C20" s="106"/>
      <c r="D20" s="92">
        <v>0</v>
      </c>
      <c r="E20" s="107">
        <v>0</v>
      </c>
      <c r="F20" s="79">
        <f>'PMS(input)'!$E$9</f>
        <v>0</v>
      </c>
      <c r="G20" s="80">
        <f>'PMS(input)'!$E$10</f>
        <v>0</v>
      </c>
      <c r="H20" s="92">
        <v>0</v>
      </c>
      <c r="I20" s="92">
        <v>0</v>
      </c>
      <c r="J20" s="109">
        <f>'PMS(input)'!$E$17</f>
        <v>0.89</v>
      </c>
      <c r="K20" s="80">
        <f>'PMS(input)'!$E$18</f>
        <v>7.5499999999999998E-2</v>
      </c>
      <c r="L20" s="92">
        <v>0</v>
      </c>
      <c r="M20" s="80">
        <f>'PMS(input)'!$E$20</f>
        <v>4.09</v>
      </c>
      <c r="N20" s="90">
        <f>'PMS(input)'!$E$21</f>
        <v>0.56640000000000001</v>
      </c>
      <c r="O20" s="91">
        <f>'PMS(input)'!$E$17</f>
        <v>0.89</v>
      </c>
      <c r="P20" s="91">
        <f>'PMS(input)'!$E$23</f>
        <v>0</v>
      </c>
      <c r="Q20" s="91">
        <f>'PMS(input)'!$E$24</f>
        <v>0</v>
      </c>
      <c r="R20" s="81">
        <f>'PMS(input)'!$E$26</f>
        <v>0</v>
      </c>
      <c r="S20" s="81">
        <f>'PMS(input)'!$E$27</f>
        <v>0</v>
      </c>
      <c r="T20" s="114">
        <f t="shared" si="0"/>
        <v>0</v>
      </c>
      <c r="U20" s="115">
        <f t="shared" si="1"/>
        <v>0</v>
      </c>
      <c r="V20" s="115">
        <f t="shared" si="2"/>
        <v>0</v>
      </c>
    </row>
    <row r="21" spans="1:22" ht="14" x14ac:dyDescent="0.2">
      <c r="A21" s="146"/>
      <c r="B21" s="89"/>
      <c r="C21" s="106"/>
      <c r="D21" s="92">
        <v>0</v>
      </c>
      <c r="E21" s="107">
        <v>0</v>
      </c>
      <c r="F21" s="79">
        <f>'PMS(input)'!$E$9</f>
        <v>0</v>
      </c>
      <c r="G21" s="80">
        <f>'PMS(input)'!$E$10</f>
        <v>0</v>
      </c>
      <c r="H21" s="92">
        <v>0</v>
      </c>
      <c r="I21" s="92">
        <v>0</v>
      </c>
      <c r="J21" s="109">
        <f>'PMS(input)'!$E$17</f>
        <v>0.89</v>
      </c>
      <c r="K21" s="80">
        <f>'PMS(input)'!$E$18</f>
        <v>7.5499999999999998E-2</v>
      </c>
      <c r="L21" s="92">
        <v>0</v>
      </c>
      <c r="M21" s="80">
        <f>'PMS(input)'!$E$20</f>
        <v>4.09</v>
      </c>
      <c r="N21" s="90">
        <f>'PMS(input)'!$E$21</f>
        <v>0.56640000000000001</v>
      </c>
      <c r="O21" s="91">
        <f>'PMS(input)'!$E$17</f>
        <v>0.89</v>
      </c>
      <c r="P21" s="91">
        <f>'PMS(input)'!$E$23</f>
        <v>0</v>
      </c>
      <c r="Q21" s="91">
        <f>'PMS(input)'!$E$24</f>
        <v>0</v>
      </c>
      <c r="R21" s="81">
        <f>'PMS(input)'!$E$26</f>
        <v>0</v>
      </c>
      <c r="S21" s="81">
        <f>'PMS(input)'!$E$27</f>
        <v>0</v>
      </c>
      <c r="T21" s="114">
        <f t="shared" si="0"/>
        <v>0</v>
      </c>
      <c r="U21" s="115">
        <f t="shared" si="1"/>
        <v>0</v>
      </c>
      <c r="V21" s="115">
        <f t="shared" si="2"/>
        <v>0</v>
      </c>
    </row>
    <row r="22" spans="1:22" ht="14" x14ac:dyDescent="0.2">
      <c r="A22" s="146"/>
      <c r="B22" s="89"/>
      <c r="C22" s="106"/>
      <c r="D22" s="92">
        <v>0</v>
      </c>
      <c r="E22" s="107">
        <v>0</v>
      </c>
      <c r="F22" s="79">
        <f>'PMS(input)'!$E$9</f>
        <v>0</v>
      </c>
      <c r="G22" s="80">
        <f>'PMS(input)'!$E$10</f>
        <v>0</v>
      </c>
      <c r="H22" s="92">
        <v>0</v>
      </c>
      <c r="I22" s="92">
        <v>0</v>
      </c>
      <c r="J22" s="109">
        <f>'PMS(input)'!$E$17</f>
        <v>0.89</v>
      </c>
      <c r="K22" s="80">
        <f>'PMS(input)'!$E$18</f>
        <v>7.5499999999999998E-2</v>
      </c>
      <c r="L22" s="92">
        <v>0</v>
      </c>
      <c r="M22" s="80">
        <f>'PMS(input)'!$E$20</f>
        <v>4.09</v>
      </c>
      <c r="N22" s="90">
        <f>'PMS(input)'!$E$21</f>
        <v>0.56640000000000001</v>
      </c>
      <c r="O22" s="91">
        <f>'PMS(input)'!$E$17</f>
        <v>0.89</v>
      </c>
      <c r="P22" s="91">
        <f>'PMS(input)'!$E$23</f>
        <v>0</v>
      </c>
      <c r="Q22" s="91">
        <f>'PMS(input)'!$E$24</f>
        <v>0</v>
      </c>
      <c r="R22" s="81">
        <f>'PMS(input)'!$E$26</f>
        <v>0</v>
      </c>
      <c r="S22" s="81">
        <f>'PMS(input)'!$E$27</f>
        <v>0</v>
      </c>
      <c r="T22" s="114">
        <f t="shared" si="0"/>
        <v>0</v>
      </c>
      <c r="U22" s="115">
        <f t="shared" si="1"/>
        <v>0</v>
      </c>
      <c r="V22" s="115">
        <f t="shared" si="2"/>
        <v>0</v>
      </c>
    </row>
    <row r="23" spans="1:22" ht="14" x14ac:dyDescent="0.2">
      <c r="A23" s="146"/>
      <c r="B23" s="89"/>
      <c r="C23" s="106"/>
      <c r="D23" s="92">
        <v>0</v>
      </c>
      <c r="E23" s="107">
        <v>0</v>
      </c>
      <c r="F23" s="79">
        <f>'PMS(input)'!$E$9</f>
        <v>0</v>
      </c>
      <c r="G23" s="80">
        <f>'PMS(input)'!$E$10</f>
        <v>0</v>
      </c>
      <c r="H23" s="92">
        <v>0</v>
      </c>
      <c r="I23" s="92">
        <v>0</v>
      </c>
      <c r="J23" s="109">
        <f>'PMS(input)'!$E$17</f>
        <v>0.89</v>
      </c>
      <c r="K23" s="80">
        <f>'PMS(input)'!$E$18</f>
        <v>7.5499999999999998E-2</v>
      </c>
      <c r="L23" s="92">
        <v>0</v>
      </c>
      <c r="M23" s="80">
        <f>'PMS(input)'!$E$20</f>
        <v>4.09</v>
      </c>
      <c r="N23" s="90">
        <f>'PMS(input)'!$E$21</f>
        <v>0.56640000000000001</v>
      </c>
      <c r="O23" s="91">
        <f>'PMS(input)'!$E$17</f>
        <v>0.89</v>
      </c>
      <c r="P23" s="91">
        <f>'PMS(input)'!$E$23</f>
        <v>0</v>
      </c>
      <c r="Q23" s="91">
        <f>'PMS(input)'!$E$24</f>
        <v>0</v>
      </c>
      <c r="R23" s="81">
        <f>'PMS(input)'!$E$26</f>
        <v>0</v>
      </c>
      <c r="S23" s="81">
        <f>'PMS(input)'!$E$27</f>
        <v>0</v>
      </c>
      <c r="T23" s="114">
        <f t="shared" si="0"/>
        <v>0</v>
      </c>
      <c r="U23" s="115">
        <f t="shared" si="1"/>
        <v>0</v>
      </c>
      <c r="V23" s="115">
        <f t="shared" si="2"/>
        <v>0</v>
      </c>
    </row>
    <row r="24" spans="1:22" ht="14" x14ac:dyDescent="0.2">
      <c r="A24" s="146"/>
      <c r="B24" s="89"/>
      <c r="C24" s="106"/>
      <c r="D24" s="92">
        <v>0</v>
      </c>
      <c r="E24" s="107">
        <v>0</v>
      </c>
      <c r="F24" s="79">
        <f>'PMS(input)'!$E$9</f>
        <v>0</v>
      </c>
      <c r="G24" s="80">
        <f>'PMS(input)'!$E$10</f>
        <v>0</v>
      </c>
      <c r="H24" s="92">
        <v>0</v>
      </c>
      <c r="I24" s="92">
        <v>0</v>
      </c>
      <c r="J24" s="109">
        <f>'PMS(input)'!$E$17</f>
        <v>0.89</v>
      </c>
      <c r="K24" s="80">
        <f>'PMS(input)'!$E$18</f>
        <v>7.5499999999999998E-2</v>
      </c>
      <c r="L24" s="92">
        <v>0</v>
      </c>
      <c r="M24" s="80">
        <f>'PMS(input)'!$E$20</f>
        <v>4.09</v>
      </c>
      <c r="N24" s="90">
        <f>'PMS(input)'!$E$21</f>
        <v>0.56640000000000001</v>
      </c>
      <c r="O24" s="91">
        <f>'PMS(input)'!$E$17</f>
        <v>0.89</v>
      </c>
      <c r="P24" s="91">
        <f>'PMS(input)'!$E$23</f>
        <v>0</v>
      </c>
      <c r="Q24" s="91">
        <f>'PMS(input)'!$E$24</f>
        <v>0</v>
      </c>
      <c r="R24" s="81">
        <f>'PMS(input)'!$E$26</f>
        <v>0</v>
      </c>
      <c r="S24" s="81">
        <f>'PMS(input)'!$E$27</f>
        <v>0</v>
      </c>
      <c r="T24" s="114">
        <f t="shared" si="0"/>
        <v>0</v>
      </c>
      <c r="U24" s="115">
        <f t="shared" si="1"/>
        <v>0</v>
      </c>
      <c r="V24" s="115">
        <f t="shared" si="2"/>
        <v>0</v>
      </c>
    </row>
    <row r="25" spans="1:22" ht="14" x14ac:dyDescent="0.2">
      <c r="A25" s="146"/>
      <c r="B25" s="89"/>
      <c r="C25" s="106"/>
      <c r="D25" s="92">
        <v>0</v>
      </c>
      <c r="E25" s="107">
        <v>0</v>
      </c>
      <c r="F25" s="79">
        <f>'PMS(input)'!$E$9</f>
        <v>0</v>
      </c>
      <c r="G25" s="80">
        <f>'PMS(input)'!$E$10</f>
        <v>0</v>
      </c>
      <c r="H25" s="92">
        <v>0</v>
      </c>
      <c r="I25" s="92">
        <v>0</v>
      </c>
      <c r="J25" s="109">
        <f>'PMS(input)'!$E$17</f>
        <v>0.89</v>
      </c>
      <c r="K25" s="80">
        <f>'PMS(input)'!$E$18</f>
        <v>7.5499999999999998E-2</v>
      </c>
      <c r="L25" s="92">
        <v>0</v>
      </c>
      <c r="M25" s="80">
        <f>'PMS(input)'!$E$20</f>
        <v>4.09</v>
      </c>
      <c r="N25" s="90">
        <f>'PMS(input)'!$E$21</f>
        <v>0.56640000000000001</v>
      </c>
      <c r="O25" s="91">
        <f>'PMS(input)'!$E$17</f>
        <v>0.89</v>
      </c>
      <c r="P25" s="91">
        <f>'PMS(input)'!$E$23</f>
        <v>0</v>
      </c>
      <c r="Q25" s="91">
        <f>'PMS(input)'!$E$24</f>
        <v>0</v>
      </c>
      <c r="R25" s="81">
        <f>'PMS(input)'!$E$26</f>
        <v>0</v>
      </c>
      <c r="S25" s="81">
        <f>'PMS(input)'!$E$27</f>
        <v>0</v>
      </c>
      <c r="T25" s="114">
        <f t="shared" si="0"/>
        <v>0</v>
      </c>
      <c r="U25" s="115">
        <f t="shared" si="1"/>
        <v>0</v>
      </c>
      <c r="V25" s="115">
        <f t="shared" si="2"/>
        <v>0</v>
      </c>
    </row>
    <row r="26" spans="1:22" ht="14" x14ac:dyDescent="0.2">
      <c r="A26" s="146"/>
      <c r="B26" s="89"/>
      <c r="C26" s="106"/>
      <c r="D26" s="92">
        <v>0</v>
      </c>
      <c r="E26" s="107">
        <v>0</v>
      </c>
      <c r="F26" s="79">
        <f>'PMS(input)'!$E$9</f>
        <v>0</v>
      </c>
      <c r="G26" s="80">
        <f>'PMS(input)'!$E$10</f>
        <v>0</v>
      </c>
      <c r="H26" s="92">
        <v>0</v>
      </c>
      <c r="I26" s="92">
        <v>0</v>
      </c>
      <c r="J26" s="109">
        <f>'PMS(input)'!$E$17</f>
        <v>0.89</v>
      </c>
      <c r="K26" s="80">
        <f>'PMS(input)'!$E$18</f>
        <v>7.5499999999999998E-2</v>
      </c>
      <c r="L26" s="92">
        <v>0</v>
      </c>
      <c r="M26" s="80">
        <f>'PMS(input)'!$E$20</f>
        <v>4.09</v>
      </c>
      <c r="N26" s="90">
        <f>'PMS(input)'!$E$21</f>
        <v>0.56640000000000001</v>
      </c>
      <c r="O26" s="91">
        <f>'PMS(input)'!$E$17</f>
        <v>0.89</v>
      </c>
      <c r="P26" s="91">
        <f>'PMS(input)'!$E$23</f>
        <v>0</v>
      </c>
      <c r="Q26" s="91">
        <f>'PMS(input)'!$E$24</f>
        <v>0</v>
      </c>
      <c r="R26" s="81">
        <f>'PMS(input)'!$E$26</f>
        <v>0</v>
      </c>
      <c r="S26" s="81">
        <f>'PMS(input)'!$E$27</f>
        <v>0</v>
      </c>
      <c r="T26" s="114">
        <f t="shared" si="0"/>
        <v>0</v>
      </c>
      <c r="U26" s="115">
        <f t="shared" si="1"/>
        <v>0</v>
      </c>
      <c r="V26" s="115">
        <f t="shared" si="2"/>
        <v>0</v>
      </c>
    </row>
    <row r="27" spans="1:22" ht="14" x14ac:dyDescent="0.2">
      <c r="A27" s="146"/>
      <c r="B27" s="147" t="s">
        <v>135</v>
      </c>
      <c r="C27" s="148"/>
      <c r="D27" s="97">
        <f>SUM(D7:D26)</f>
        <v>0</v>
      </c>
      <c r="E27" s="97">
        <f>SUM(E7:E26)</f>
        <v>0</v>
      </c>
      <c r="F27" s="82" t="s">
        <v>136</v>
      </c>
      <c r="G27" s="82" t="s">
        <v>136</v>
      </c>
      <c r="H27" s="82" t="s">
        <v>129</v>
      </c>
      <c r="I27" s="82" t="s">
        <v>129</v>
      </c>
      <c r="J27" s="82"/>
      <c r="K27" s="82"/>
      <c r="L27" s="82" t="s">
        <v>129</v>
      </c>
      <c r="M27" s="82"/>
      <c r="N27" s="82"/>
      <c r="O27" s="82" t="s">
        <v>136</v>
      </c>
      <c r="P27" s="82" t="s">
        <v>136</v>
      </c>
      <c r="Q27" s="82" t="s">
        <v>136</v>
      </c>
      <c r="R27" s="82" t="s">
        <v>136</v>
      </c>
      <c r="S27" s="82" t="s">
        <v>136</v>
      </c>
      <c r="T27" s="116">
        <f>SUMIF($T7:$T26,"&gt;0",$T7:$T26)</f>
        <v>0</v>
      </c>
      <c r="U27" s="116">
        <f>SUMIF($U7:$U26,"&gt;0",$U7:$U26)</f>
        <v>0</v>
      </c>
      <c r="V27" s="116">
        <f>SUMIF($V7:$V26,"&gt;0",$V7:$V26)</f>
        <v>0</v>
      </c>
    </row>
  </sheetData>
  <mergeCells count="5">
    <mergeCell ref="D3:F3"/>
    <mergeCell ref="G3:S3"/>
    <mergeCell ref="T3:V3"/>
    <mergeCell ref="A7:A27"/>
    <mergeCell ref="B27:C27"/>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L23"/>
  <sheetViews>
    <sheetView workbookViewId="0"/>
  </sheetViews>
  <sheetFormatPr defaultColWidth="9" defaultRowHeight="14" x14ac:dyDescent="0.2"/>
  <cols>
    <col min="1" max="4" width="3.6328125" style="1" customWidth="1"/>
    <col min="5" max="5" width="47.08984375" style="1" customWidth="1"/>
    <col min="6" max="7" width="12.6328125" style="1" customWidth="1"/>
    <col min="8" max="8" width="14.6328125" style="1" customWidth="1"/>
    <col min="9" max="9" width="9" style="8"/>
    <col min="10" max="16384" width="9" style="1"/>
  </cols>
  <sheetData>
    <row r="1" spans="1:12" ht="18" customHeight="1" x14ac:dyDescent="0.2">
      <c r="I1" s="17" t="str">
        <f>'PMS(input)'!K1</f>
        <v>JCM_TH_F_PMS_ver01.0</v>
      </c>
    </row>
    <row r="2" spans="1:12" ht="27.75" customHeight="1" x14ac:dyDescent="0.2">
      <c r="A2" s="152" t="s">
        <v>41</v>
      </c>
      <c r="B2" s="152"/>
      <c r="C2" s="152"/>
      <c r="D2" s="152"/>
      <c r="E2" s="152"/>
      <c r="F2" s="152"/>
      <c r="G2" s="152"/>
      <c r="H2" s="152"/>
      <c r="I2" s="152"/>
    </row>
    <row r="3" spans="1:12" ht="18" customHeight="1" x14ac:dyDescent="0.2">
      <c r="A3" s="153" t="s">
        <v>40</v>
      </c>
      <c r="B3" s="154"/>
      <c r="C3" s="154"/>
      <c r="D3" s="154"/>
      <c r="E3" s="154"/>
      <c r="F3" s="154"/>
      <c r="G3" s="154"/>
      <c r="H3" s="154"/>
      <c r="I3" s="154"/>
    </row>
    <row r="4" spans="1:12" ht="11.25" customHeight="1" x14ac:dyDescent="0.2"/>
    <row r="5" spans="1:12" ht="18.75" customHeight="1" x14ac:dyDescent="0.2">
      <c r="A5" s="38" t="s">
        <v>2</v>
      </c>
      <c r="B5" s="27"/>
      <c r="C5" s="27"/>
      <c r="D5" s="27"/>
      <c r="E5" s="28"/>
      <c r="F5" s="29" t="s">
        <v>6</v>
      </c>
      <c r="G5" s="29" t="s">
        <v>0</v>
      </c>
      <c r="H5" s="29" t="s">
        <v>1</v>
      </c>
      <c r="I5" s="30" t="s">
        <v>7</v>
      </c>
    </row>
    <row r="6" spans="1:12" ht="18.75" customHeight="1" x14ac:dyDescent="0.2">
      <c r="A6" s="39"/>
      <c r="B6" s="31" t="s">
        <v>43</v>
      </c>
      <c r="C6" s="31"/>
      <c r="D6" s="31"/>
      <c r="E6" s="31"/>
      <c r="F6" s="70" t="s">
        <v>99</v>
      </c>
      <c r="G6" s="75">
        <f>ROUNDDOWN(G11-G14,)</f>
        <v>0</v>
      </c>
      <c r="H6" s="32" t="s">
        <v>46</v>
      </c>
      <c r="I6" s="33" t="s">
        <v>47</v>
      </c>
    </row>
    <row r="7" spans="1:12" ht="18.75" customHeight="1" x14ac:dyDescent="0.2">
      <c r="A7" s="38" t="s">
        <v>3</v>
      </c>
      <c r="B7" s="27"/>
      <c r="C7" s="27"/>
      <c r="D7" s="27"/>
      <c r="E7" s="28"/>
      <c r="F7" s="28"/>
      <c r="G7" s="28"/>
      <c r="H7" s="28"/>
      <c r="I7" s="29"/>
      <c r="J7" s="16"/>
      <c r="K7" s="16"/>
    </row>
    <row r="8" spans="1:12" ht="37.5" customHeight="1" x14ac:dyDescent="0.2">
      <c r="A8" s="40"/>
      <c r="B8" s="155" t="s">
        <v>157</v>
      </c>
      <c r="C8" s="156"/>
      <c r="D8" s="156"/>
      <c r="E8" s="157"/>
      <c r="F8" s="70" t="s">
        <v>99</v>
      </c>
      <c r="G8" s="34">
        <f>'PMS(input)'!$E$17</f>
        <v>0.89</v>
      </c>
      <c r="H8" s="73" t="s">
        <v>89</v>
      </c>
      <c r="I8" s="74" t="s">
        <v>109</v>
      </c>
    </row>
    <row r="9" spans="1:12" ht="36.75" customHeight="1" x14ac:dyDescent="0.2">
      <c r="A9" s="40"/>
      <c r="B9" s="155" t="s">
        <v>110</v>
      </c>
      <c r="C9" s="156"/>
      <c r="D9" s="156"/>
      <c r="E9" s="157"/>
      <c r="F9" s="70" t="s">
        <v>99</v>
      </c>
      <c r="G9" s="36">
        <f>'PMS(input)'!$E$20</f>
        <v>4.09</v>
      </c>
      <c r="H9" s="73" t="s">
        <v>89</v>
      </c>
      <c r="I9" s="74" t="s">
        <v>90</v>
      </c>
    </row>
    <row r="10" spans="1:12" ht="18.75" customHeight="1" x14ac:dyDescent="0.2">
      <c r="A10" s="38" t="s">
        <v>4</v>
      </c>
      <c r="B10" s="28"/>
      <c r="C10" s="27"/>
      <c r="D10" s="29"/>
      <c r="E10" s="29"/>
      <c r="F10" s="29"/>
      <c r="G10" s="28"/>
      <c r="H10" s="28"/>
      <c r="I10" s="29"/>
    </row>
    <row r="11" spans="1:12" ht="18.75" customHeight="1" x14ac:dyDescent="0.2">
      <c r="A11" s="40"/>
      <c r="B11" s="43" t="s">
        <v>44</v>
      </c>
      <c r="C11" s="31"/>
      <c r="D11" s="31"/>
      <c r="E11" s="31"/>
      <c r="F11" s="70" t="s">
        <v>99</v>
      </c>
      <c r="G11" s="75">
        <f>G12</f>
        <v>0</v>
      </c>
      <c r="H11" s="32" t="s">
        <v>46</v>
      </c>
      <c r="I11" s="35" t="s">
        <v>48</v>
      </c>
      <c r="L11" s="76"/>
    </row>
    <row r="12" spans="1:12" ht="18.75" customHeight="1" x14ac:dyDescent="0.2">
      <c r="A12" s="40"/>
      <c r="B12" s="42"/>
      <c r="C12" s="149" t="s">
        <v>141</v>
      </c>
      <c r="D12" s="150"/>
      <c r="E12" s="151"/>
      <c r="F12" s="70" t="s">
        <v>99</v>
      </c>
      <c r="G12" s="96">
        <f>'PMS(input_separate)'!$T$27</f>
        <v>0</v>
      </c>
      <c r="H12" s="32" t="s">
        <v>46</v>
      </c>
      <c r="I12" s="35" t="s">
        <v>48</v>
      </c>
    </row>
    <row r="13" spans="1:12" ht="18.75" customHeight="1" x14ac:dyDescent="0.2">
      <c r="A13" s="38" t="s">
        <v>5</v>
      </c>
      <c r="B13" s="27"/>
      <c r="C13" s="27"/>
      <c r="D13" s="27"/>
      <c r="E13" s="28"/>
      <c r="F13" s="29"/>
      <c r="G13" s="28"/>
      <c r="H13" s="28"/>
      <c r="I13" s="29"/>
    </row>
    <row r="14" spans="1:12" ht="18.75" customHeight="1" x14ac:dyDescent="0.2">
      <c r="A14" s="40"/>
      <c r="B14" s="41" t="s">
        <v>45</v>
      </c>
      <c r="C14" s="37"/>
      <c r="D14" s="37"/>
      <c r="E14" s="37"/>
      <c r="F14" s="35" t="s">
        <v>99</v>
      </c>
      <c r="G14" s="75">
        <f>G15</f>
        <v>0</v>
      </c>
      <c r="H14" s="32" t="s">
        <v>46</v>
      </c>
      <c r="I14" s="35" t="s">
        <v>49</v>
      </c>
    </row>
    <row r="15" spans="1:12" ht="33.75" customHeight="1" x14ac:dyDescent="0.2">
      <c r="A15" s="40"/>
      <c r="B15" s="42"/>
      <c r="C15" s="149" t="s">
        <v>142</v>
      </c>
      <c r="D15" s="150"/>
      <c r="E15" s="151"/>
      <c r="F15" s="35" t="s">
        <v>99</v>
      </c>
      <c r="G15" s="96">
        <f>'PMS(input_separate)'!$U$27</f>
        <v>0</v>
      </c>
      <c r="H15" s="32" t="s">
        <v>46</v>
      </c>
      <c r="I15" s="35" t="s">
        <v>49</v>
      </c>
    </row>
    <row r="16" spans="1:12" x14ac:dyDescent="0.2">
      <c r="A16" s="2"/>
      <c r="B16" s="2"/>
      <c r="C16" s="10"/>
      <c r="D16" s="2"/>
      <c r="E16" s="10"/>
      <c r="F16" s="12"/>
      <c r="G16" s="11"/>
      <c r="H16" s="11"/>
      <c r="I16" s="9"/>
    </row>
    <row r="17" spans="1:12" ht="21.75" customHeight="1" x14ac:dyDescent="0.2">
      <c r="E17" s="2" t="s">
        <v>8</v>
      </c>
      <c r="F17" s="6"/>
    </row>
    <row r="18" spans="1:12" ht="33" customHeight="1" x14ac:dyDescent="0.2">
      <c r="E18" s="44" t="s">
        <v>100</v>
      </c>
      <c r="F18" s="72">
        <v>0.92</v>
      </c>
      <c r="G18" s="71" t="s">
        <v>101</v>
      </c>
      <c r="H18" s="3"/>
    </row>
    <row r="19" spans="1:12" ht="33" customHeight="1" x14ac:dyDescent="0.2">
      <c r="E19" s="44" t="s">
        <v>102</v>
      </c>
      <c r="F19" s="72">
        <v>0.9</v>
      </c>
      <c r="G19" s="71" t="s">
        <v>101</v>
      </c>
      <c r="H19" s="3"/>
    </row>
    <row r="20" spans="1:12" ht="21.75" customHeight="1" x14ac:dyDescent="0.2">
      <c r="E20" s="44" t="s">
        <v>148</v>
      </c>
      <c r="F20" s="72">
        <v>4.01</v>
      </c>
      <c r="G20" s="71" t="s">
        <v>101</v>
      </c>
      <c r="H20" s="2"/>
    </row>
    <row r="21" spans="1:12" ht="21.75" customHeight="1" x14ac:dyDescent="0.2">
      <c r="E21" s="44" t="s">
        <v>149</v>
      </c>
      <c r="F21" s="72">
        <v>4.09</v>
      </c>
      <c r="G21" s="71" t="s">
        <v>101</v>
      </c>
      <c r="H21" s="2"/>
    </row>
    <row r="22" spans="1:12" ht="21.75" customHeight="1" x14ac:dyDescent="0.2">
      <c r="E22" s="44" t="s">
        <v>150</v>
      </c>
      <c r="F22" s="72">
        <v>4.21</v>
      </c>
      <c r="G22" s="71" t="s">
        <v>101</v>
      </c>
      <c r="H22" s="2"/>
    </row>
    <row r="23" spans="1:12" s="8" customFormat="1" x14ac:dyDescent="0.2">
      <c r="A23" s="1"/>
      <c r="B23" s="1"/>
      <c r="C23" s="1"/>
      <c r="D23" s="1"/>
      <c r="E23" s="4"/>
      <c r="F23" s="4"/>
      <c r="G23" s="2"/>
      <c r="H23" s="2"/>
      <c r="J23" s="1"/>
      <c r="K23" s="1"/>
      <c r="L23" s="1"/>
    </row>
  </sheetData>
  <mergeCells count="6">
    <mergeCell ref="C15:E15"/>
    <mergeCell ref="A2:I2"/>
    <mergeCell ref="A3:I3"/>
    <mergeCell ref="B8:E8"/>
    <mergeCell ref="B9:E9"/>
    <mergeCell ref="C12:E12"/>
  </mergeCells>
  <phoneticPr fontId="32"/>
  <pageMargins left="0.70866141732283472" right="0.70866141732283472" top="0.74803149606299213" bottom="0.74803149606299213" header="0.31496062992125984" footer="0.31496062992125984"/>
  <pageSetup paperSize="9" scale="81" fitToHeight="2" orientation="portrait" r:id="rId1"/>
  <rowBreaks count="1" manualBreakCount="1">
    <brk id="1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PMS(input)</vt:lpstr>
      <vt:lpstr>PMS(input_separate)</vt:lpstr>
      <vt:lpstr>PMS(calc_process)</vt:lpstr>
      <vt:lpstr>'PMS(calc_process)'!Print_Area</vt:lpstr>
      <vt:lpstr>'PMS(input)'!Print_Area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志村 幸美(クリーン・エネルギー・ファイナンス部)</dc:creator>
  <cp:lastModifiedBy>JP_Secretariat</cp:lastModifiedBy>
  <cp:lastPrinted>2018-01-12T07:52:00Z</cp:lastPrinted>
  <dcterms:created xsi:type="dcterms:W3CDTF">2012-01-13T02:28:29Z</dcterms:created>
  <dcterms:modified xsi:type="dcterms:W3CDTF">2018-09-27T09:58:01Z</dcterms:modified>
</cp:coreProperties>
</file>