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270" yWindow="1515" windowWidth="19110" windowHeight="11835"/>
  </bookViews>
  <sheets>
    <sheet name="PMS(input)" sheetId="1" r:id="rId1"/>
    <sheet name="PMS(input_separate)" sheetId="6" r:id="rId2"/>
    <sheet name="PMS(calc_process)" sheetId="2" r:id="rId3"/>
  </sheets>
  <definedNames>
    <definedName name="_xlnm.Print_Area" localSheetId="2">'PMS(calc_process)'!$A$1:$I$26</definedName>
    <definedName name="_xlnm.Print_Area" localSheetId="0">'PMS(input)'!$A$2:$K$34</definedName>
    <definedName name="Z_B2660EC6_48E8_44CA_972A_E2556BB968F0_.wvu.PrintArea" localSheetId="2" hidden="1">'PMS(calc_process)'!$A$2:$I$26</definedName>
    <definedName name="Z_B2660EC6_48E8_44CA_972A_E2556BB968F0_.wvu.PrintArea" localSheetId="0" hidden="1">'PMS(input)'!$A$2:$K$34</definedName>
    <definedName name="Z_D0CDC236_ABDA_4432_BA8D_8D1597712156_.wvu.PrintArea" localSheetId="2" hidden="1">'PMS(calc_process)'!$A$2:$I$26</definedName>
    <definedName name="Z_D0CDC236_ABDA_4432_BA8D_8D1597712156_.wvu.PrintArea" localSheetId="0" hidden="1">'PMS(input)'!$A$2:$K$34</definedName>
    <definedName name="Z_D273F3A6_8152_4679_92B0_E1E5F788BD2C_.wvu.PrintArea" localSheetId="2" hidden="1">'PMS(calc_process)'!$A$2:$I$26</definedName>
    <definedName name="Z_D273F3A6_8152_4679_92B0_E1E5F788BD2C_.wvu.PrintArea" localSheetId="0" hidden="1">'PMS(input)'!$A$2:$K$34</definedName>
  </definedNames>
  <calcPr calcId="125725"/>
</workbook>
</file>

<file path=xl/calcChain.xml><?xml version="1.0" encoding="utf-8"?>
<calcChain xmlns="http://schemas.openxmlformats.org/spreadsheetml/2006/main">
  <c r="F7" i="6"/>
  <c r="F8"/>
  <c r="F9"/>
  <c r="F10"/>
  <c r="F11"/>
  <c r="F12"/>
  <c r="F13"/>
  <c r="F14"/>
  <c r="F15"/>
  <c r="F16"/>
  <c r="F17"/>
  <c r="F18"/>
  <c r="F19"/>
  <c r="F20"/>
  <c r="F21"/>
  <c r="F22"/>
  <c r="F23"/>
  <c r="F24"/>
  <c r="F25"/>
  <c r="F6" l="1"/>
  <c r="N6" l="1"/>
  <c r="T1" l="1"/>
  <c r="P25" l="1"/>
  <c r="P24"/>
  <c r="P23"/>
  <c r="P22"/>
  <c r="P21"/>
  <c r="P20"/>
  <c r="P19"/>
  <c r="P18"/>
  <c r="P17"/>
  <c r="P16"/>
  <c r="P15"/>
  <c r="P14"/>
  <c r="P13"/>
  <c r="P12"/>
  <c r="P11"/>
  <c r="P10"/>
  <c r="P9"/>
  <c r="P8"/>
  <c r="P7"/>
  <c r="P6"/>
  <c r="Q25" l="1"/>
  <c r="Q24"/>
  <c r="Q23"/>
  <c r="Q22"/>
  <c r="Q21"/>
  <c r="Q20"/>
  <c r="Q19"/>
  <c r="Q18"/>
  <c r="Q17"/>
  <c r="Q16"/>
  <c r="Q15"/>
  <c r="Q14"/>
  <c r="Q13"/>
  <c r="Q12"/>
  <c r="Q11"/>
  <c r="Q10"/>
  <c r="Q9"/>
  <c r="Q8"/>
  <c r="Q7"/>
  <c r="Q6"/>
  <c r="O25"/>
  <c r="O24"/>
  <c r="O23"/>
  <c r="O22"/>
  <c r="O21"/>
  <c r="O20"/>
  <c r="O19"/>
  <c r="O18"/>
  <c r="O17"/>
  <c r="O16"/>
  <c r="O15"/>
  <c r="O14"/>
  <c r="O13"/>
  <c r="O12"/>
  <c r="O11"/>
  <c r="O10"/>
  <c r="O9"/>
  <c r="O8"/>
  <c r="O7"/>
  <c r="O6"/>
  <c r="N25"/>
  <c r="N24"/>
  <c r="N23"/>
  <c r="N22"/>
  <c r="N21"/>
  <c r="N20"/>
  <c r="N19"/>
  <c r="N18"/>
  <c r="N17"/>
  <c r="N16"/>
  <c r="N15"/>
  <c r="N14"/>
  <c r="N13"/>
  <c r="N12"/>
  <c r="N11"/>
  <c r="N10"/>
  <c r="N9"/>
  <c r="N8"/>
  <c r="N7"/>
  <c r="G25"/>
  <c r="G24"/>
  <c r="G23"/>
  <c r="G22"/>
  <c r="G21"/>
  <c r="G20"/>
  <c r="G19"/>
  <c r="G18"/>
  <c r="G17"/>
  <c r="G16"/>
  <c r="G15"/>
  <c r="G14"/>
  <c r="G13"/>
  <c r="G12"/>
  <c r="G11"/>
  <c r="G10"/>
  <c r="G9"/>
  <c r="G8"/>
  <c r="G7"/>
  <c r="G6"/>
  <c r="E25" l="1"/>
  <c r="E24"/>
  <c r="E23"/>
  <c r="E22"/>
  <c r="E21"/>
  <c r="E20"/>
  <c r="E19"/>
  <c r="E18"/>
  <c r="E17"/>
  <c r="E16"/>
  <c r="E15"/>
  <c r="E14"/>
  <c r="E13"/>
  <c r="E12"/>
  <c r="E11"/>
  <c r="E10"/>
  <c r="E9"/>
  <c r="E8"/>
  <c r="E7"/>
  <c r="E6"/>
  <c r="D25"/>
  <c r="D24"/>
  <c r="D23"/>
  <c r="D22"/>
  <c r="D21"/>
  <c r="D20"/>
  <c r="D19"/>
  <c r="D18"/>
  <c r="D17"/>
  <c r="D16"/>
  <c r="D15"/>
  <c r="D14"/>
  <c r="D13"/>
  <c r="D12"/>
  <c r="D11"/>
  <c r="D10"/>
  <c r="D9"/>
  <c r="D8"/>
  <c r="D7"/>
  <c r="D6"/>
  <c r="E17" i="1" l="1"/>
  <c r="E16"/>
  <c r="H17" i="6" l="1"/>
  <c r="H24"/>
  <c r="H20"/>
  <c r="H16"/>
  <c r="H12"/>
  <c r="H8"/>
  <c r="H23"/>
  <c r="H19"/>
  <c r="H15"/>
  <c r="H11"/>
  <c r="H7"/>
  <c r="H22"/>
  <c r="H18"/>
  <c r="H14"/>
  <c r="H10"/>
  <c r="H6"/>
  <c r="H25"/>
  <c r="H21"/>
  <c r="H13"/>
  <c r="H9"/>
  <c r="I25"/>
  <c r="I17"/>
  <c r="I9"/>
  <c r="I24"/>
  <c r="I20"/>
  <c r="I16"/>
  <c r="I12"/>
  <c r="I8"/>
  <c r="I23"/>
  <c r="I19"/>
  <c r="I15"/>
  <c r="I11"/>
  <c r="I7"/>
  <c r="I22"/>
  <c r="I18"/>
  <c r="I14"/>
  <c r="I10"/>
  <c r="I6"/>
  <c r="I21"/>
  <c r="I13"/>
  <c r="I1" i="2"/>
  <c r="S25" i="6" l="1"/>
  <c r="R25"/>
  <c r="S18"/>
  <c r="R18"/>
  <c r="R15"/>
  <c r="S15"/>
  <c r="S12"/>
  <c r="R12"/>
  <c r="S17"/>
  <c r="R17"/>
  <c r="R14"/>
  <c r="T14" s="1"/>
  <c r="S14"/>
  <c r="S11"/>
  <c r="R11"/>
  <c r="R24"/>
  <c r="S24"/>
  <c r="R13"/>
  <c r="S13"/>
  <c r="S10"/>
  <c r="R10"/>
  <c r="S7"/>
  <c r="R7"/>
  <c r="R23"/>
  <c r="S23"/>
  <c r="S20"/>
  <c r="R20"/>
  <c r="S21"/>
  <c r="T21" s="1"/>
  <c r="R21"/>
  <c r="S8"/>
  <c r="R8"/>
  <c r="S9"/>
  <c r="R9"/>
  <c r="R6"/>
  <c r="S6"/>
  <c r="R22"/>
  <c r="T22" s="1"/>
  <c r="S22"/>
  <c r="S19"/>
  <c r="R19"/>
  <c r="R16"/>
  <c r="S16"/>
  <c r="T10"/>
  <c r="T23"/>
  <c r="T24"/>
  <c r="T18"/>
  <c r="T12"/>
  <c r="T16" l="1"/>
  <c r="T19"/>
  <c r="T8"/>
  <c r="T20"/>
  <c r="T7"/>
  <c r="T13"/>
  <c r="T11"/>
  <c r="T17"/>
  <c r="T15"/>
  <c r="T25"/>
  <c r="T6"/>
  <c r="R26"/>
  <c r="G9" i="2" s="1"/>
  <c r="G8" s="1"/>
  <c r="S26" i="6"/>
  <c r="G12" i="2" s="1"/>
  <c r="G11" s="1"/>
  <c r="T9" i="6"/>
  <c r="G6" i="2" l="1"/>
  <c r="B29" i="1" s="1"/>
  <c r="T26" i="6"/>
</calcChain>
</file>

<file path=xl/sharedStrings.xml><?xml version="1.0" encoding="utf-8"?>
<sst xmlns="http://schemas.openxmlformats.org/spreadsheetml/2006/main" count="253" uniqueCount="162">
  <si>
    <r>
      <t xml:space="preserve">Table 1: Parameters to be monitored </t>
    </r>
    <r>
      <rPr>
        <b/>
        <i/>
        <sz val="14"/>
        <color indexed="8"/>
        <rFont val="Arial"/>
        <family val="2"/>
      </rPr>
      <t>ex post</t>
    </r>
    <phoneticPr fontId="4"/>
  </si>
  <si>
    <t>(1)</t>
  </si>
  <si>
    <r>
      <t>EC</t>
    </r>
    <r>
      <rPr>
        <vertAlign val="subscript"/>
        <sz val="11"/>
        <rFont val="Arial"/>
        <family val="2"/>
      </rPr>
      <t>PJ,i,p</t>
    </r>
    <phoneticPr fontId="4"/>
  </si>
  <si>
    <t>MWh/p</t>
    <phoneticPr fontId="4"/>
  </si>
  <si>
    <r>
      <t xml:space="preserve">Table 2: Project-specific parameters to be fixed </t>
    </r>
    <r>
      <rPr>
        <b/>
        <i/>
        <sz val="14"/>
        <color indexed="8"/>
        <rFont val="Arial"/>
        <family val="2"/>
      </rPr>
      <t>ex ante</t>
    </r>
    <phoneticPr fontId="4"/>
  </si>
  <si>
    <t>Units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</si>
  <si>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</si>
  <si>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</si>
  <si>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</si>
  <si>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</si>
  <si>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</si>
  <si>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</si>
  <si>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</si>
  <si>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</si>
  <si>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</si>
  <si>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</si>
  <si>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</si>
  <si>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</si>
  <si>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</si>
  <si>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</si>
  <si>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</si>
  <si>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</si>
  <si>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</si>
  <si>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</si>
  <si>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</si>
  <si>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</si>
  <si>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</si>
  <si>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</si>
  <si>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</si>
  <si>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</si>
  <si>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</si>
  <si>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</si>
  <si>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</si>
  <si>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</si>
  <si>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</si>
  <si>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</si>
  <si>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</si>
  <si>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</si>
  <si>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</si>
  <si>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</si>
  <si>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</si>
  <si>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</si>
  <si>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</si>
  <si>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MWh/p</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</si>
  <si>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</si>
  <si>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</si>
  <si>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</si>
  <si>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t>-</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</si>
  <si>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</si>
  <si>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</si>
  <si>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</si>
  <si>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</si>
  <si>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</si>
  <si>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</si>
  <si>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</si>
  <si>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</si>
  <si>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</si>
  <si>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Based on the amount of transaction which is measured directly using measuring equipment (Data used: commercial evidence such as invoices)</t>
  </si>
  <si>
    <t>Based on the actual measurement using measuring equipment (Data used: measured values)</t>
  </si>
  <si>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 xml:space="preserve">2) Recorded data is checked its integrity once a month by responsible staff.
</t>
    </r>
    <r>
      <rPr>
        <sz val="11"/>
        <rFont val="Arial"/>
        <family val="2"/>
      </rPr>
      <t>-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</si>
  <si>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r>
      <t>EG</t>
    </r>
    <r>
      <rPr>
        <vertAlign val="subscript"/>
        <sz val="11"/>
        <rFont val="Arial"/>
        <family val="2"/>
      </rPr>
      <t>PJ,p</t>
    </r>
    <phoneticPr fontId="4"/>
  </si>
  <si>
    <r>
      <t>tCO</t>
    </r>
    <r>
      <rPr>
        <vertAlign val="subscript"/>
        <sz val="14"/>
        <color indexed="8"/>
        <rFont val="Arial"/>
        <family val="2"/>
      </rPr>
      <t>2</t>
    </r>
    <r>
      <rPr>
        <sz val="14"/>
        <color indexed="8"/>
        <rFont val="Arial"/>
        <family val="2"/>
      </rPr>
      <t>/p</t>
    </r>
    <phoneticPr fontId="4"/>
  </si>
  <si>
    <t>Option C</t>
    <phoneticPr fontId="4"/>
  </si>
  <si>
    <t>Monitored data</t>
    <phoneticPr fontId="4"/>
  </si>
  <si>
    <t>Continuously</t>
    <phoneticPr fontId="4"/>
  </si>
  <si>
    <t>(2)</t>
    <phoneticPr fontId="4"/>
  </si>
  <si>
    <r>
      <t>FC</t>
    </r>
    <r>
      <rPr>
        <vertAlign val="subscript"/>
        <sz val="11"/>
        <rFont val="Arial"/>
        <family val="2"/>
      </rPr>
      <t>PJ,p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</si>
  <si>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</si>
  <si>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</si>
  <si>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</si>
  <si>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</si>
  <si>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</si>
  <si>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EF</t>
    </r>
    <r>
      <rPr>
        <vertAlign val="subscript"/>
        <sz val="11"/>
        <rFont val="Arial"/>
        <family val="2"/>
      </rPr>
      <t>elec</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</si>
  <si>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</si>
  <si>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</si>
  <si>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</si>
  <si>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</si>
  <si>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</si>
  <si>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</si>
  <si>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</si>
  <si>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</si>
  <si>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</si>
  <si>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</si>
  <si>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</si>
  <si>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</si>
  <si>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</si>
  <si>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</si>
  <si>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</si>
  <si>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</si>
  <si>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</si>
  <si>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</si>
  <si>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</si>
  <si>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</si>
  <si>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</si>
  <si>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</si>
  <si>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</si>
  <si>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</si>
  <si>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</si>
  <si>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Chiller i</t>
    <phoneticPr fontId="4"/>
  </si>
  <si>
    <t>Project
chiller
No.</t>
    <phoneticPr fontId="3"/>
  </si>
  <si>
    <r>
      <t xml:space="preserve">Parameters to be monitored </t>
    </r>
    <r>
      <rPr>
        <b/>
        <i/>
        <sz val="11"/>
        <color indexed="9"/>
        <rFont val="Arial"/>
        <family val="2"/>
      </rPr>
      <t>ex post</t>
    </r>
    <phoneticPr fontId="3"/>
  </si>
  <si>
    <t>-</t>
    <phoneticPr fontId="4"/>
  </si>
  <si>
    <t>Input on "PMS
(input_separate)"</t>
  </si>
  <si>
    <t>Input on "PMS
(input_separate)"</t>
    <phoneticPr fontId="4"/>
  </si>
  <si>
    <r>
      <t>RE</t>
    </r>
    <r>
      <rPr>
        <vertAlign val="subscript"/>
        <sz val="11"/>
        <rFont val="Arial"/>
        <family val="2"/>
      </rPr>
      <t>i,p</t>
    </r>
    <phoneticPr fontId="4"/>
  </si>
  <si>
    <r>
      <t>ER</t>
    </r>
    <r>
      <rPr>
        <vertAlign val="subscript"/>
        <sz val="11"/>
        <rFont val="Arial"/>
        <family val="2"/>
      </rPr>
      <t>i,p</t>
    </r>
    <phoneticPr fontId="4"/>
  </si>
  <si>
    <r>
      <t xml:space="preserve">The amount of fuel input for power generation during monitoring period </t>
    </r>
    <r>
      <rPr>
        <i/>
        <sz val="11"/>
        <rFont val="Arial"/>
        <family val="2"/>
      </rPr>
      <t>p</t>
    </r>
    <phoneticPr fontId="4"/>
  </si>
  <si>
    <r>
      <t xml:space="preserve">The amount of fuel input for power generation during monitoring period </t>
    </r>
    <r>
      <rPr>
        <i/>
        <sz val="11"/>
        <rFont val="Arial"/>
        <family val="2"/>
      </rPr>
      <t>p</t>
    </r>
    <phoneticPr fontId="3"/>
  </si>
  <si>
    <t>for option c)</t>
    <phoneticPr fontId="4"/>
  </si>
  <si>
    <r>
      <t xml:space="preserve">The amount of electricity generated during the monitoring period </t>
    </r>
    <r>
      <rPr>
        <i/>
        <sz val="11"/>
        <rFont val="Arial"/>
        <family val="2"/>
      </rPr>
      <t>p</t>
    </r>
    <phoneticPr fontId="4"/>
  </si>
  <si>
    <r>
      <t xml:space="preserve">The amount of electricity generated during the monitoring period </t>
    </r>
    <r>
      <rPr>
        <i/>
        <sz val="11"/>
        <rFont val="Arial"/>
        <family val="2"/>
      </rPr>
      <t>p</t>
    </r>
    <phoneticPr fontId="3"/>
  </si>
  <si>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</si>
  <si>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PE</t>
    </r>
    <r>
      <rPr>
        <vertAlign val="subscript"/>
        <sz val="11"/>
        <rFont val="Arial"/>
        <family val="2"/>
      </rPr>
      <t>i,p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</si>
  <si>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</si>
  <si>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</si>
  <si>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</si>
  <si>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</si>
  <si>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</si>
  <si>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</si>
  <si>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</si>
  <si>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</si>
  <si>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 xml:space="preserve">2) Recorded data is checked its integrity once a month by responsible staff.
</t>
    </r>
    <r>
      <rPr>
        <sz val="11"/>
        <rFont val="Arial"/>
        <family val="2"/>
      </rPr>
      <t>-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</si>
  <si>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 xml:space="preserve">JCM Proposed Methodology Spreadsheet Form (Input Sheet) </t>
    </r>
    <r>
      <rPr>
        <b/>
        <sz val="12"/>
        <color indexed="9"/>
        <rFont val="Arial"/>
        <family val="2"/>
      </rPr>
      <t xml:space="preserve">[Attachment to Proposed Methodology Form]  </t>
    </r>
    <phoneticPr fontId="4"/>
  </si>
  <si>
    <t>JCM_TH_F_PMS_ver01.0</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</si>
  <si>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</si>
  <si>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</si>
  <si>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</si>
  <si>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</si>
  <si>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</si>
  <si>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</si>
  <si>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</si>
  <si>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</si>
  <si>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</si>
  <si>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</si>
  <si>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</si>
  <si>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</si>
  <si>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</si>
  <si>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</si>
  <si>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</si>
  <si>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</si>
  <si>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</si>
  <si>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</si>
  <si>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</si>
  <si>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</si>
  <si>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</si>
  <si>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</si>
  <si>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JCM Proposed Methodology Spreadsheet Form (Calculation Process Sheet)</t>
    <phoneticPr fontId="4"/>
  </si>
  <si>
    <t>Clculated</t>
    <phoneticPr fontId="4"/>
  </si>
  <si>
    <t xml:space="preserve">The most recent value available from CDM approved small scale methodology AMS-I.A.
</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</si>
  <si>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</si>
  <si>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</si>
  <si>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t>
    <phoneticPr fontId="3"/>
  </si>
  <si>
    <t>-</t>
    <phoneticPr fontId="4"/>
  </si>
  <si>
    <r>
      <t>COP</t>
    </r>
    <r>
      <rPr>
        <vertAlign val="subscript"/>
        <sz val="11"/>
        <color indexed="8"/>
        <rFont val="Arial"/>
        <family val="2"/>
      </rPr>
      <t>RE,i</t>
    </r>
    <r>
      <rPr>
        <sz val="11"/>
        <color indexed="8"/>
        <rFont val="Arial"/>
        <family val="2"/>
      </rPr>
      <t xml:space="preserve"> for non-inverter type</t>
    </r>
    <phoneticPr fontId="3"/>
  </si>
  <si>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</si>
  <si>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COP</t>
    </r>
    <r>
      <rPr>
        <vertAlign val="subscript"/>
        <sz val="11"/>
        <color theme="1"/>
        <rFont val="Arial"/>
        <family val="2"/>
      </rPr>
      <t>RE,i</t>
    </r>
    <r>
      <rPr>
        <sz val="11"/>
        <color theme="1"/>
        <rFont val="Arial"/>
        <family val="2"/>
      </rPr>
      <t xml:space="preserve"> (250</t>
    </r>
    <r>
      <rPr>
        <sz val="11"/>
        <color theme="1"/>
        <rFont val="Arial Unicode MS"/>
        <family val="3"/>
        <charset val="128"/>
      </rPr>
      <t>≤</t>
    </r>
    <r>
      <rPr>
        <sz val="11"/>
        <color theme="1"/>
        <rFont val="Arial"/>
        <family val="2"/>
      </rPr>
      <t>x&lt;400USRt)</t>
    </r>
    <phoneticPr fontId="4"/>
  </si>
  <si>
    <r>
      <t>COP</t>
    </r>
    <r>
      <rPr>
        <vertAlign val="subscript"/>
        <sz val="11"/>
        <color theme="1"/>
        <rFont val="Arial"/>
        <family val="2"/>
      </rPr>
      <t>RE,i</t>
    </r>
    <r>
      <rPr>
        <sz val="11"/>
        <color theme="1"/>
        <rFont val="Arial"/>
        <family val="2"/>
      </rPr>
      <t xml:space="preserve"> (400</t>
    </r>
    <r>
      <rPr>
        <sz val="11"/>
        <color theme="1"/>
        <rFont val="Arial Unicode MS"/>
        <family val="3"/>
        <charset val="128"/>
      </rPr>
      <t>≤</t>
    </r>
    <r>
      <rPr>
        <sz val="11"/>
        <color theme="1"/>
        <rFont val="Arial"/>
        <family val="2"/>
      </rPr>
      <t>x</t>
    </r>
    <r>
      <rPr>
        <sz val="11"/>
        <color theme="1"/>
        <rFont val="Arial Unicode MS"/>
        <family val="3"/>
        <charset val="128"/>
      </rPr>
      <t>≤</t>
    </r>
    <r>
      <rPr>
        <sz val="11"/>
        <color theme="1"/>
        <rFont val="Arial"/>
        <family val="2"/>
      </rPr>
      <t>1,220USRt)</t>
    </r>
    <phoneticPr fontId="4"/>
  </si>
  <si>
    <r>
      <t>COP</t>
    </r>
    <r>
      <rPr>
        <vertAlign val="subscript"/>
        <sz val="11"/>
        <color theme="1"/>
        <rFont val="Arial"/>
        <family val="2"/>
      </rPr>
      <t>RE,i</t>
    </r>
    <r>
      <rPr>
        <sz val="11"/>
        <color theme="1"/>
        <rFont val="Arial"/>
        <family val="2"/>
      </rPr>
      <t xml:space="preserve"> for inverter type</t>
    </r>
    <phoneticPr fontId="3"/>
  </si>
  <si>
    <r>
      <t>COP</t>
    </r>
    <r>
      <rPr>
        <vertAlign val="subscript"/>
        <sz val="11"/>
        <color theme="1"/>
        <rFont val="Arial"/>
        <family val="2"/>
      </rPr>
      <t>RE,i</t>
    </r>
    <r>
      <rPr>
        <sz val="11"/>
        <color theme="1"/>
        <rFont val="Arial"/>
        <family val="2"/>
      </rPr>
      <t xml:space="preserve"> (300</t>
    </r>
    <r>
      <rPr>
        <sz val="11"/>
        <color theme="1"/>
        <rFont val="Arial Unicode MS"/>
        <family val="3"/>
        <charset val="128"/>
      </rPr>
      <t>≤</t>
    </r>
    <r>
      <rPr>
        <sz val="11"/>
        <color theme="1"/>
        <rFont val="Arial"/>
        <family val="2"/>
      </rPr>
      <t>x</t>
    </r>
    <r>
      <rPr>
        <sz val="11"/>
        <color theme="1"/>
        <rFont val="Arial Unicode MS"/>
        <family val="3"/>
        <charset val="128"/>
      </rPr>
      <t>≤</t>
    </r>
    <r>
      <rPr>
        <sz val="11"/>
        <color theme="1"/>
        <rFont val="Arial"/>
        <family val="2"/>
      </rPr>
      <t>450USRt)</t>
    </r>
    <phoneticPr fontId="4"/>
  </si>
  <si>
    <r>
      <t>COP</t>
    </r>
    <r>
      <rPr>
        <vertAlign val="subscript"/>
        <sz val="11"/>
        <color theme="1"/>
        <rFont val="Arial"/>
        <family val="2"/>
      </rPr>
      <t>RE,i</t>
    </r>
    <r>
      <rPr>
        <sz val="11"/>
        <color theme="1"/>
        <rFont val="Arial"/>
        <family val="2"/>
      </rPr>
      <t xml:space="preserve"> (450&lt;x</t>
    </r>
    <r>
      <rPr>
        <sz val="11"/>
        <color theme="1"/>
        <rFont val="Arial Unicode MS"/>
        <family val="3"/>
        <charset val="128"/>
      </rPr>
      <t>≤</t>
    </r>
    <r>
      <rPr>
        <sz val="11"/>
        <color theme="1"/>
        <rFont val="Arial"/>
        <family val="2"/>
      </rPr>
      <t>550USRt)</t>
    </r>
    <phoneticPr fontId="4"/>
  </si>
  <si>
    <r>
      <t>COP</t>
    </r>
    <r>
      <rPr>
        <vertAlign val="subscript"/>
        <sz val="11"/>
        <color theme="1"/>
        <rFont val="Arial"/>
        <family val="2"/>
      </rPr>
      <t>RE,i</t>
    </r>
    <r>
      <rPr>
        <sz val="11"/>
        <color theme="1"/>
        <rFont val="Arial"/>
        <family val="2"/>
      </rPr>
      <t xml:space="preserve"> (550&lt;x</t>
    </r>
    <r>
      <rPr>
        <sz val="11"/>
        <color theme="1"/>
        <rFont val="Arial Unicode MS"/>
        <family val="3"/>
        <charset val="128"/>
      </rPr>
      <t>≤</t>
    </r>
    <r>
      <rPr>
        <sz val="11"/>
        <color theme="1"/>
        <rFont val="Arial"/>
        <family val="2"/>
      </rPr>
      <t>825USRt)</t>
    </r>
    <phoneticPr fontId="4"/>
  </si>
  <si>
    <r>
      <t>COP</t>
    </r>
    <r>
      <rPr>
        <vertAlign val="subscript"/>
        <sz val="11"/>
        <color theme="1"/>
        <rFont val="Arial"/>
        <family val="2"/>
      </rPr>
      <t>RE,i</t>
    </r>
    <r>
      <rPr>
        <sz val="11"/>
        <color theme="1"/>
        <rFont val="Arial"/>
        <family val="2"/>
      </rPr>
      <t xml:space="preserve"> (825&lt;x</t>
    </r>
    <r>
      <rPr>
        <sz val="11"/>
        <color theme="1"/>
        <rFont val="Arial Unicode MS"/>
        <family val="3"/>
        <charset val="128"/>
      </rPr>
      <t>≤</t>
    </r>
    <r>
      <rPr>
        <sz val="11"/>
        <color theme="1"/>
        <rFont val="Arial"/>
        <family val="2"/>
      </rPr>
      <t>1,500USRt)</t>
    </r>
    <phoneticPr fontId="4"/>
  </si>
</sst>
</file>

<file path=xl/styles.xml><?xml version="1.0" encoding="utf-8"?>
<styleSheet xmlns="http://schemas.openxmlformats.org/spreadsheetml/2006/main">
  <numFmts count="12">
    <numFmt numFmtId="176" formatCode="#,##0_ ;[Red]\-#,##0\ "/>
    <numFmt numFmtId="177" formatCode="#,##0.000_ ;[Red]\-#,##0.000\ "/>
    <numFmt numFmtId="178" formatCode="0.00_ "/>
    <numFmt numFmtId="179" formatCode="0.0_ "/>
    <numFmt numFmtId="180" formatCode="0.0000_ "/>
    <numFmt numFmtId="181" formatCode="0.000_ "/>
    <numFmt numFmtId="182" formatCode="#,##0.0_);[Red]\(#,##0.0\)"/>
    <numFmt numFmtId="183" formatCode="#,##0.00_ ;[Red]\-#,##0.00\ "/>
    <numFmt numFmtId="184" formatCode="#,##0.00_);[Red]\(#,##0.00\)"/>
    <numFmt numFmtId="185" formatCode="0.0"/>
    <numFmt numFmtId="186" formatCode="0.00000_ "/>
    <numFmt numFmtId="187" formatCode="0_ "/>
  </numFmts>
  <fonts count="37">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color theme="1"/>
      <name val="Arial Unicode MS"/>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177" fontId="12" fillId="4" borderId="1" xfId="1" applyNumberFormat="1" applyFont="1" applyFill="1" applyBorder="1" applyProtection="1">
      <alignment vertical="center"/>
      <protection locked="0"/>
    </xf>
    <xf numFmtId="178" fontId="12" fillId="0" borderId="1" xfId="0" applyNumberFormat="1" applyFont="1" applyFill="1" applyBorder="1" applyProtection="1">
      <alignment vertical="center"/>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179" fontId="12" fillId="0" borderId="1" xfId="0" applyNumberFormat="1" applyFont="1" applyFill="1" applyBorder="1" applyProtection="1">
      <alignment vertical="center"/>
    </xf>
    <xf numFmtId="0" fontId="12" fillId="3" borderId="1" xfId="0" applyFont="1" applyFill="1" applyBorder="1" applyAlignment="1">
      <alignment vertical="center" wrapText="1"/>
    </xf>
    <xf numFmtId="0" fontId="12" fillId="3" borderId="1" xfId="0" applyFont="1" applyFill="1" applyBorder="1" applyAlignment="1">
      <alignment vertical="center" wrapText="1"/>
    </xf>
    <xf numFmtId="0" fontId="29" fillId="6" borderId="2" xfId="0" applyFont="1" applyFill="1" applyBorder="1">
      <alignment vertical="center"/>
    </xf>
    <xf numFmtId="0" fontId="29" fillId="0" borderId="0" xfId="0" applyFont="1">
      <alignment vertical="center"/>
    </xf>
    <xf numFmtId="0" fontId="33" fillId="6" borderId="2" xfId="0" applyFont="1" applyFill="1" applyBorder="1" applyAlignment="1">
      <alignment vertical="center" wrapText="1"/>
    </xf>
    <xf numFmtId="0" fontId="34"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182" fontId="12" fillId="3" borderId="2" xfId="0" applyNumberFormat="1" applyFont="1" applyFill="1" applyBorder="1">
      <alignment vertical="center"/>
    </xf>
    <xf numFmtId="0" fontId="27"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2" fontId="12" fillId="0" borderId="2" xfId="0" applyNumberFormat="1" applyFont="1" applyFill="1" applyBorder="1">
      <alignment vertical="center"/>
    </xf>
    <xf numFmtId="182" fontId="12" fillId="0" borderId="2" xfId="1" applyNumberFormat="1" applyFont="1" applyFill="1" applyBorder="1">
      <alignment vertical="center"/>
    </xf>
    <xf numFmtId="0" fontId="14" fillId="3" borderId="2" xfId="0" applyFont="1" applyFill="1" applyBorder="1">
      <alignment vertical="center"/>
    </xf>
    <xf numFmtId="0" fontId="12" fillId="3" borderId="2" xfId="0" applyFont="1" applyFill="1" applyBorder="1" applyAlignment="1">
      <alignment horizontal="left" vertical="center"/>
    </xf>
    <xf numFmtId="183" fontId="12" fillId="4" borderId="1" xfId="1" applyNumberFormat="1" applyFont="1" applyFill="1" applyBorder="1" applyProtection="1">
      <alignment vertical="center"/>
      <protection locked="0"/>
    </xf>
    <xf numFmtId="0" fontId="12" fillId="3" borderId="13" xfId="0" applyFont="1" applyFill="1" applyBorder="1" applyAlignment="1">
      <alignment vertical="center" wrapText="1"/>
    </xf>
    <xf numFmtId="0" fontId="12" fillId="3" borderId="9" xfId="0" applyFont="1" applyFill="1" applyBorder="1" applyAlignment="1">
      <alignment vertical="center" wrapText="1"/>
    </xf>
    <xf numFmtId="0" fontId="12" fillId="3" borderId="14" xfId="0" applyFont="1" applyFill="1" applyBorder="1" applyAlignment="1">
      <alignment vertical="center" wrapText="1"/>
    </xf>
    <xf numFmtId="0" fontId="12" fillId="3" borderId="15" xfId="0" applyFont="1" applyFill="1" applyBorder="1" applyAlignment="1">
      <alignment horizontal="left" vertical="center" wrapText="1"/>
    </xf>
    <xf numFmtId="178" fontId="12" fillId="0" borderId="2" xfId="0" applyNumberFormat="1" applyFont="1" applyFill="1" applyBorder="1">
      <alignment vertical="center"/>
    </xf>
    <xf numFmtId="179" fontId="12" fillId="0" borderId="2" xfId="0" applyNumberFormat="1" applyFont="1" applyFill="1" applyBorder="1">
      <alignment vertical="center"/>
    </xf>
    <xf numFmtId="184" fontId="12" fillId="0" borderId="2" xfId="1" applyNumberFormat="1" applyFont="1" applyBorder="1" applyProtection="1">
      <alignment vertical="center"/>
      <protection locked="0"/>
    </xf>
    <xf numFmtId="184" fontId="28" fillId="5" borderId="2" xfId="1" applyNumberFormat="1" applyFont="1" applyFill="1" applyBorder="1" applyProtection="1">
      <alignment vertical="center"/>
      <protection locked="0"/>
    </xf>
    <xf numFmtId="184" fontId="28" fillId="5" borderId="2" xfId="0" applyNumberFormat="1" applyFont="1" applyFill="1" applyBorder="1" applyProtection="1">
      <alignment vertical="center"/>
      <protection locked="0"/>
    </xf>
    <xf numFmtId="181" fontId="28" fillId="5" borderId="2" xfId="0" applyNumberFormat="1" applyFont="1" applyFill="1" applyBorder="1">
      <alignment vertical="center"/>
    </xf>
    <xf numFmtId="180" fontId="28" fillId="5" borderId="2" xfId="0" applyNumberFormat="1" applyFont="1" applyFill="1" applyBorder="1">
      <alignment vertical="center"/>
    </xf>
    <xf numFmtId="185" fontId="28" fillId="5" borderId="2" xfId="0" applyNumberFormat="1" applyFont="1" applyFill="1" applyBorder="1">
      <alignment vertical="center"/>
    </xf>
    <xf numFmtId="178" fontId="28" fillId="5" borderId="2" xfId="0" applyNumberFormat="1" applyFont="1" applyFill="1" applyBorder="1">
      <alignment vertical="center"/>
    </xf>
    <xf numFmtId="0" fontId="12" fillId="4" borderId="1" xfId="0" applyFont="1" applyFill="1" applyBorder="1" applyAlignment="1">
      <alignment vertical="center" wrapText="1"/>
    </xf>
    <xf numFmtId="0" fontId="12" fillId="3" borderId="1" xfId="0" applyFont="1" applyFill="1" applyBorder="1" applyAlignment="1">
      <alignment vertical="center" wrapText="1"/>
    </xf>
    <xf numFmtId="0" fontId="34"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176" fontId="28" fillId="3" borderId="1" xfId="1" applyNumberFormat="1" applyFont="1" applyFill="1" applyBorder="1" applyAlignment="1" applyProtection="1">
      <alignment horizontal="center" vertical="center"/>
      <protection locked="0"/>
    </xf>
    <xf numFmtId="0" fontId="12" fillId="3" borderId="1" xfId="0" quotePrefix="1" applyFont="1" applyFill="1" applyBorder="1" applyAlignment="1">
      <alignment horizontal="center" vertical="center"/>
    </xf>
    <xf numFmtId="177" fontId="28" fillId="3" borderId="1" xfId="1" applyNumberFormat="1" applyFont="1" applyFill="1" applyBorder="1" applyProtection="1">
      <alignment vertical="center"/>
      <protection locked="0"/>
    </xf>
    <xf numFmtId="0" fontId="17" fillId="3" borderId="7" xfId="0" applyFont="1" applyFill="1" applyBorder="1">
      <alignment vertical="center"/>
    </xf>
    <xf numFmtId="0" fontId="11" fillId="6" borderId="1" xfId="0" applyFont="1" applyFill="1" applyBorder="1" applyAlignment="1">
      <alignment horizontal="center" vertical="center"/>
    </xf>
    <xf numFmtId="0" fontId="7" fillId="6" borderId="16" xfId="0" applyFont="1" applyFill="1" applyBorder="1">
      <alignment vertical="center"/>
    </xf>
    <xf numFmtId="0" fontId="2" fillId="6" borderId="16" xfId="0" applyFont="1" applyFill="1" applyBorder="1">
      <alignment vertical="center"/>
    </xf>
    <xf numFmtId="0" fontId="7" fillId="6" borderId="16" xfId="0" applyFont="1" applyFill="1" applyBorder="1" applyAlignment="1">
      <alignment horizontal="center" vertical="center"/>
    </xf>
    <xf numFmtId="0" fontId="7" fillId="6" borderId="16" xfId="0" applyFont="1" applyFill="1" applyBorder="1" applyAlignment="1">
      <alignment horizontal="center" vertical="center" shrinkToFit="1"/>
    </xf>
    <xf numFmtId="0" fontId="2" fillId="8" borderId="16" xfId="0" applyFont="1" applyFill="1" applyBorder="1">
      <alignment vertical="center"/>
    </xf>
    <xf numFmtId="0" fontId="2" fillId="0" borderId="16" xfId="0" applyFont="1" applyBorder="1" applyAlignment="1">
      <alignment horizontal="center" vertical="center"/>
    </xf>
    <xf numFmtId="187" fontId="2" fillId="0" borderId="16" xfId="0" applyNumberFormat="1" applyFont="1" applyBorder="1">
      <alignment vertical="center"/>
    </xf>
    <xf numFmtId="0" fontId="2" fillId="0" borderId="16" xfId="0" applyFont="1" applyFill="1" applyBorder="1" applyAlignment="1">
      <alignment horizontal="center" vertical="center"/>
    </xf>
    <xf numFmtId="179" fontId="12" fillId="0" borderId="16" xfId="0" applyNumberFormat="1" applyFont="1" applyBorder="1" applyAlignment="1">
      <alignment vertical="center" wrapText="1"/>
    </xf>
    <xf numFmtId="0" fontId="2" fillId="3" borderId="16" xfId="0" applyFont="1" applyFill="1" applyBorder="1">
      <alignment vertical="center"/>
    </xf>
    <xf numFmtId="185" fontId="12" fillId="0" borderId="16" xfId="0" applyNumberFormat="1" applyFont="1" applyFill="1" applyBorder="1">
      <alignment vertical="center"/>
    </xf>
    <xf numFmtId="0" fontId="2" fillId="8" borderId="16" xfId="0" applyFont="1" applyFill="1" applyBorder="1" applyAlignment="1">
      <alignment vertical="center"/>
    </xf>
    <xf numFmtId="0" fontId="12" fillId="0" borderId="16" xfId="0" applyFont="1" applyBorder="1" applyAlignment="1">
      <alignment horizontal="center" vertical="center"/>
    </xf>
    <xf numFmtId="179" fontId="12" fillId="0" borderId="16" xfId="0" applyNumberFormat="1" applyFont="1" applyBorder="1">
      <alignment vertical="center"/>
    </xf>
    <xf numFmtId="0" fontId="25" fillId="3" borderId="16" xfId="0" applyFont="1" applyFill="1" applyBorder="1">
      <alignment vertical="center"/>
    </xf>
    <xf numFmtId="0" fontId="7" fillId="6" borderId="18" xfId="0" applyFont="1" applyFill="1" applyBorder="1">
      <alignment vertical="center"/>
    </xf>
    <xf numFmtId="0" fontId="2" fillId="6" borderId="17" xfId="0" applyFont="1" applyFill="1" applyBorder="1">
      <alignment vertical="center"/>
    </xf>
    <xf numFmtId="0" fontId="2" fillId="6" borderId="19" xfId="0" applyFont="1" applyFill="1" applyBorder="1">
      <alignment vertical="center"/>
    </xf>
    <xf numFmtId="0" fontId="2" fillId="8" borderId="18" xfId="0" applyFont="1" applyFill="1" applyBorder="1" applyAlignment="1">
      <alignment vertical="center"/>
    </xf>
    <xf numFmtId="0" fontId="2" fillId="8" borderId="17" xfId="0" applyFont="1" applyFill="1" applyBorder="1">
      <alignment vertical="center"/>
    </xf>
    <xf numFmtId="0" fontId="2" fillId="8" borderId="18"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1" fillId="6"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1" fillId="0" borderId="1" xfId="0" applyFont="1" applyFill="1" applyBorder="1" applyAlignment="1">
      <alignment vertical="center" wrapText="1"/>
    </xf>
    <xf numFmtId="0" fontId="12" fillId="0" borderId="1" xfId="0" applyFont="1" applyFill="1" applyBorder="1" applyAlignment="1" applyProtection="1">
      <alignment horizontal="left" vertical="center" wrapText="1"/>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38" fontId="26" fillId="4" borderId="5" xfId="1" applyFont="1" applyFill="1" applyBorder="1" applyAlignment="1">
      <alignment horizontal="right" vertical="center"/>
    </xf>
    <xf numFmtId="38" fontId="26" fillId="4" borderId="6" xfId="1" applyFont="1" applyFill="1" applyBorder="1" applyAlignment="1">
      <alignment horizontal="right" vertical="center"/>
    </xf>
    <xf numFmtId="0" fontId="7" fillId="6" borderId="10" xfId="0" applyFont="1" applyFill="1" applyBorder="1" applyAlignment="1">
      <alignment horizontal="center" vertical="top" wrapText="1"/>
    </xf>
    <xf numFmtId="0" fontId="7" fillId="6" borderId="12" xfId="0" applyFont="1" applyFill="1" applyBorder="1" applyAlignment="1">
      <alignment horizontal="center" vertical="top" wrapText="1"/>
    </xf>
    <xf numFmtId="0" fontId="7" fillId="6" borderId="11" xfId="0" applyFont="1" applyFill="1" applyBorder="1" applyAlignment="1">
      <alignment horizontal="center" vertical="top" wrapText="1"/>
    </xf>
    <xf numFmtId="0" fontId="31" fillId="6" borderId="10" xfId="0" applyFont="1" applyFill="1" applyBorder="1" applyAlignment="1">
      <alignment horizontal="center" vertical="top" wrapText="1"/>
    </xf>
    <xf numFmtId="0" fontId="31" fillId="6" borderId="12" xfId="0" applyFont="1" applyFill="1" applyBorder="1" applyAlignment="1">
      <alignment horizontal="center" vertical="top" wrapText="1"/>
    </xf>
    <xf numFmtId="0" fontId="31" fillId="6" borderId="11" xfId="0" applyFont="1" applyFill="1" applyBorder="1" applyAlignment="1">
      <alignment horizontal="center" vertical="top" wrapText="1"/>
    </xf>
    <xf numFmtId="0" fontId="33" fillId="6" borderId="2" xfId="0" applyFont="1" applyFill="1" applyBorder="1" applyAlignment="1">
      <alignment vertical="center" wrapText="1"/>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xf numFmtId="177" fontId="34" fillId="5" borderId="2" xfId="1" applyNumberFormat="1" applyFont="1" applyFill="1" applyBorder="1">
      <alignment vertical="center"/>
    </xf>
    <xf numFmtId="182" fontId="34" fillId="3" borderId="2" xfId="1" applyNumberFormat="1" applyFont="1" applyFill="1" applyBorder="1">
      <alignment vertical="center"/>
    </xf>
    <xf numFmtId="186" fontId="34" fillId="5" borderId="2" xfId="0" applyNumberFormat="1" applyFont="1" applyFill="1" applyBorder="1" applyAlignment="1">
      <alignment horizontal="right" vertical="center"/>
    </xf>
    <xf numFmtId="0" fontId="34" fillId="9" borderId="2" xfId="0" applyFont="1" applyFill="1" applyBorder="1">
      <alignment vertical="center"/>
    </xf>
    <xf numFmtId="0" fontId="34" fillId="0" borderId="0" xfId="0" applyFont="1" applyFill="1" applyBorder="1">
      <alignment vertical="center"/>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34"/>
  <sheetViews>
    <sheetView showGridLines="0" tabSelected="1" zoomScale="60" zoomScaleNormal="60" workbookViewId="0">
      <selection activeCell="B1" sqref="B1"/>
    </sheetView>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2" t="s">
        <v>123</v>
      </c>
    </row>
    <row r="2" spans="1:11" ht="27.75" customHeight="1">
      <c r="A2" s="63" t="s">
        <v>122</v>
      </c>
      <c r="B2" s="64"/>
      <c r="C2" s="64"/>
      <c r="D2" s="64"/>
      <c r="E2" s="64"/>
      <c r="F2" s="64"/>
      <c r="G2" s="64"/>
      <c r="H2" s="64"/>
      <c r="I2" s="64"/>
      <c r="J2" s="64"/>
      <c r="K2" s="65"/>
    </row>
    <row r="4" spans="1:11" ht="18.75" customHeight="1">
      <c r="A4" s="3" t="s">
        <v>0</v>
      </c>
      <c r="B4" s="4"/>
    </row>
    <row r="5" spans="1:11" ht="18.75" customHeight="1">
      <c r="A5" s="4"/>
      <c r="B5" s="66" t="s">
        <v>124</v>
      </c>
      <c r="C5" s="66" t="s">
        <v>125</v>
      </c>
      <c r="D5" s="66" t="s">
        <v>126</v>
      </c>
      <c r="E5" s="66" t="s">
        <v>127</v>
      </c>
      <c r="F5" s="66" t="s">
        <v>128</v>
      </c>
      <c r="G5" s="66" t="s">
        <v>129</v>
      </c>
      <c r="H5" s="66" t="s">
        <v>130</v>
      </c>
      <c r="I5" s="66" t="s">
        <v>131</v>
      </c>
      <c r="J5" s="66" t="s">
        <v>132</v>
      </c>
      <c r="K5" s="66" t="s">
        <v>133</v>
      </c>
    </row>
    <row r="6" spans="1:11" s="5" customFormat="1" ht="39" customHeight="1">
      <c r="B6" s="66" t="s">
        <v>134</v>
      </c>
      <c r="C6" s="66" t="s">
        <v>135</v>
      </c>
      <c r="D6" s="66" t="s">
        <v>136</v>
      </c>
      <c r="E6" s="66" t="s">
        <v>137</v>
      </c>
      <c r="F6" s="66" t="s">
        <v>138</v>
      </c>
      <c r="G6" s="66" t="s">
        <v>139</v>
      </c>
      <c r="H6" s="66" t="s">
        <v>140</v>
      </c>
      <c r="I6" s="66" t="s">
        <v>141</v>
      </c>
      <c r="J6" s="66" t="s">
        <v>142</v>
      </c>
      <c r="K6" s="66" t="s">
        <v>143</v>
      </c>
    </row>
    <row r="7" spans="1:11" ht="229.9" customHeight="1">
      <c r="B7" s="68" t="s">
        <v>1</v>
      </c>
      <c r="C7" s="61" t="s">
        <v>2</v>
      </c>
      <c r="D7" s="61" t="s">
        <v>120</v>
      </c>
      <c r="E7" s="67" t="s">
        <v>101</v>
      </c>
      <c r="F7" s="6" t="s">
        <v>3</v>
      </c>
      <c r="G7" s="7" t="s">
        <v>62</v>
      </c>
      <c r="H7" s="7" t="s">
        <v>63</v>
      </c>
      <c r="I7" s="8" t="s">
        <v>121</v>
      </c>
      <c r="J7" s="8" t="s">
        <v>64</v>
      </c>
      <c r="K7" s="60" t="s">
        <v>103</v>
      </c>
    </row>
    <row r="8" spans="1:11" ht="65.45" customHeight="1">
      <c r="A8" s="27"/>
      <c r="B8" s="68" t="s">
        <v>65</v>
      </c>
      <c r="C8" s="61" t="s">
        <v>66</v>
      </c>
      <c r="D8" s="61" t="s">
        <v>106</v>
      </c>
      <c r="E8" s="46">
        <v>0</v>
      </c>
      <c r="F8" s="61" t="s">
        <v>67</v>
      </c>
      <c r="G8" s="7" t="s">
        <v>68</v>
      </c>
      <c r="H8" s="7" t="s">
        <v>69</v>
      </c>
      <c r="I8" s="8" t="s">
        <v>70</v>
      </c>
      <c r="J8" s="8" t="s">
        <v>71</v>
      </c>
      <c r="K8" s="8" t="s">
        <v>108</v>
      </c>
    </row>
    <row r="9" spans="1:11" ht="237.75" customHeight="1">
      <c r="A9" s="27"/>
      <c r="B9" s="68" t="s">
        <v>52</v>
      </c>
      <c r="C9" s="61" t="s">
        <v>60</v>
      </c>
      <c r="D9" s="61" t="s">
        <v>109</v>
      </c>
      <c r="E9" s="46">
        <v>0</v>
      </c>
      <c r="F9" s="6" t="s">
        <v>43</v>
      </c>
      <c r="G9" s="7" t="s">
        <v>53</v>
      </c>
      <c r="H9" s="7" t="s">
        <v>54</v>
      </c>
      <c r="I9" s="8" t="s">
        <v>59</v>
      </c>
      <c r="J9" s="8" t="s">
        <v>51</v>
      </c>
      <c r="K9" s="8" t="s">
        <v>108</v>
      </c>
    </row>
    <row r="10" spans="1:11" ht="8.25" customHeight="1">
      <c r="A10" s="27"/>
    </row>
    <row r="11" spans="1:11" ht="20.100000000000001" customHeight="1">
      <c r="A11" s="3" t="s">
        <v>4</v>
      </c>
    </row>
    <row r="12" spans="1:11" ht="20.100000000000001" customHeight="1">
      <c r="A12" s="27"/>
      <c r="B12" s="66" t="s">
        <v>144</v>
      </c>
      <c r="C12" s="98" t="s">
        <v>125</v>
      </c>
      <c r="D12" s="98"/>
      <c r="E12" s="66" t="s">
        <v>126</v>
      </c>
      <c r="F12" s="66" t="s">
        <v>127</v>
      </c>
      <c r="G12" s="98" t="s">
        <v>128</v>
      </c>
      <c r="H12" s="98"/>
      <c r="I12" s="98"/>
      <c r="J12" s="98" t="s">
        <v>145</v>
      </c>
      <c r="K12" s="98"/>
    </row>
    <row r="13" spans="1:11" ht="39" customHeight="1">
      <c r="A13" s="27"/>
      <c r="B13" s="66" t="s">
        <v>135</v>
      </c>
      <c r="C13" s="98" t="s">
        <v>136</v>
      </c>
      <c r="D13" s="98"/>
      <c r="E13" s="66" t="s">
        <v>137</v>
      </c>
      <c r="F13" s="66" t="s">
        <v>138</v>
      </c>
      <c r="G13" s="98" t="s">
        <v>140</v>
      </c>
      <c r="H13" s="98"/>
      <c r="I13" s="98"/>
      <c r="J13" s="98" t="s">
        <v>143</v>
      </c>
      <c r="K13" s="98"/>
    </row>
    <row r="14" spans="1:11" ht="68.25" customHeight="1">
      <c r="A14" s="27"/>
      <c r="B14" s="6" t="s">
        <v>6</v>
      </c>
      <c r="C14" s="99" t="s">
        <v>7</v>
      </c>
      <c r="D14" s="99"/>
      <c r="E14" s="9">
        <v>0</v>
      </c>
      <c r="F14" s="61" t="s">
        <v>8</v>
      </c>
      <c r="G14" s="100" t="s">
        <v>56</v>
      </c>
      <c r="H14" s="100"/>
      <c r="I14" s="100"/>
      <c r="J14" s="101"/>
      <c r="K14" s="101"/>
    </row>
    <row r="15" spans="1:11" ht="88.9" customHeight="1">
      <c r="A15" s="27"/>
      <c r="B15" s="6" t="s">
        <v>6</v>
      </c>
      <c r="C15" s="99" t="s">
        <v>111</v>
      </c>
      <c r="D15" s="99"/>
      <c r="E15" s="10">
        <v>0</v>
      </c>
      <c r="F15" s="61" t="s">
        <v>8</v>
      </c>
      <c r="G15" s="100" t="s">
        <v>148</v>
      </c>
      <c r="H15" s="100"/>
      <c r="I15" s="100"/>
      <c r="J15" s="101"/>
      <c r="K15" s="101"/>
    </row>
    <row r="16" spans="1:11" ht="51" customHeight="1">
      <c r="A16" s="27"/>
      <c r="B16" s="6" t="s">
        <v>72</v>
      </c>
      <c r="C16" s="99" t="s">
        <v>73</v>
      </c>
      <c r="D16" s="99"/>
      <c r="E16" s="69">
        <f>IF(ISERROR(3.6*(100/E23)*E25),0,3.6*(100/E23)*E25)</f>
        <v>0</v>
      </c>
      <c r="F16" s="61" t="s">
        <v>74</v>
      </c>
      <c r="G16" s="100" t="s">
        <v>149</v>
      </c>
      <c r="H16" s="100"/>
      <c r="I16" s="100"/>
      <c r="J16" s="102" t="s">
        <v>147</v>
      </c>
      <c r="K16" s="103"/>
    </row>
    <row r="17" spans="1:11" ht="51" customHeight="1">
      <c r="A17" s="27"/>
      <c r="B17" s="6" t="s">
        <v>72</v>
      </c>
      <c r="C17" s="99" t="s">
        <v>75</v>
      </c>
      <c r="D17" s="99"/>
      <c r="E17" s="69">
        <f>IF(ISERROR(E8*E24*E25/E9),0,E8*E24*E25/E9)</f>
        <v>0</v>
      </c>
      <c r="F17" s="61" t="s">
        <v>74</v>
      </c>
      <c r="G17" s="100" t="s">
        <v>150</v>
      </c>
      <c r="H17" s="100"/>
      <c r="I17" s="100"/>
      <c r="J17" s="102" t="s">
        <v>147</v>
      </c>
      <c r="K17" s="103"/>
    </row>
    <row r="18" spans="1:11" ht="54.75" customHeight="1">
      <c r="A18" s="27"/>
      <c r="B18" s="6" t="s">
        <v>9</v>
      </c>
      <c r="C18" s="99" t="s">
        <v>10</v>
      </c>
      <c r="D18" s="99"/>
      <c r="E18" s="67" t="s">
        <v>101</v>
      </c>
      <c r="F18" s="61" t="s">
        <v>11</v>
      </c>
      <c r="G18" s="100" t="s">
        <v>12</v>
      </c>
      <c r="H18" s="100"/>
      <c r="I18" s="100"/>
      <c r="J18" s="102" t="s">
        <v>102</v>
      </c>
      <c r="K18" s="103"/>
    </row>
    <row r="19" spans="1:11" ht="54.75" customHeight="1">
      <c r="A19" s="27"/>
      <c r="B19" s="6" t="s">
        <v>13</v>
      </c>
      <c r="C19" s="99" t="s">
        <v>14</v>
      </c>
      <c r="D19" s="99"/>
      <c r="E19" s="67" t="s">
        <v>101</v>
      </c>
      <c r="F19" s="61" t="s">
        <v>11</v>
      </c>
      <c r="G19" s="100" t="s">
        <v>12</v>
      </c>
      <c r="H19" s="100"/>
      <c r="I19" s="100"/>
      <c r="J19" s="102" t="s">
        <v>102</v>
      </c>
      <c r="K19" s="103"/>
    </row>
    <row r="20" spans="1:11" ht="54.75" customHeight="1">
      <c r="A20" s="27"/>
      <c r="B20" s="6" t="s">
        <v>15</v>
      </c>
      <c r="C20" s="99" t="s">
        <v>16</v>
      </c>
      <c r="D20" s="99"/>
      <c r="E20" s="67" t="s">
        <v>101</v>
      </c>
      <c r="F20" s="26" t="s">
        <v>17</v>
      </c>
      <c r="G20" s="100" t="s">
        <v>18</v>
      </c>
      <c r="H20" s="100"/>
      <c r="I20" s="100"/>
      <c r="J20" s="102" t="s">
        <v>102</v>
      </c>
      <c r="K20" s="103"/>
    </row>
    <row r="21" spans="1:11" ht="54.75" customHeight="1">
      <c r="A21" s="27"/>
      <c r="B21" s="6" t="s">
        <v>19</v>
      </c>
      <c r="C21" s="99" t="s">
        <v>20</v>
      </c>
      <c r="D21" s="99"/>
      <c r="E21" s="67" t="s">
        <v>101</v>
      </c>
      <c r="F21" s="26" t="s">
        <v>17</v>
      </c>
      <c r="G21" s="100" t="s">
        <v>21</v>
      </c>
      <c r="H21" s="100"/>
      <c r="I21" s="100"/>
      <c r="J21" s="102" t="s">
        <v>102</v>
      </c>
      <c r="K21" s="103"/>
    </row>
    <row r="22" spans="1:11" ht="54.75" customHeight="1">
      <c r="A22" s="27"/>
      <c r="B22" s="6" t="s">
        <v>22</v>
      </c>
      <c r="C22" s="99" t="s">
        <v>23</v>
      </c>
      <c r="D22" s="99"/>
      <c r="E22" s="67" t="s">
        <v>101</v>
      </c>
      <c r="F22" s="26" t="s">
        <v>17</v>
      </c>
      <c r="G22" s="105" t="s">
        <v>154</v>
      </c>
      <c r="H22" s="105"/>
      <c r="I22" s="105"/>
      <c r="J22" s="101"/>
      <c r="K22" s="101"/>
    </row>
    <row r="23" spans="1:11" ht="54.75" customHeight="1">
      <c r="A23" s="27"/>
      <c r="B23" s="6" t="s">
        <v>76</v>
      </c>
      <c r="C23" s="99" t="s">
        <v>77</v>
      </c>
      <c r="D23" s="99"/>
      <c r="E23" s="28">
        <v>0</v>
      </c>
      <c r="F23" s="26" t="s">
        <v>78</v>
      </c>
      <c r="G23" s="105" t="s">
        <v>79</v>
      </c>
      <c r="H23" s="105"/>
      <c r="I23" s="105"/>
      <c r="J23" s="101"/>
      <c r="K23" s="101"/>
    </row>
    <row r="24" spans="1:11" ht="92.25" customHeight="1">
      <c r="A24" s="27"/>
      <c r="B24" s="6" t="s">
        <v>80</v>
      </c>
      <c r="C24" s="99" t="s">
        <v>81</v>
      </c>
      <c r="D24" s="99"/>
      <c r="E24" s="11">
        <v>0</v>
      </c>
      <c r="F24" s="26" t="s">
        <v>82</v>
      </c>
      <c r="G24" s="105" t="s">
        <v>83</v>
      </c>
      <c r="H24" s="105"/>
      <c r="I24" s="105"/>
      <c r="J24" s="101"/>
      <c r="K24" s="101"/>
    </row>
    <row r="25" spans="1:11" ht="92.25" customHeight="1">
      <c r="A25" s="27"/>
      <c r="B25" s="6" t="s">
        <v>84</v>
      </c>
      <c r="C25" s="99" t="s">
        <v>85</v>
      </c>
      <c r="D25" s="99"/>
      <c r="E25" s="11">
        <v>0</v>
      </c>
      <c r="F25" s="26" t="s">
        <v>86</v>
      </c>
      <c r="G25" s="105" t="s">
        <v>83</v>
      </c>
      <c r="H25" s="105"/>
      <c r="I25" s="105"/>
      <c r="J25" s="101"/>
      <c r="K25" s="101"/>
    </row>
    <row r="26" spans="1:11" ht="6.75" customHeight="1">
      <c r="A26" s="27"/>
    </row>
    <row r="27" spans="1:11" ht="18.75" customHeight="1">
      <c r="A27" s="12" t="s">
        <v>24</v>
      </c>
      <c r="B27" s="13"/>
    </row>
    <row r="28" spans="1:11" ht="21.75" thickBot="1">
      <c r="B28" s="106" t="s">
        <v>25</v>
      </c>
      <c r="C28" s="107"/>
      <c r="D28" s="71" t="s">
        <v>5</v>
      </c>
    </row>
    <row r="29" spans="1:11" ht="21.75" thickBot="1">
      <c r="B29" s="108" t="e">
        <f>'PMS(calc_process)'!G6</f>
        <v>#NUM!</v>
      </c>
      <c r="C29" s="109"/>
      <c r="D29" s="70" t="s">
        <v>61</v>
      </c>
    </row>
    <row r="30" spans="1:11" ht="20.100000000000001" customHeight="1">
      <c r="B30" s="14"/>
      <c r="C30" s="14"/>
      <c r="F30" s="15"/>
      <c r="G30" s="15"/>
    </row>
    <row r="31" spans="1:11" ht="18.75" customHeight="1">
      <c r="A31" s="3" t="s">
        <v>26</v>
      </c>
    </row>
    <row r="32" spans="1:11" ht="18" customHeight="1">
      <c r="B32" s="16" t="s">
        <v>27</v>
      </c>
      <c r="C32" s="104" t="s">
        <v>28</v>
      </c>
      <c r="D32" s="104"/>
      <c r="E32" s="104"/>
      <c r="F32" s="104"/>
      <c r="G32" s="104"/>
      <c r="H32" s="104"/>
      <c r="I32" s="104"/>
      <c r="J32" s="17"/>
    </row>
    <row r="33" spans="2:10" ht="18" customHeight="1">
      <c r="B33" s="16" t="s">
        <v>29</v>
      </c>
      <c r="C33" s="104" t="s">
        <v>57</v>
      </c>
      <c r="D33" s="104"/>
      <c r="E33" s="104"/>
      <c r="F33" s="104"/>
      <c r="G33" s="104"/>
      <c r="H33" s="104"/>
      <c r="I33" s="104"/>
      <c r="J33" s="17"/>
    </row>
    <row r="34" spans="2:10" ht="18" customHeight="1">
      <c r="B34" s="16" t="s">
        <v>30</v>
      </c>
      <c r="C34" s="104" t="s">
        <v>58</v>
      </c>
      <c r="D34" s="104"/>
      <c r="E34" s="104"/>
      <c r="F34" s="104"/>
      <c r="G34" s="104"/>
      <c r="H34" s="104"/>
      <c r="I34" s="104"/>
      <c r="J34" s="17"/>
    </row>
  </sheetData>
  <mergeCells count="47">
    <mergeCell ref="J16:K16"/>
    <mergeCell ref="J17:K17"/>
    <mergeCell ref="C23:D23"/>
    <mergeCell ref="G23:I23"/>
    <mergeCell ref="J23:K23"/>
    <mergeCell ref="J22:K22"/>
    <mergeCell ref="G18:I18"/>
    <mergeCell ref="J18:K18"/>
    <mergeCell ref="C19:D19"/>
    <mergeCell ref="G19:I19"/>
    <mergeCell ref="J19:K19"/>
    <mergeCell ref="C33:I33"/>
    <mergeCell ref="C34:I34"/>
    <mergeCell ref="C32:I32"/>
    <mergeCell ref="C16:D16"/>
    <mergeCell ref="G16:I16"/>
    <mergeCell ref="C17:D17"/>
    <mergeCell ref="G17:I17"/>
    <mergeCell ref="C24:D24"/>
    <mergeCell ref="G24:I24"/>
    <mergeCell ref="C25:D25"/>
    <mergeCell ref="G25:I25"/>
    <mergeCell ref="C22:D22"/>
    <mergeCell ref="G22:I22"/>
    <mergeCell ref="B28:C28"/>
    <mergeCell ref="B29:C29"/>
    <mergeCell ref="C18:D18"/>
    <mergeCell ref="J24:K24"/>
    <mergeCell ref="J25:K25"/>
    <mergeCell ref="C20:D20"/>
    <mergeCell ref="G20:I20"/>
    <mergeCell ref="J20:K20"/>
    <mergeCell ref="C21:D21"/>
    <mergeCell ref="G21:I21"/>
    <mergeCell ref="J21:K21"/>
    <mergeCell ref="C14:D14"/>
    <mergeCell ref="G14:I14"/>
    <mergeCell ref="J14:K14"/>
    <mergeCell ref="C15:D15"/>
    <mergeCell ref="G15:I15"/>
    <mergeCell ref="J15:K15"/>
    <mergeCell ref="C12:D12"/>
    <mergeCell ref="G12:I12"/>
    <mergeCell ref="J12:K12"/>
    <mergeCell ref="C13:D13"/>
    <mergeCell ref="G13:I13"/>
    <mergeCell ref="J13:K13"/>
  </mergeCells>
  <phoneticPr fontId="4"/>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T26"/>
  <sheetViews>
    <sheetView topLeftCell="F1" zoomScale="70" zoomScaleNormal="70" workbookViewId="0">
      <selection activeCell="R6" sqref="R6:R25"/>
    </sheetView>
  </sheetViews>
  <sheetFormatPr defaultColWidth="9" defaultRowHeight="14.25"/>
  <cols>
    <col min="1" max="1" width="12" style="34" customWidth="1"/>
    <col min="2" max="2" width="10" style="34" bestFit="1" customWidth="1"/>
    <col min="3" max="20" width="13.75" style="34" customWidth="1"/>
    <col min="21" max="16384" width="9" style="34"/>
  </cols>
  <sheetData>
    <row r="1" spans="1:20">
      <c r="T1" s="62" t="str">
        <f>'PMS(input)'!K1</f>
        <v>JCM_TH_F_PMS_ver01.0</v>
      </c>
    </row>
    <row r="2" spans="1:20" s="32" customFormat="1" ht="27.6" customHeight="1">
      <c r="A2" s="31"/>
      <c r="B2" s="31"/>
      <c r="C2" s="110" t="s">
        <v>100</v>
      </c>
      <c r="D2" s="111"/>
      <c r="E2" s="112"/>
      <c r="F2" s="110" t="s">
        <v>88</v>
      </c>
      <c r="G2" s="111"/>
      <c r="H2" s="111"/>
      <c r="I2" s="111"/>
      <c r="J2" s="111"/>
      <c r="K2" s="111"/>
      <c r="L2" s="111"/>
      <c r="M2" s="111"/>
      <c r="N2" s="111"/>
      <c r="O2" s="111"/>
      <c r="P2" s="111"/>
      <c r="Q2" s="112"/>
      <c r="R2" s="113" t="s">
        <v>89</v>
      </c>
      <c r="S2" s="114"/>
      <c r="T2" s="115"/>
    </row>
    <row r="3" spans="1:20" ht="18.75">
      <c r="A3" s="33" t="s">
        <v>90</v>
      </c>
      <c r="B3" s="44" t="s">
        <v>98</v>
      </c>
      <c r="C3" s="45" t="s">
        <v>2</v>
      </c>
      <c r="D3" s="29" t="s">
        <v>66</v>
      </c>
      <c r="E3" s="29" t="s">
        <v>60</v>
      </c>
      <c r="F3" s="6" t="s">
        <v>6</v>
      </c>
      <c r="G3" s="6" t="s">
        <v>6</v>
      </c>
      <c r="H3" s="6" t="s">
        <v>6</v>
      </c>
      <c r="I3" s="6" t="s">
        <v>6</v>
      </c>
      <c r="J3" s="6" t="s">
        <v>9</v>
      </c>
      <c r="K3" s="6" t="s">
        <v>13</v>
      </c>
      <c r="L3" s="6" t="s">
        <v>15</v>
      </c>
      <c r="M3" s="6" t="s">
        <v>19</v>
      </c>
      <c r="N3" s="6" t="s">
        <v>22</v>
      </c>
      <c r="O3" s="6" t="s">
        <v>76</v>
      </c>
      <c r="P3" s="6" t="s">
        <v>80</v>
      </c>
      <c r="Q3" s="6" t="s">
        <v>84</v>
      </c>
      <c r="R3" s="45" t="s">
        <v>104</v>
      </c>
      <c r="S3" s="45" t="s">
        <v>112</v>
      </c>
      <c r="T3" s="45" t="s">
        <v>105</v>
      </c>
    </row>
    <row r="4" spans="1:20" ht="149.44999999999999" customHeight="1">
      <c r="A4" s="33" t="s">
        <v>91</v>
      </c>
      <c r="B4" s="35" t="s">
        <v>99</v>
      </c>
      <c r="C4" s="30" t="s">
        <v>120</v>
      </c>
      <c r="D4" s="36" t="s">
        <v>107</v>
      </c>
      <c r="E4" s="50" t="s">
        <v>110</v>
      </c>
      <c r="F4" s="47" t="s">
        <v>7</v>
      </c>
      <c r="G4" s="48" t="s">
        <v>111</v>
      </c>
      <c r="H4" s="48" t="s">
        <v>73</v>
      </c>
      <c r="I4" s="48" t="s">
        <v>75</v>
      </c>
      <c r="J4" s="48" t="s">
        <v>10</v>
      </c>
      <c r="K4" s="48" t="s">
        <v>14</v>
      </c>
      <c r="L4" s="48" t="s">
        <v>16</v>
      </c>
      <c r="M4" s="48" t="s">
        <v>20</v>
      </c>
      <c r="N4" s="48" t="s">
        <v>23</v>
      </c>
      <c r="O4" s="48" t="s">
        <v>77</v>
      </c>
      <c r="P4" s="48" t="s">
        <v>81</v>
      </c>
      <c r="Q4" s="49" t="s">
        <v>85</v>
      </c>
      <c r="R4" s="36" t="s">
        <v>114</v>
      </c>
      <c r="S4" s="36" t="s">
        <v>113</v>
      </c>
      <c r="T4" s="36" t="s">
        <v>92</v>
      </c>
    </row>
    <row r="5" spans="1:20" ht="28.5">
      <c r="A5" s="33" t="s">
        <v>93</v>
      </c>
      <c r="B5" s="35" t="s">
        <v>94</v>
      </c>
      <c r="C5" s="6" t="s">
        <v>3</v>
      </c>
      <c r="D5" s="29" t="s">
        <v>67</v>
      </c>
      <c r="E5" s="6" t="s">
        <v>3</v>
      </c>
      <c r="F5" s="29" t="s">
        <v>8</v>
      </c>
      <c r="G5" s="29" t="s">
        <v>8</v>
      </c>
      <c r="H5" s="29" t="s">
        <v>8</v>
      </c>
      <c r="I5" s="29" t="s">
        <v>8</v>
      </c>
      <c r="J5" s="29" t="s">
        <v>11</v>
      </c>
      <c r="K5" s="29" t="s">
        <v>11</v>
      </c>
      <c r="L5" s="26" t="s">
        <v>17</v>
      </c>
      <c r="M5" s="26" t="s">
        <v>17</v>
      </c>
      <c r="N5" s="26" t="s">
        <v>17</v>
      </c>
      <c r="O5" s="26" t="s">
        <v>78</v>
      </c>
      <c r="P5" s="26" t="s">
        <v>82</v>
      </c>
      <c r="Q5" s="26" t="s">
        <v>86</v>
      </c>
      <c r="R5" s="36" t="s">
        <v>95</v>
      </c>
      <c r="S5" s="36" t="s">
        <v>95</v>
      </c>
      <c r="T5" s="36" t="s">
        <v>95</v>
      </c>
    </row>
    <row r="6" spans="1:20">
      <c r="A6" s="116" t="s">
        <v>96</v>
      </c>
      <c r="B6" s="37">
        <v>1</v>
      </c>
      <c r="C6" s="53">
        <v>0</v>
      </c>
      <c r="D6" s="54">
        <f>'PMS(input)'!$E$8</f>
        <v>0</v>
      </c>
      <c r="E6" s="55">
        <f>'PMS(input)'!$E$9</f>
        <v>0</v>
      </c>
      <c r="F6" s="120">
        <f>'PMS(input)'!$E$14</f>
        <v>0</v>
      </c>
      <c r="G6" s="56">
        <f>'PMS(input)'!$E$15</f>
        <v>0</v>
      </c>
      <c r="H6" s="57">
        <f>'PMS(input)'!$E$16</f>
        <v>0</v>
      </c>
      <c r="I6" s="57">
        <f>'PMS(input)'!$E$17</f>
        <v>0</v>
      </c>
      <c r="J6" s="52">
        <v>0</v>
      </c>
      <c r="K6" s="52">
        <v>0</v>
      </c>
      <c r="L6" s="51">
        <v>0</v>
      </c>
      <c r="M6" s="51">
        <v>0</v>
      </c>
      <c r="N6" s="55">
        <f>M6*((J6-K6+'PMS(calc_process)'!$F$24+'PMS(calc_process)'!$F$25)/(37-7+'PMS(calc_process)'!$F$24+'PMS(calc_process)'!$F$25))</f>
        <v>0</v>
      </c>
      <c r="O6" s="58">
        <f>'PMS(input)'!$E$23</f>
        <v>0</v>
      </c>
      <c r="P6" s="59">
        <f>'PMS(input)'!$E$24</f>
        <v>0</v>
      </c>
      <c r="Q6" s="59">
        <f>'PMS(input)'!$E$25</f>
        <v>0</v>
      </c>
      <c r="R6" s="122" t="str">
        <f>IF(ISERROR(C6*(N6/L6)*SMALL(F6:I6,COUNTIF(F6:I6,0)+1)),"0",(C6*(N6/L6)*SMALL(F6:I6,COUNTIF(F6:I6,0)+1)))</f>
        <v>0</v>
      </c>
      <c r="S6" s="121" t="e">
        <f>C6*SMALL(F6:I6,COUNTIF(F6:I6,0)+1)</f>
        <v>#NUM!</v>
      </c>
      <c r="T6" s="38" t="e">
        <f>R6-S6</f>
        <v>#NUM!</v>
      </c>
    </row>
    <row r="7" spans="1:20">
      <c r="A7" s="116"/>
      <c r="B7" s="37">
        <v>2</v>
      </c>
      <c r="C7" s="53">
        <v>0</v>
      </c>
      <c r="D7" s="54">
        <f>'PMS(input)'!$E$8</f>
        <v>0</v>
      </c>
      <c r="E7" s="55">
        <f>'PMS(input)'!$E$9</f>
        <v>0</v>
      </c>
      <c r="F7" s="120">
        <f>'PMS(input)'!$E$14</f>
        <v>0</v>
      </c>
      <c r="G7" s="56">
        <f>'PMS(input)'!$E$15</f>
        <v>0</v>
      </c>
      <c r="H7" s="57">
        <f>'PMS(input)'!$E$16</f>
        <v>0</v>
      </c>
      <c r="I7" s="57">
        <f>'PMS(input)'!$E$17</f>
        <v>0</v>
      </c>
      <c r="J7" s="52">
        <v>0</v>
      </c>
      <c r="K7" s="52">
        <v>0</v>
      </c>
      <c r="L7" s="51">
        <v>0</v>
      </c>
      <c r="M7" s="51">
        <v>0</v>
      </c>
      <c r="N7" s="55">
        <f>M7*((J7-K7+'PMS(calc_process)'!$F$24+'PMS(calc_process)'!$F$25)/(37-7+'PMS(calc_process)'!$F$24+'PMS(calc_process)'!$F$25))</f>
        <v>0</v>
      </c>
      <c r="O7" s="58">
        <f>'PMS(input)'!$E$23</f>
        <v>0</v>
      </c>
      <c r="P7" s="59">
        <f>'PMS(input)'!$E$24</f>
        <v>0</v>
      </c>
      <c r="Q7" s="59">
        <f>'PMS(input)'!$E$25</f>
        <v>0</v>
      </c>
      <c r="R7" s="122" t="str">
        <f t="shared" ref="R7:R25" si="0">IF(ISERROR(C7*(N7/L7)*SMALL(F7:I7,COUNTIF(F7:I7,0)+1)),"0",(C7*(N7/L7)*SMALL(F7:I7,COUNTIF(F7:I7,0)+1)))</f>
        <v>0</v>
      </c>
      <c r="S7" s="121" t="e">
        <f t="shared" ref="S7:S25" si="1">C7*SMALL(F7:I7,COUNTIF(F7:I7,0)+1)</f>
        <v>#NUM!</v>
      </c>
      <c r="T7" s="38" t="e">
        <f t="shared" ref="T7:T25" si="2">R7-S7</f>
        <v>#NUM!</v>
      </c>
    </row>
    <row r="8" spans="1:20">
      <c r="A8" s="116"/>
      <c r="B8" s="37">
        <v>3</v>
      </c>
      <c r="C8" s="53">
        <v>0</v>
      </c>
      <c r="D8" s="54">
        <f>'PMS(input)'!$E$8</f>
        <v>0</v>
      </c>
      <c r="E8" s="55">
        <f>'PMS(input)'!$E$9</f>
        <v>0</v>
      </c>
      <c r="F8" s="120">
        <f>'PMS(input)'!$E$14</f>
        <v>0</v>
      </c>
      <c r="G8" s="56">
        <f>'PMS(input)'!$E$15</f>
        <v>0</v>
      </c>
      <c r="H8" s="57">
        <f>'PMS(input)'!$E$16</f>
        <v>0</v>
      </c>
      <c r="I8" s="57">
        <f>'PMS(input)'!$E$17</f>
        <v>0</v>
      </c>
      <c r="J8" s="52">
        <v>0</v>
      </c>
      <c r="K8" s="52">
        <v>0</v>
      </c>
      <c r="L8" s="51">
        <v>0</v>
      </c>
      <c r="M8" s="51">
        <v>0</v>
      </c>
      <c r="N8" s="55">
        <f>M8*((J8-K8+'PMS(calc_process)'!$F$24+'PMS(calc_process)'!$F$25)/(37-7+'PMS(calc_process)'!$F$24+'PMS(calc_process)'!$F$25))</f>
        <v>0</v>
      </c>
      <c r="O8" s="58">
        <f>'PMS(input)'!$E$23</f>
        <v>0</v>
      </c>
      <c r="P8" s="59">
        <f>'PMS(input)'!$E$24</f>
        <v>0</v>
      </c>
      <c r="Q8" s="59">
        <f>'PMS(input)'!$E$25</f>
        <v>0</v>
      </c>
      <c r="R8" s="122" t="str">
        <f t="shared" si="0"/>
        <v>0</v>
      </c>
      <c r="S8" s="121" t="e">
        <f t="shared" si="1"/>
        <v>#NUM!</v>
      </c>
      <c r="T8" s="38" t="e">
        <f t="shared" si="2"/>
        <v>#NUM!</v>
      </c>
    </row>
    <row r="9" spans="1:20">
      <c r="A9" s="116"/>
      <c r="B9" s="37">
        <v>4</v>
      </c>
      <c r="C9" s="53">
        <v>0</v>
      </c>
      <c r="D9" s="54">
        <f>'PMS(input)'!$E$8</f>
        <v>0</v>
      </c>
      <c r="E9" s="55">
        <f>'PMS(input)'!$E$9</f>
        <v>0</v>
      </c>
      <c r="F9" s="120">
        <f>'PMS(input)'!$E$14</f>
        <v>0</v>
      </c>
      <c r="G9" s="56">
        <f>'PMS(input)'!$E$15</f>
        <v>0</v>
      </c>
      <c r="H9" s="57">
        <f>'PMS(input)'!$E$16</f>
        <v>0</v>
      </c>
      <c r="I9" s="57">
        <f>'PMS(input)'!$E$17</f>
        <v>0</v>
      </c>
      <c r="J9" s="52">
        <v>0</v>
      </c>
      <c r="K9" s="52">
        <v>0</v>
      </c>
      <c r="L9" s="51">
        <v>0</v>
      </c>
      <c r="M9" s="51">
        <v>0</v>
      </c>
      <c r="N9" s="55">
        <f>M9*((J9-K9+'PMS(calc_process)'!$F$24+'PMS(calc_process)'!$F$25)/(37-7+'PMS(calc_process)'!$F$24+'PMS(calc_process)'!$F$25))</f>
        <v>0</v>
      </c>
      <c r="O9" s="58">
        <f>'PMS(input)'!$E$23</f>
        <v>0</v>
      </c>
      <c r="P9" s="59">
        <f>'PMS(input)'!$E$24</f>
        <v>0</v>
      </c>
      <c r="Q9" s="59">
        <f>'PMS(input)'!$E$25</f>
        <v>0</v>
      </c>
      <c r="R9" s="122" t="str">
        <f t="shared" si="0"/>
        <v>0</v>
      </c>
      <c r="S9" s="121" t="e">
        <f t="shared" si="1"/>
        <v>#NUM!</v>
      </c>
      <c r="T9" s="38" t="e">
        <f t="shared" si="2"/>
        <v>#NUM!</v>
      </c>
    </row>
    <row r="10" spans="1:20">
      <c r="A10" s="116"/>
      <c r="B10" s="37">
        <v>5</v>
      </c>
      <c r="C10" s="53">
        <v>0</v>
      </c>
      <c r="D10" s="54">
        <f>'PMS(input)'!$E$8</f>
        <v>0</v>
      </c>
      <c r="E10" s="55">
        <f>'PMS(input)'!$E$9</f>
        <v>0</v>
      </c>
      <c r="F10" s="120">
        <f>'PMS(input)'!$E$14</f>
        <v>0</v>
      </c>
      <c r="G10" s="56">
        <f>'PMS(input)'!$E$15</f>
        <v>0</v>
      </c>
      <c r="H10" s="57">
        <f>'PMS(input)'!$E$16</f>
        <v>0</v>
      </c>
      <c r="I10" s="57">
        <f>'PMS(input)'!$E$17</f>
        <v>0</v>
      </c>
      <c r="J10" s="52">
        <v>0</v>
      </c>
      <c r="K10" s="52">
        <v>0</v>
      </c>
      <c r="L10" s="51">
        <v>0</v>
      </c>
      <c r="M10" s="51">
        <v>0</v>
      </c>
      <c r="N10" s="55">
        <f>M10*((J10-K10+'PMS(calc_process)'!$F$24+'PMS(calc_process)'!$F$25)/(37-7+'PMS(calc_process)'!$F$24+'PMS(calc_process)'!$F$25))</f>
        <v>0</v>
      </c>
      <c r="O10" s="58">
        <f>'PMS(input)'!$E$23</f>
        <v>0</v>
      </c>
      <c r="P10" s="59">
        <f>'PMS(input)'!$E$24</f>
        <v>0</v>
      </c>
      <c r="Q10" s="59">
        <f>'PMS(input)'!$E$25</f>
        <v>0</v>
      </c>
      <c r="R10" s="122" t="str">
        <f t="shared" si="0"/>
        <v>0</v>
      </c>
      <c r="S10" s="121" t="e">
        <f t="shared" si="1"/>
        <v>#NUM!</v>
      </c>
      <c r="T10" s="38" t="e">
        <f t="shared" si="2"/>
        <v>#NUM!</v>
      </c>
    </row>
    <row r="11" spans="1:20">
      <c r="A11" s="116"/>
      <c r="B11" s="37">
        <v>6</v>
      </c>
      <c r="C11" s="53">
        <v>0</v>
      </c>
      <c r="D11" s="54">
        <f>'PMS(input)'!$E$8</f>
        <v>0</v>
      </c>
      <c r="E11" s="55">
        <f>'PMS(input)'!$E$9</f>
        <v>0</v>
      </c>
      <c r="F11" s="120">
        <f>'PMS(input)'!$E$14</f>
        <v>0</v>
      </c>
      <c r="G11" s="56">
        <f>'PMS(input)'!$E$15</f>
        <v>0</v>
      </c>
      <c r="H11" s="57">
        <f>'PMS(input)'!$E$16</f>
        <v>0</v>
      </c>
      <c r="I11" s="57">
        <f>'PMS(input)'!$E$17</f>
        <v>0</v>
      </c>
      <c r="J11" s="52">
        <v>0</v>
      </c>
      <c r="K11" s="52">
        <v>0</v>
      </c>
      <c r="L11" s="51">
        <v>0</v>
      </c>
      <c r="M11" s="51">
        <v>0</v>
      </c>
      <c r="N11" s="55">
        <f>M11*((J11-K11+'PMS(calc_process)'!$F$24+'PMS(calc_process)'!$F$25)/(37-7+'PMS(calc_process)'!$F$24+'PMS(calc_process)'!$F$25))</f>
        <v>0</v>
      </c>
      <c r="O11" s="58">
        <f>'PMS(input)'!$E$23</f>
        <v>0</v>
      </c>
      <c r="P11" s="59">
        <f>'PMS(input)'!$E$24</f>
        <v>0</v>
      </c>
      <c r="Q11" s="59">
        <f>'PMS(input)'!$E$25</f>
        <v>0</v>
      </c>
      <c r="R11" s="122" t="str">
        <f t="shared" si="0"/>
        <v>0</v>
      </c>
      <c r="S11" s="121" t="e">
        <f t="shared" si="1"/>
        <v>#NUM!</v>
      </c>
      <c r="T11" s="38" t="e">
        <f t="shared" si="2"/>
        <v>#NUM!</v>
      </c>
    </row>
    <row r="12" spans="1:20">
      <c r="A12" s="116"/>
      <c r="B12" s="37">
        <v>7</v>
      </c>
      <c r="C12" s="53">
        <v>0</v>
      </c>
      <c r="D12" s="54">
        <f>'PMS(input)'!$E$8</f>
        <v>0</v>
      </c>
      <c r="E12" s="55">
        <f>'PMS(input)'!$E$9</f>
        <v>0</v>
      </c>
      <c r="F12" s="120">
        <f>'PMS(input)'!$E$14</f>
        <v>0</v>
      </c>
      <c r="G12" s="56">
        <f>'PMS(input)'!$E$15</f>
        <v>0</v>
      </c>
      <c r="H12" s="57">
        <f>'PMS(input)'!$E$16</f>
        <v>0</v>
      </c>
      <c r="I12" s="57">
        <f>'PMS(input)'!$E$17</f>
        <v>0</v>
      </c>
      <c r="J12" s="52">
        <v>0</v>
      </c>
      <c r="K12" s="52">
        <v>0</v>
      </c>
      <c r="L12" s="51">
        <v>0</v>
      </c>
      <c r="M12" s="51">
        <v>0</v>
      </c>
      <c r="N12" s="55">
        <f>M12*((J12-K12+'PMS(calc_process)'!$F$24+'PMS(calc_process)'!$F$25)/(37-7+'PMS(calc_process)'!$F$24+'PMS(calc_process)'!$F$25))</f>
        <v>0</v>
      </c>
      <c r="O12" s="58">
        <f>'PMS(input)'!$E$23</f>
        <v>0</v>
      </c>
      <c r="P12" s="59">
        <f>'PMS(input)'!$E$24</f>
        <v>0</v>
      </c>
      <c r="Q12" s="59">
        <f>'PMS(input)'!$E$25</f>
        <v>0</v>
      </c>
      <c r="R12" s="122" t="str">
        <f t="shared" si="0"/>
        <v>0</v>
      </c>
      <c r="S12" s="121" t="e">
        <f t="shared" si="1"/>
        <v>#NUM!</v>
      </c>
      <c r="T12" s="38" t="e">
        <f t="shared" si="2"/>
        <v>#NUM!</v>
      </c>
    </row>
    <row r="13" spans="1:20">
      <c r="A13" s="116"/>
      <c r="B13" s="37">
        <v>8</v>
      </c>
      <c r="C13" s="53">
        <v>0</v>
      </c>
      <c r="D13" s="54">
        <f>'PMS(input)'!$E$8</f>
        <v>0</v>
      </c>
      <c r="E13" s="55">
        <f>'PMS(input)'!$E$9</f>
        <v>0</v>
      </c>
      <c r="F13" s="120">
        <f>'PMS(input)'!$E$14</f>
        <v>0</v>
      </c>
      <c r="G13" s="56">
        <f>'PMS(input)'!$E$15</f>
        <v>0</v>
      </c>
      <c r="H13" s="57">
        <f>'PMS(input)'!$E$16</f>
        <v>0</v>
      </c>
      <c r="I13" s="57">
        <f>'PMS(input)'!$E$17</f>
        <v>0</v>
      </c>
      <c r="J13" s="52">
        <v>0</v>
      </c>
      <c r="K13" s="52">
        <v>0</v>
      </c>
      <c r="L13" s="51">
        <v>0</v>
      </c>
      <c r="M13" s="51">
        <v>0</v>
      </c>
      <c r="N13" s="55">
        <f>M13*((J13-K13+'PMS(calc_process)'!$F$24+'PMS(calc_process)'!$F$25)/(37-7+'PMS(calc_process)'!$F$24+'PMS(calc_process)'!$F$25))</f>
        <v>0</v>
      </c>
      <c r="O13" s="58">
        <f>'PMS(input)'!$E$23</f>
        <v>0</v>
      </c>
      <c r="P13" s="59">
        <f>'PMS(input)'!$E$24</f>
        <v>0</v>
      </c>
      <c r="Q13" s="59">
        <f>'PMS(input)'!$E$25</f>
        <v>0</v>
      </c>
      <c r="R13" s="122" t="str">
        <f t="shared" si="0"/>
        <v>0</v>
      </c>
      <c r="S13" s="121" t="e">
        <f t="shared" si="1"/>
        <v>#NUM!</v>
      </c>
      <c r="T13" s="38" t="e">
        <f t="shared" si="2"/>
        <v>#NUM!</v>
      </c>
    </row>
    <row r="14" spans="1:20">
      <c r="A14" s="116"/>
      <c r="B14" s="37">
        <v>9</v>
      </c>
      <c r="C14" s="53">
        <v>0</v>
      </c>
      <c r="D14" s="54">
        <f>'PMS(input)'!$E$8</f>
        <v>0</v>
      </c>
      <c r="E14" s="55">
        <f>'PMS(input)'!$E$9</f>
        <v>0</v>
      </c>
      <c r="F14" s="120">
        <f>'PMS(input)'!$E$14</f>
        <v>0</v>
      </c>
      <c r="G14" s="56">
        <f>'PMS(input)'!$E$15</f>
        <v>0</v>
      </c>
      <c r="H14" s="57">
        <f>'PMS(input)'!$E$16</f>
        <v>0</v>
      </c>
      <c r="I14" s="57">
        <f>'PMS(input)'!$E$17</f>
        <v>0</v>
      </c>
      <c r="J14" s="52">
        <v>0</v>
      </c>
      <c r="K14" s="52">
        <v>0</v>
      </c>
      <c r="L14" s="51">
        <v>0</v>
      </c>
      <c r="M14" s="51">
        <v>0</v>
      </c>
      <c r="N14" s="55">
        <f>M14*((J14-K14+'PMS(calc_process)'!$F$24+'PMS(calc_process)'!$F$25)/(37-7+'PMS(calc_process)'!$F$24+'PMS(calc_process)'!$F$25))</f>
        <v>0</v>
      </c>
      <c r="O14" s="58">
        <f>'PMS(input)'!$E$23</f>
        <v>0</v>
      </c>
      <c r="P14" s="59">
        <f>'PMS(input)'!$E$24</f>
        <v>0</v>
      </c>
      <c r="Q14" s="59">
        <f>'PMS(input)'!$E$25</f>
        <v>0</v>
      </c>
      <c r="R14" s="122" t="str">
        <f t="shared" si="0"/>
        <v>0</v>
      </c>
      <c r="S14" s="121" t="e">
        <f t="shared" si="1"/>
        <v>#NUM!</v>
      </c>
      <c r="T14" s="38" t="e">
        <f t="shared" si="2"/>
        <v>#NUM!</v>
      </c>
    </row>
    <row r="15" spans="1:20">
      <c r="A15" s="116"/>
      <c r="B15" s="37">
        <v>10</v>
      </c>
      <c r="C15" s="53">
        <v>0</v>
      </c>
      <c r="D15" s="54">
        <f>'PMS(input)'!$E$8</f>
        <v>0</v>
      </c>
      <c r="E15" s="55">
        <f>'PMS(input)'!$E$9</f>
        <v>0</v>
      </c>
      <c r="F15" s="120">
        <f>'PMS(input)'!$E$14</f>
        <v>0</v>
      </c>
      <c r="G15" s="56">
        <f>'PMS(input)'!$E$15</f>
        <v>0</v>
      </c>
      <c r="H15" s="57">
        <f>'PMS(input)'!$E$16</f>
        <v>0</v>
      </c>
      <c r="I15" s="57">
        <f>'PMS(input)'!$E$17</f>
        <v>0</v>
      </c>
      <c r="J15" s="52">
        <v>0</v>
      </c>
      <c r="K15" s="52">
        <v>0</v>
      </c>
      <c r="L15" s="51">
        <v>0</v>
      </c>
      <c r="M15" s="51">
        <v>0</v>
      </c>
      <c r="N15" s="55">
        <f>M15*((J15-K15+'PMS(calc_process)'!$F$24+'PMS(calc_process)'!$F$25)/(37-7+'PMS(calc_process)'!$F$24+'PMS(calc_process)'!$F$25))</f>
        <v>0</v>
      </c>
      <c r="O15" s="58">
        <f>'PMS(input)'!$E$23</f>
        <v>0</v>
      </c>
      <c r="P15" s="59">
        <f>'PMS(input)'!$E$24</f>
        <v>0</v>
      </c>
      <c r="Q15" s="59">
        <f>'PMS(input)'!$E$25</f>
        <v>0</v>
      </c>
      <c r="R15" s="122" t="str">
        <f t="shared" si="0"/>
        <v>0</v>
      </c>
      <c r="S15" s="121" t="e">
        <f t="shared" si="1"/>
        <v>#NUM!</v>
      </c>
      <c r="T15" s="38" t="e">
        <f t="shared" si="2"/>
        <v>#NUM!</v>
      </c>
    </row>
    <row r="16" spans="1:20">
      <c r="A16" s="116"/>
      <c r="B16" s="37">
        <v>11</v>
      </c>
      <c r="C16" s="53">
        <v>0</v>
      </c>
      <c r="D16" s="54">
        <f>'PMS(input)'!$E$8</f>
        <v>0</v>
      </c>
      <c r="E16" s="55">
        <f>'PMS(input)'!$E$9</f>
        <v>0</v>
      </c>
      <c r="F16" s="120">
        <f>'PMS(input)'!$E$14</f>
        <v>0</v>
      </c>
      <c r="G16" s="56">
        <f>'PMS(input)'!$E$15</f>
        <v>0</v>
      </c>
      <c r="H16" s="57">
        <f>'PMS(input)'!$E$16</f>
        <v>0</v>
      </c>
      <c r="I16" s="57">
        <f>'PMS(input)'!$E$17</f>
        <v>0</v>
      </c>
      <c r="J16" s="52">
        <v>0</v>
      </c>
      <c r="K16" s="52">
        <v>0</v>
      </c>
      <c r="L16" s="51">
        <v>0</v>
      </c>
      <c r="M16" s="51">
        <v>0</v>
      </c>
      <c r="N16" s="55">
        <f>M16*((J16-K16+'PMS(calc_process)'!$F$24+'PMS(calc_process)'!$F$25)/(37-7+'PMS(calc_process)'!$F$24+'PMS(calc_process)'!$F$25))</f>
        <v>0</v>
      </c>
      <c r="O16" s="58">
        <f>'PMS(input)'!$E$23</f>
        <v>0</v>
      </c>
      <c r="P16" s="59">
        <f>'PMS(input)'!$E$24</f>
        <v>0</v>
      </c>
      <c r="Q16" s="59">
        <f>'PMS(input)'!$E$25</f>
        <v>0</v>
      </c>
      <c r="R16" s="122" t="str">
        <f t="shared" si="0"/>
        <v>0</v>
      </c>
      <c r="S16" s="121" t="e">
        <f t="shared" si="1"/>
        <v>#NUM!</v>
      </c>
      <c r="T16" s="38" t="e">
        <f t="shared" si="2"/>
        <v>#NUM!</v>
      </c>
    </row>
    <row r="17" spans="1:20">
      <c r="A17" s="116"/>
      <c r="B17" s="37">
        <v>12</v>
      </c>
      <c r="C17" s="53">
        <v>0</v>
      </c>
      <c r="D17" s="54">
        <f>'PMS(input)'!$E$8</f>
        <v>0</v>
      </c>
      <c r="E17" s="55">
        <f>'PMS(input)'!$E$9</f>
        <v>0</v>
      </c>
      <c r="F17" s="120">
        <f>'PMS(input)'!$E$14</f>
        <v>0</v>
      </c>
      <c r="G17" s="56">
        <f>'PMS(input)'!$E$15</f>
        <v>0</v>
      </c>
      <c r="H17" s="57">
        <f>'PMS(input)'!$E$16</f>
        <v>0</v>
      </c>
      <c r="I17" s="57">
        <f>'PMS(input)'!$E$17</f>
        <v>0</v>
      </c>
      <c r="J17" s="52">
        <v>0</v>
      </c>
      <c r="K17" s="52">
        <v>0</v>
      </c>
      <c r="L17" s="51">
        <v>0</v>
      </c>
      <c r="M17" s="51">
        <v>0</v>
      </c>
      <c r="N17" s="55">
        <f>M17*((J17-K17+'PMS(calc_process)'!$F$24+'PMS(calc_process)'!$F$25)/(37-7+'PMS(calc_process)'!$F$24+'PMS(calc_process)'!$F$25))</f>
        <v>0</v>
      </c>
      <c r="O17" s="58">
        <f>'PMS(input)'!$E$23</f>
        <v>0</v>
      </c>
      <c r="P17" s="59">
        <f>'PMS(input)'!$E$24</f>
        <v>0</v>
      </c>
      <c r="Q17" s="59">
        <f>'PMS(input)'!$E$25</f>
        <v>0</v>
      </c>
      <c r="R17" s="122" t="str">
        <f t="shared" si="0"/>
        <v>0</v>
      </c>
      <c r="S17" s="121" t="e">
        <f t="shared" si="1"/>
        <v>#NUM!</v>
      </c>
      <c r="T17" s="38" t="e">
        <f t="shared" si="2"/>
        <v>#NUM!</v>
      </c>
    </row>
    <row r="18" spans="1:20">
      <c r="A18" s="116"/>
      <c r="B18" s="37">
        <v>13</v>
      </c>
      <c r="C18" s="53">
        <v>0</v>
      </c>
      <c r="D18" s="54">
        <f>'PMS(input)'!$E$8</f>
        <v>0</v>
      </c>
      <c r="E18" s="55">
        <f>'PMS(input)'!$E$9</f>
        <v>0</v>
      </c>
      <c r="F18" s="120">
        <f>'PMS(input)'!$E$14</f>
        <v>0</v>
      </c>
      <c r="G18" s="56">
        <f>'PMS(input)'!$E$15</f>
        <v>0</v>
      </c>
      <c r="H18" s="57">
        <f>'PMS(input)'!$E$16</f>
        <v>0</v>
      </c>
      <c r="I18" s="57">
        <f>'PMS(input)'!$E$17</f>
        <v>0</v>
      </c>
      <c r="J18" s="52">
        <v>0</v>
      </c>
      <c r="K18" s="52">
        <v>0</v>
      </c>
      <c r="L18" s="51">
        <v>0</v>
      </c>
      <c r="M18" s="51">
        <v>0</v>
      </c>
      <c r="N18" s="55">
        <f>M18*((J18-K18+'PMS(calc_process)'!$F$24+'PMS(calc_process)'!$F$25)/(37-7+'PMS(calc_process)'!$F$24+'PMS(calc_process)'!$F$25))</f>
        <v>0</v>
      </c>
      <c r="O18" s="58">
        <f>'PMS(input)'!$E$23</f>
        <v>0</v>
      </c>
      <c r="P18" s="59">
        <f>'PMS(input)'!$E$24</f>
        <v>0</v>
      </c>
      <c r="Q18" s="59">
        <f>'PMS(input)'!$E$25</f>
        <v>0</v>
      </c>
      <c r="R18" s="122" t="str">
        <f t="shared" si="0"/>
        <v>0</v>
      </c>
      <c r="S18" s="121" t="e">
        <f t="shared" si="1"/>
        <v>#NUM!</v>
      </c>
      <c r="T18" s="38" t="e">
        <f t="shared" si="2"/>
        <v>#NUM!</v>
      </c>
    </row>
    <row r="19" spans="1:20">
      <c r="A19" s="116"/>
      <c r="B19" s="37">
        <v>14</v>
      </c>
      <c r="C19" s="53">
        <v>0</v>
      </c>
      <c r="D19" s="54">
        <f>'PMS(input)'!$E$8</f>
        <v>0</v>
      </c>
      <c r="E19" s="55">
        <f>'PMS(input)'!$E$9</f>
        <v>0</v>
      </c>
      <c r="F19" s="120">
        <f>'PMS(input)'!$E$14</f>
        <v>0</v>
      </c>
      <c r="G19" s="56">
        <f>'PMS(input)'!$E$15</f>
        <v>0</v>
      </c>
      <c r="H19" s="57">
        <f>'PMS(input)'!$E$16</f>
        <v>0</v>
      </c>
      <c r="I19" s="57">
        <f>'PMS(input)'!$E$17</f>
        <v>0</v>
      </c>
      <c r="J19" s="52">
        <v>0</v>
      </c>
      <c r="K19" s="52">
        <v>0</v>
      </c>
      <c r="L19" s="51">
        <v>0</v>
      </c>
      <c r="M19" s="51">
        <v>0</v>
      </c>
      <c r="N19" s="55">
        <f>M19*((J19-K19+'PMS(calc_process)'!$F$24+'PMS(calc_process)'!$F$25)/(37-7+'PMS(calc_process)'!$F$24+'PMS(calc_process)'!$F$25))</f>
        <v>0</v>
      </c>
      <c r="O19" s="58">
        <f>'PMS(input)'!$E$23</f>
        <v>0</v>
      </c>
      <c r="P19" s="59">
        <f>'PMS(input)'!$E$24</f>
        <v>0</v>
      </c>
      <c r="Q19" s="59">
        <f>'PMS(input)'!$E$25</f>
        <v>0</v>
      </c>
      <c r="R19" s="122" t="str">
        <f t="shared" si="0"/>
        <v>0</v>
      </c>
      <c r="S19" s="121" t="e">
        <f t="shared" si="1"/>
        <v>#NUM!</v>
      </c>
      <c r="T19" s="38" t="e">
        <f t="shared" si="2"/>
        <v>#NUM!</v>
      </c>
    </row>
    <row r="20" spans="1:20">
      <c r="A20" s="116"/>
      <c r="B20" s="37">
        <v>15</v>
      </c>
      <c r="C20" s="53">
        <v>0</v>
      </c>
      <c r="D20" s="54">
        <f>'PMS(input)'!$E$8</f>
        <v>0</v>
      </c>
      <c r="E20" s="55">
        <f>'PMS(input)'!$E$9</f>
        <v>0</v>
      </c>
      <c r="F20" s="120">
        <f>'PMS(input)'!$E$14</f>
        <v>0</v>
      </c>
      <c r="G20" s="56">
        <f>'PMS(input)'!$E$15</f>
        <v>0</v>
      </c>
      <c r="H20" s="57">
        <f>'PMS(input)'!$E$16</f>
        <v>0</v>
      </c>
      <c r="I20" s="57">
        <f>'PMS(input)'!$E$17</f>
        <v>0</v>
      </c>
      <c r="J20" s="52">
        <v>0</v>
      </c>
      <c r="K20" s="52">
        <v>0</v>
      </c>
      <c r="L20" s="51">
        <v>0</v>
      </c>
      <c r="M20" s="51">
        <v>0</v>
      </c>
      <c r="N20" s="55">
        <f>M20*((J20-K20+'PMS(calc_process)'!$F$24+'PMS(calc_process)'!$F$25)/(37-7+'PMS(calc_process)'!$F$24+'PMS(calc_process)'!$F$25))</f>
        <v>0</v>
      </c>
      <c r="O20" s="58">
        <f>'PMS(input)'!$E$23</f>
        <v>0</v>
      </c>
      <c r="P20" s="59">
        <f>'PMS(input)'!$E$24</f>
        <v>0</v>
      </c>
      <c r="Q20" s="59">
        <f>'PMS(input)'!$E$25</f>
        <v>0</v>
      </c>
      <c r="R20" s="122" t="str">
        <f t="shared" si="0"/>
        <v>0</v>
      </c>
      <c r="S20" s="121" t="e">
        <f t="shared" si="1"/>
        <v>#NUM!</v>
      </c>
      <c r="T20" s="38" t="e">
        <f t="shared" si="2"/>
        <v>#NUM!</v>
      </c>
    </row>
    <row r="21" spans="1:20">
      <c r="A21" s="116"/>
      <c r="B21" s="37">
        <v>16</v>
      </c>
      <c r="C21" s="53">
        <v>0</v>
      </c>
      <c r="D21" s="54">
        <f>'PMS(input)'!$E$8</f>
        <v>0</v>
      </c>
      <c r="E21" s="55">
        <f>'PMS(input)'!$E$9</f>
        <v>0</v>
      </c>
      <c r="F21" s="120">
        <f>'PMS(input)'!$E$14</f>
        <v>0</v>
      </c>
      <c r="G21" s="56">
        <f>'PMS(input)'!$E$15</f>
        <v>0</v>
      </c>
      <c r="H21" s="57">
        <f>'PMS(input)'!$E$16</f>
        <v>0</v>
      </c>
      <c r="I21" s="57">
        <f>'PMS(input)'!$E$17</f>
        <v>0</v>
      </c>
      <c r="J21" s="52">
        <v>0</v>
      </c>
      <c r="K21" s="52">
        <v>0</v>
      </c>
      <c r="L21" s="51">
        <v>0</v>
      </c>
      <c r="M21" s="51">
        <v>0</v>
      </c>
      <c r="N21" s="55">
        <f>M21*((J21-K21+'PMS(calc_process)'!$F$24+'PMS(calc_process)'!$F$25)/(37-7+'PMS(calc_process)'!$F$24+'PMS(calc_process)'!$F$25))</f>
        <v>0</v>
      </c>
      <c r="O21" s="58">
        <f>'PMS(input)'!$E$23</f>
        <v>0</v>
      </c>
      <c r="P21" s="59">
        <f>'PMS(input)'!$E$24</f>
        <v>0</v>
      </c>
      <c r="Q21" s="59">
        <f>'PMS(input)'!$E$25</f>
        <v>0</v>
      </c>
      <c r="R21" s="122" t="str">
        <f t="shared" si="0"/>
        <v>0</v>
      </c>
      <c r="S21" s="121" t="e">
        <f t="shared" si="1"/>
        <v>#NUM!</v>
      </c>
      <c r="T21" s="38" t="e">
        <f t="shared" si="2"/>
        <v>#NUM!</v>
      </c>
    </row>
    <row r="22" spans="1:20">
      <c r="A22" s="116"/>
      <c r="B22" s="37">
        <v>17</v>
      </c>
      <c r="C22" s="53">
        <v>0</v>
      </c>
      <c r="D22" s="54">
        <f>'PMS(input)'!$E$8</f>
        <v>0</v>
      </c>
      <c r="E22" s="55">
        <f>'PMS(input)'!$E$9</f>
        <v>0</v>
      </c>
      <c r="F22" s="120">
        <f>'PMS(input)'!$E$14</f>
        <v>0</v>
      </c>
      <c r="G22" s="56">
        <f>'PMS(input)'!$E$15</f>
        <v>0</v>
      </c>
      <c r="H22" s="57">
        <f>'PMS(input)'!$E$16</f>
        <v>0</v>
      </c>
      <c r="I22" s="57">
        <f>'PMS(input)'!$E$17</f>
        <v>0</v>
      </c>
      <c r="J22" s="52">
        <v>0</v>
      </c>
      <c r="K22" s="52">
        <v>0</v>
      </c>
      <c r="L22" s="51">
        <v>0</v>
      </c>
      <c r="M22" s="51">
        <v>0</v>
      </c>
      <c r="N22" s="55">
        <f>M22*((J22-K22+'PMS(calc_process)'!$F$24+'PMS(calc_process)'!$F$25)/(37-7+'PMS(calc_process)'!$F$24+'PMS(calc_process)'!$F$25))</f>
        <v>0</v>
      </c>
      <c r="O22" s="58">
        <f>'PMS(input)'!$E$23</f>
        <v>0</v>
      </c>
      <c r="P22" s="59">
        <f>'PMS(input)'!$E$24</f>
        <v>0</v>
      </c>
      <c r="Q22" s="59">
        <f>'PMS(input)'!$E$25</f>
        <v>0</v>
      </c>
      <c r="R22" s="122" t="str">
        <f t="shared" si="0"/>
        <v>0</v>
      </c>
      <c r="S22" s="121" t="e">
        <f t="shared" si="1"/>
        <v>#NUM!</v>
      </c>
      <c r="T22" s="38" t="e">
        <f t="shared" si="2"/>
        <v>#NUM!</v>
      </c>
    </row>
    <row r="23" spans="1:20">
      <c r="A23" s="116"/>
      <c r="B23" s="37">
        <v>18</v>
      </c>
      <c r="C23" s="53">
        <v>0</v>
      </c>
      <c r="D23" s="54">
        <f>'PMS(input)'!$E$8</f>
        <v>0</v>
      </c>
      <c r="E23" s="55">
        <f>'PMS(input)'!$E$9</f>
        <v>0</v>
      </c>
      <c r="F23" s="120">
        <f>'PMS(input)'!$E$14</f>
        <v>0</v>
      </c>
      <c r="G23" s="56">
        <f>'PMS(input)'!$E$15</f>
        <v>0</v>
      </c>
      <c r="H23" s="57">
        <f>'PMS(input)'!$E$16</f>
        <v>0</v>
      </c>
      <c r="I23" s="57">
        <f>'PMS(input)'!$E$17</f>
        <v>0</v>
      </c>
      <c r="J23" s="52">
        <v>0</v>
      </c>
      <c r="K23" s="52">
        <v>0</v>
      </c>
      <c r="L23" s="51">
        <v>0</v>
      </c>
      <c r="M23" s="51">
        <v>0</v>
      </c>
      <c r="N23" s="55">
        <f>M23*((J23-K23+'PMS(calc_process)'!$F$24+'PMS(calc_process)'!$F$25)/(37-7+'PMS(calc_process)'!$F$24+'PMS(calc_process)'!$F$25))</f>
        <v>0</v>
      </c>
      <c r="O23" s="58">
        <f>'PMS(input)'!$E$23</f>
        <v>0</v>
      </c>
      <c r="P23" s="59">
        <f>'PMS(input)'!$E$24</f>
        <v>0</v>
      </c>
      <c r="Q23" s="59">
        <f>'PMS(input)'!$E$25</f>
        <v>0</v>
      </c>
      <c r="R23" s="122" t="str">
        <f t="shared" si="0"/>
        <v>0</v>
      </c>
      <c r="S23" s="121" t="e">
        <f t="shared" si="1"/>
        <v>#NUM!</v>
      </c>
      <c r="T23" s="38" t="e">
        <f t="shared" si="2"/>
        <v>#NUM!</v>
      </c>
    </row>
    <row r="24" spans="1:20">
      <c r="A24" s="116"/>
      <c r="B24" s="37">
        <v>19</v>
      </c>
      <c r="C24" s="53">
        <v>0</v>
      </c>
      <c r="D24" s="54">
        <f>'PMS(input)'!$E$8</f>
        <v>0</v>
      </c>
      <c r="E24" s="55">
        <f>'PMS(input)'!$E$9</f>
        <v>0</v>
      </c>
      <c r="F24" s="120">
        <f>'PMS(input)'!$E$14</f>
        <v>0</v>
      </c>
      <c r="G24" s="56">
        <f>'PMS(input)'!$E$15</f>
        <v>0</v>
      </c>
      <c r="H24" s="57">
        <f>'PMS(input)'!$E$16</f>
        <v>0</v>
      </c>
      <c r="I24" s="57">
        <f>'PMS(input)'!$E$17</f>
        <v>0</v>
      </c>
      <c r="J24" s="52">
        <v>0</v>
      </c>
      <c r="K24" s="52">
        <v>0</v>
      </c>
      <c r="L24" s="51">
        <v>0</v>
      </c>
      <c r="M24" s="51">
        <v>0</v>
      </c>
      <c r="N24" s="55">
        <f>M24*((J24-K24+'PMS(calc_process)'!$F$24+'PMS(calc_process)'!$F$25)/(37-7+'PMS(calc_process)'!$F$24+'PMS(calc_process)'!$F$25))</f>
        <v>0</v>
      </c>
      <c r="O24" s="58">
        <f>'PMS(input)'!$E$23</f>
        <v>0</v>
      </c>
      <c r="P24" s="59">
        <f>'PMS(input)'!$E$24</f>
        <v>0</v>
      </c>
      <c r="Q24" s="59">
        <f>'PMS(input)'!$E$25</f>
        <v>0</v>
      </c>
      <c r="R24" s="122" t="str">
        <f t="shared" si="0"/>
        <v>0</v>
      </c>
      <c r="S24" s="121" t="e">
        <f t="shared" si="1"/>
        <v>#NUM!</v>
      </c>
      <c r="T24" s="38" t="e">
        <f t="shared" si="2"/>
        <v>#NUM!</v>
      </c>
    </row>
    <row r="25" spans="1:20">
      <c r="A25" s="116"/>
      <c r="B25" s="37">
        <v>20</v>
      </c>
      <c r="C25" s="53">
        <v>0</v>
      </c>
      <c r="D25" s="54">
        <f>'PMS(input)'!$E$8</f>
        <v>0</v>
      </c>
      <c r="E25" s="55">
        <f>'PMS(input)'!$E$9</f>
        <v>0</v>
      </c>
      <c r="F25" s="120">
        <f>'PMS(input)'!$E$14</f>
        <v>0</v>
      </c>
      <c r="G25" s="56">
        <f>'PMS(input)'!$E$15</f>
        <v>0</v>
      </c>
      <c r="H25" s="57">
        <f>'PMS(input)'!$E$16</f>
        <v>0</v>
      </c>
      <c r="I25" s="57">
        <f>'PMS(input)'!$E$17</f>
        <v>0</v>
      </c>
      <c r="J25" s="52">
        <v>0</v>
      </c>
      <c r="K25" s="52">
        <v>0</v>
      </c>
      <c r="L25" s="51">
        <v>0</v>
      </c>
      <c r="M25" s="51">
        <v>0</v>
      </c>
      <c r="N25" s="55">
        <f>M25*((J25-K25+'PMS(calc_process)'!$F$24+'PMS(calc_process)'!$F$25)/(37-7+'PMS(calc_process)'!$F$24+'PMS(calc_process)'!$F$25))</f>
        <v>0</v>
      </c>
      <c r="O25" s="58">
        <f>'PMS(input)'!$E$23</f>
        <v>0</v>
      </c>
      <c r="P25" s="59">
        <f>'PMS(input)'!$E$24</f>
        <v>0</v>
      </c>
      <c r="Q25" s="59">
        <f>'PMS(input)'!$E$25</f>
        <v>0</v>
      </c>
      <c r="R25" s="122" t="str">
        <f t="shared" si="0"/>
        <v>0</v>
      </c>
      <c r="S25" s="121" t="e">
        <f t="shared" si="1"/>
        <v>#NUM!</v>
      </c>
      <c r="T25" s="38" t="e">
        <f t="shared" si="2"/>
        <v>#NUM!</v>
      </c>
    </row>
    <row r="26" spans="1:20" ht="15">
      <c r="A26" s="116"/>
      <c r="B26" s="39" t="s">
        <v>97</v>
      </c>
      <c r="C26" s="40" t="s">
        <v>87</v>
      </c>
      <c r="D26" s="40"/>
      <c r="E26" s="40" t="s">
        <v>87</v>
      </c>
      <c r="F26" s="40" t="s">
        <v>87</v>
      </c>
      <c r="G26" s="40" t="s">
        <v>87</v>
      </c>
      <c r="H26" s="40"/>
      <c r="I26" s="40"/>
      <c r="J26" s="40"/>
      <c r="K26" s="40"/>
      <c r="L26" s="40"/>
      <c r="M26" s="41" t="s">
        <v>87</v>
      </c>
      <c r="N26" s="41" t="s">
        <v>87</v>
      </c>
      <c r="O26" s="41" t="s">
        <v>87</v>
      </c>
      <c r="P26" s="40" t="s">
        <v>87</v>
      </c>
      <c r="Q26" s="41" t="s">
        <v>87</v>
      </c>
      <c r="R26" s="42">
        <f>SUMIF(R6:R25,"&gt;0",R6:R25)</f>
        <v>0</v>
      </c>
      <c r="S26" s="43" t="e">
        <f>SUM(S6:S25)</f>
        <v>#NUM!</v>
      </c>
      <c r="T26" s="42">
        <f>SUMIF(T6:T25,"&gt;0",T6:T25)</f>
        <v>0</v>
      </c>
    </row>
  </sheetData>
  <mergeCells count="4">
    <mergeCell ref="F2:Q2"/>
    <mergeCell ref="C2:E2"/>
    <mergeCell ref="R2:T2"/>
    <mergeCell ref="A6:A2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3" tint="0.39997558519241921"/>
  </sheetPr>
  <dimension ref="A1:I26"/>
  <sheetViews>
    <sheetView showGridLines="0" view="pageBreakPreview" zoomScale="90" zoomScaleNormal="100" zoomScaleSheetLayoutView="90" workbookViewId="0">
      <selection activeCell="E16" sqref="E16:E22"/>
    </sheetView>
  </sheetViews>
  <sheetFormatPr defaultColWidth="9" defaultRowHeight="14.25"/>
  <cols>
    <col min="1" max="4" width="3.625" style="1" customWidth="1"/>
    <col min="5" max="5" width="47.125" style="1" customWidth="1"/>
    <col min="6" max="7" width="12.625" style="1" customWidth="1"/>
    <col min="8" max="8" width="14.625" style="1" customWidth="1"/>
    <col min="9" max="9" width="9" style="18"/>
    <col min="10" max="16384" width="9" style="1"/>
  </cols>
  <sheetData>
    <row r="1" spans="1:9">
      <c r="I1" s="2" t="str">
        <f>'PMS(input)'!K1</f>
        <v>JCM_TH_F_PMS_ver01.0</v>
      </c>
    </row>
    <row r="2" spans="1:9" ht="27.75" customHeight="1">
      <c r="A2" s="117" t="s">
        <v>146</v>
      </c>
      <c r="B2" s="117"/>
      <c r="C2" s="117"/>
      <c r="D2" s="117"/>
      <c r="E2" s="117"/>
      <c r="F2" s="117"/>
      <c r="G2" s="117"/>
      <c r="H2" s="117"/>
      <c r="I2" s="117"/>
    </row>
    <row r="3" spans="1:9" ht="18" customHeight="1">
      <c r="A3" s="118" t="s">
        <v>31</v>
      </c>
      <c r="B3" s="119"/>
      <c r="C3" s="119"/>
      <c r="D3" s="119"/>
      <c r="E3" s="119"/>
      <c r="F3" s="119"/>
      <c r="G3" s="119"/>
      <c r="H3" s="119"/>
      <c r="I3" s="119"/>
    </row>
    <row r="4" spans="1:9" ht="11.25" customHeight="1"/>
    <row r="5" spans="1:9" ht="18.75" customHeight="1">
      <c r="A5" s="87" t="s">
        <v>32</v>
      </c>
      <c r="B5" s="73"/>
      <c r="C5" s="73"/>
      <c r="D5" s="73"/>
      <c r="E5" s="72"/>
      <c r="F5" s="74" t="s">
        <v>33</v>
      </c>
      <c r="G5" s="74" t="s">
        <v>34</v>
      </c>
      <c r="H5" s="74" t="s">
        <v>35</v>
      </c>
      <c r="I5" s="75" t="s">
        <v>36</v>
      </c>
    </row>
    <row r="6" spans="1:9" ht="18.75" customHeight="1">
      <c r="A6" s="88"/>
      <c r="B6" s="76" t="s">
        <v>37</v>
      </c>
      <c r="C6" s="76"/>
      <c r="D6" s="76"/>
      <c r="E6" s="76"/>
      <c r="F6" s="77"/>
      <c r="G6" s="78" t="e">
        <f>ROUNDDOWN(G8-G11,0)</f>
        <v>#NUM!</v>
      </c>
      <c r="H6" s="77" t="s">
        <v>38</v>
      </c>
      <c r="I6" s="79" t="s">
        <v>39</v>
      </c>
    </row>
    <row r="7" spans="1:9" ht="18.75" customHeight="1">
      <c r="A7" s="87" t="s">
        <v>117</v>
      </c>
      <c r="B7" s="72"/>
      <c r="C7" s="73"/>
      <c r="D7" s="74"/>
      <c r="E7" s="74"/>
      <c r="F7" s="74"/>
      <c r="G7" s="72"/>
      <c r="H7" s="72"/>
      <c r="I7" s="74"/>
    </row>
    <row r="8" spans="1:9" ht="18.75" customHeight="1">
      <c r="A8" s="89"/>
      <c r="B8" s="92" t="s">
        <v>115</v>
      </c>
      <c r="C8" s="76"/>
      <c r="D8" s="76"/>
      <c r="E8" s="76"/>
      <c r="F8" s="77"/>
      <c r="G8" s="80">
        <f>G9</f>
        <v>0</v>
      </c>
      <c r="H8" s="77" t="s">
        <v>41</v>
      </c>
      <c r="I8" s="77" t="s">
        <v>42</v>
      </c>
    </row>
    <row r="9" spans="1:9" ht="18.75" customHeight="1">
      <c r="A9" s="88"/>
      <c r="B9" s="91"/>
      <c r="C9" s="81" t="s">
        <v>115</v>
      </c>
      <c r="D9" s="81"/>
      <c r="E9" s="81"/>
      <c r="F9" s="77" t="s">
        <v>40</v>
      </c>
      <c r="G9" s="82">
        <f>'PMS(input_separate)'!R26</f>
        <v>0</v>
      </c>
      <c r="H9" s="77" t="s">
        <v>38</v>
      </c>
      <c r="I9" s="77" t="s">
        <v>42</v>
      </c>
    </row>
    <row r="10" spans="1:9" ht="18.75" customHeight="1">
      <c r="A10" s="87" t="s">
        <v>118</v>
      </c>
      <c r="B10" s="73"/>
      <c r="C10" s="73"/>
      <c r="D10" s="73"/>
      <c r="E10" s="72"/>
      <c r="F10" s="74"/>
      <c r="G10" s="72"/>
      <c r="H10" s="72"/>
      <c r="I10" s="74"/>
    </row>
    <row r="11" spans="1:9" ht="18.75" customHeight="1">
      <c r="A11" s="89"/>
      <c r="B11" s="90" t="s">
        <v>116</v>
      </c>
      <c r="C11" s="83"/>
      <c r="D11" s="83"/>
      <c r="E11" s="83"/>
      <c r="F11" s="84"/>
      <c r="G11" s="85" t="e">
        <f>G12</f>
        <v>#NUM!</v>
      </c>
      <c r="H11" s="84" t="s">
        <v>44</v>
      </c>
      <c r="I11" s="84" t="s">
        <v>45</v>
      </c>
    </row>
    <row r="12" spans="1:9" ht="18.75" customHeight="1">
      <c r="A12" s="88"/>
      <c r="B12" s="91"/>
      <c r="C12" s="81" t="s">
        <v>119</v>
      </c>
      <c r="D12" s="86"/>
      <c r="E12" s="86"/>
      <c r="F12" s="84" t="s">
        <v>40</v>
      </c>
      <c r="G12" s="82" t="e">
        <f>'PMS(input_separate)'!S26</f>
        <v>#NUM!</v>
      </c>
      <c r="H12" s="84" t="s">
        <v>44</v>
      </c>
      <c r="I12" s="84" t="s">
        <v>45</v>
      </c>
    </row>
    <row r="13" spans="1:9">
      <c r="A13" s="19"/>
      <c r="B13" s="19"/>
      <c r="C13" s="20"/>
      <c r="D13" s="19"/>
      <c r="E13" s="20"/>
      <c r="F13" s="21"/>
      <c r="G13" s="22"/>
      <c r="H13" s="22"/>
      <c r="I13" s="23"/>
    </row>
    <row r="14" spans="1:9" ht="21.75" customHeight="1">
      <c r="E14" s="19" t="s">
        <v>46</v>
      </c>
      <c r="F14" s="14"/>
    </row>
    <row r="15" spans="1:9" ht="21.75" customHeight="1">
      <c r="E15" s="19" t="s">
        <v>153</v>
      </c>
      <c r="F15" s="14"/>
    </row>
    <row r="16" spans="1:9" ht="21.75" customHeight="1">
      <c r="E16" s="123" t="s">
        <v>155</v>
      </c>
      <c r="F16" s="94">
        <v>5.67</v>
      </c>
      <c r="G16" s="94" t="s">
        <v>55</v>
      </c>
      <c r="H16" s="24"/>
    </row>
    <row r="17" spans="5:8" ht="21.75" customHeight="1">
      <c r="E17" s="123" t="s">
        <v>156</v>
      </c>
      <c r="F17" s="96">
        <v>6.19</v>
      </c>
      <c r="G17" s="94" t="s">
        <v>47</v>
      </c>
      <c r="H17" s="97"/>
    </row>
    <row r="18" spans="5:8" ht="21.75" customHeight="1">
      <c r="E18" s="124" t="s">
        <v>157</v>
      </c>
      <c r="F18" s="14"/>
    </row>
    <row r="19" spans="5:8" ht="21.75" customHeight="1">
      <c r="E19" s="123" t="s">
        <v>158</v>
      </c>
      <c r="F19" s="94">
        <v>5.59</v>
      </c>
      <c r="G19" s="94" t="s">
        <v>151</v>
      </c>
      <c r="H19" s="24"/>
    </row>
    <row r="20" spans="5:8" ht="21.75" customHeight="1">
      <c r="E20" s="123" t="s">
        <v>159</v>
      </c>
      <c r="F20" s="96">
        <v>5.69</v>
      </c>
      <c r="G20" s="94" t="s">
        <v>152</v>
      </c>
      <c r="H20" s="24"/>
    </row>
    <row r="21" spans="5:8" ht="21.75" customHeight="1">
      <c r="E21" s="123" t="s">
        <v>160</v>
      </c>
      <c r="F21" s="94">
        <v>5.85</v>
      </c>
      <c r="G21" s="94" t="s">
        <v>151</v>
      </c>
      <c r="H21" s="24"/>
    </row>
    <row r="22" spans="5:8" ht="21.75" customHeight="1">
      <c r="E22" s="123" t="s">
        <v>161</v>
      </c>
      <c r="F22" s="96">
        <v>6.06</v>
      </c>
      <c r="G22" s="94" t="s">
        <v>152</v>
      </c>
      <c r="H22" s="24"/>
    </row>
    <row r="23" spans="5:8" ht="21.75" customHeight="1">
      <c r="E23" s="25"/>
      <c r="F23" s="25"/>
      <c r="G23" s="19"/>
      <c r="H23" s="19"/>
    </row>
    <row r="24" spans="5:8" ht="21.75" customHeight="1">
      <c r="E24" s="93" t="s">
        <v>48</v>
      </c>
      <c r="F24" s="94">
        <v>1.5</v>
      </c>
      <c r="G24" s="95" t="s">
        <v>49</v>
      </c>
      <c r="H24" s="19"/>
    </row>
    <row r="25" spans="5:8" ht="21.75" customHeight="1">
      <c r="E25" s="93" t="s">
        <v>50</v>
      </c>
      <c r="F25" s="94">
        <v>1.5</v>
      </c>
      <c r="G25" s="95" t="s">
        <v>49</v>
      </c>
      <c r="H25" s="19"/>
    </row>
    <row r="26" spans="5:8" ht="21.75" customHeight="1">
      <c r="E26" s="25"/>
      <c r="F26" s="25"/>
      <c r="G26" s="19"/>
      <c r="H26" s="19"/>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2016-01-26T02:23:56Z</dcterms:created>
  <dcterms:modified xsi:type="dcterms:W3CDTF">2016-08-08T07:29:40Z</dcterms:modified>
</cp:coreProperties>
</file>