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Box\jcm\30_方法論\319 方法論承認後ウェブ公開\16 タイ\AM020←PM025\"/>
    </mc:Choice>
  </mc:AlternateContent>
  <xr:revisionPtr revIDLastSave="0" documentId="13_ncr:1_{87511616-06A9-49C8-8109-C1D283DC10FD}" xr6:coauthVersionLast="47" xr6:coauthVersionMax="47" xr10:uidLastSave="{00000000-0000-0000-0000-000000000000}"/>
  <bookViews>
    <workbookView xWindow="-8295" yWindow="-16320" windowWidth="29040" windowHeight="15990" xr2:uid="{47619EA7-26FE-4911-AA06-1DC966401E9E}"/>
  </bookViews>
  <sheets>
    <sheet name="MPS(input)" sheetId="30" r:id="rId1"/>
    <sheet name="MPS(input_separate)" sheetId="32" r:id="rId2"/>
    <sheet name="MPS(calc_process)" sheetId="31" r:id="rId3"/>
    <sheet name="MSS" sheetId="33" r:id="rId4"/>
    <sheet name="MRS(input)" sheetId="34" r:id="rId5"/>
    <sheet name="MRS(input_separate) " sheetId="35" r:id="rId6"/>
    <sheet name="MRS(calc_process)" sheetId="36" r:id="rId7"/>
  </sheets>
  <definedNames>
    <definedName name="_xlnm.Print_Area" localSheetId="2">'MPS(calc_process)'!$A$1:$I$27</definedName>
    <definedName name="_xlnm.Print_Area" localSheetId="0">'MPS(input)'!$A$1:$K$55</definedName>
    <definedName name="_xlnm.Print_Area" localSheetId="1">'MPS(input_separate)'!$A$1:$T$64</definedName>
    <definedName name="_xlnm.Print_Area" localSheetId="6">'MRS(calc_process)'!$A$1:$I$27</definedName>
    <definedName name="_xlnm.Print_Area" localSheetId="4">'MRS(input)'!$A$1:$L$55</definedName>
    <definedName name="_xlnm.Print_Area" localSheetId="5">'MRS(input_separate) '!$A$1:$T$64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35" l="1"/>
  <c r="L56" i="35"/>
  <c r="M45" i="35"/>
  <c r="N45" i="35"/>
  <c r="O45" i="35"/>
  <c r="P45" i="35"/>
  <c r="Q45" i="35"/>
  <c r="R45" i="35"/>
  <c r="M46" i="35"/>
  <c r="N46" i="35"/>
  <c r="O46" i="35"/>
  <c r="L46" i="35" s="1"/>
  <c r="P46" i="35"/>
  <c r="K46" i="35" s="1"/>
  <c r="Q46" i="35"/>
  <c r="R46" i="35"/>
  <c r="M47" i="35"/>
  <c r="N47" i="35"/>
  <c r="O47" i="35"/>
  <c r="P47" i="35"/>
  <c r="Q47" i="35"/>
  <c r="R47" i="35"/>
  <c r="M48" i="35"/>
  <c r="N48" i="35"/>
  <c r="O48" i="35"/>
  <c r="P48" i="35"/>
  <c r="Q48" i="35"/>
  <c r="R48" i="35"/>
  <c r="M49" i="35"/>
  <c r="N49" i="35"/>
  <c r="K49" i="35" s="1"/>
  <c r="O49" i="35"/>
  <c r="L49" i="35" s="1"/>
  <c r="T49" i="35" s="1"/>
  <c r="P49" i="35"/>
  <c r="Q49" i="35"/>
  <c r="R49" i="35"/>
  <c r="M50" i="35"/>
  <c r="N50" i="35"/>
  <c r="K50" i="35" s="1"/>
  <c r="O50" i="35"/>
  <c r="P50" i="35"/>
  <c r="Q50" i="35"/>
  <c r="R50" i="35"/>
  <c r="M51" i="35"/>
  <c r="N51" i="35"/>
  <c r="K51" i="35" s="1"/>
  <c r="O51" i="35"/>
  <c r="P51" i="35"/>
  <c r="L51" i="35" s="1"/>
  <c r="Q51" i="35"/>
  <c r="R51" i="35"/>
  <c r="M52" i="35"/>
  <c r="N52" i="35"/>
  <c r="O52" i="35"/>
  <c r="P52" i="35"/>
  <c r="L52" i="35" s="1"/>
  <c r="Q52" i="35"/>
  <c r="R52" i="35"/>
  <c r="M53" i="35"/>
  <c r="N53" i="35"/>
  <c r="K53" i="35" s="1"/>
  <c r="O53" i="35"/>
  <c r="L53" i="35" s="1"/>
  <c r="S53" i="35" s="1"/>
  <c r="P53" i="35"/>
  <c r="Q53" i="35"/>
  <c r="R53" i="35"/>
  <c r="M54" i="35"/>
  <c r="N54" i="35"/>
  <c r="O54" i="35"/>
  <c r="P54" i="35"/>
  <c r="L54" i="35" s="1"/>
  <c r="Q54" i="35"/>
  <c r="R54" i="35"/>
  <c r="M55" i="35"/>
  <c r="N55" i="35"/>
  <c r="K55" i="35" s="1"/>
  <c r="O55" i="35"/>
  <c r="P55" i="35"/>
  <c r="Q55" i="35"/>
  <c r="R55" i="35"/>
  <c r="M56" i="35"/>
  <c r="N56" i="35"/>
  <c r="O56" i="35"/>
  <c r="P56" i="35"/>
  <c r="K56" i="35" s="1"/>
  <c r="Q56" i="35"/>
  <c r="R56" i="35"/>
  <c r="M57" i="35"/>
  <c r="N57" i="35"/>
  <c r="K57" i="35" s="1"/>
  <c r="T57" i="35" s="1"/>
  <c r="O57" i="35"/>
  <c r="P57" i="35"/>
  <c r="Q57" i="35"/>
  <c r="R57" i="35"/>
  <c r="M58" i="35"/>
  <c r="N58" i="35"/>
  <c r="O58" i="35"/>
  <c r="L58" i="35" s="1"/>
  <c r="P58" i="35"/>
  <c r="K58" i="35" s="1"/>
  <c r="Q58" i="35"/>
  <c r="R58" i="35"/>
  <c r="M59" i="35"/>
  <c r="N59" i="35"/>
  <c r="O59" i="35"/>
  <c r="P59" i="35"/>
  <c r="Q59" i="35"/>
  <c r="R59" i="35"/>
  <c r="M60" i="35"/>
  <c r="N60" i="35"/>
  <c r="O60" i="35"/>
  <c r="L60" i="35" s="1"/>
  <c r="P60" i="35"/>
  <c r="K60" i="35" s="1"/>
  <c r="T60" i="35" s="1"/>
  <c r="Q60" i="35"/>
  <c r="R60" i="35"/>
  <c r="M61" i="35"/>
  <c r="N61" i="35"/>
  <c r="K61" i="35" s="1"/>
  <c r="O61" i="35"/>
  <c r="L61" i="35" s="1"/>
  <c r="P61" i="35"/>
  <c r="Q61" i="35"/>
  <c r="R61" i="35"/>
  <c r="M62" i="35"/>
  <c r="N62" i="35"/>
  <c r="K62" i="35" s="1"/>
  <c r="O62" i="35"/>
  <c r="P62" i="35"/>
  <c r="L62" i="35" s="1"/>
  <c r="Q62" i="35"/>
  <c r="R62" i="35"/>
  <c r="M63" i="35"/>
  <c r="N63" i="35"/>
  <c r="O63" i="35"/>
  <c r="P63" i="35"/>
  <c r="Q63" i="35"/>
  <c r="R63" i="35"/>
  <c r="N44" i="35"/>
  <c r="O44" i="35"/>
  <c r="P44" i="35"/>
  <c r="Q44" i="35"/>
  <c r="R44" i="35"/>
  <c r="M44" i="35"/>
  <c r="I45" i="35"/>
  <c r="J45" i="35"/>
  <c r="I46" i="35"/>
  <c r="J46" i="35"/>
  <c r="I47" i="35"/>
  <c r="J47" i="35"/>
  <c r="I48" i="35"/>
  <c r="J48" i="35"/>
  <c r="I49" i="35"/>
  <c r="J49" i="35"/>
  <c r="I50" i="35"/>
  <c r="J50" i="35"/>
  <c r="I51" i="35"/>
  <c r="J51" i="35"/>
  <c r="I52" i="35"/>
  <c r="J52" i="35"/>
  <c r="I53" i="35"/>
  <c r="J53" i="35"/>
  <c r="I54" i="35"/>
  <c r="J54" i="35"/>
  <c r="I55" i="35"/>
  <c r="J55" i="35"/>
  <c r="I56" i="35"/>
  <c r="J56" i="35"/>
  <c r="I57" i="35"/>
  <c r="J57" i="35"/>
  <c r="I58" i="35"/>
  <c r="J58" i="35"/>
  <c r="I59" i="35"/>
  <c r="J59" i="35"/>
  <c r="I60" i="35"/>
  <c r="J60" i="35"/>
  <c r="I61" i="35"/>
  <c r="J61" i="35"/>
  <c r="I62" i="35"/>
  <c r="J62" i="35"/>
  <c r="I63" i="35"/>
  <c r="J63" i="35"/>
  <c r="J44" i="35"/>
  <c r="I44" i="35"/>
  <c r="J11" i="35"/>
  <c r="K11" i="35"/>
  <c r="H11" i="35" s="1"/>
  <c r="L11" i="35"/>
  <c r="M11" i="35"/>
  <c r="J12" i="35"/>
  <c r="K12" i="35"/>
  <c r="H12" i="35" s="1"/>
  <c r="L12" i="35"/>
  <c r="I12" i="35" s="1"/>
  <c r="M12" i="35"/>
  <c r="J13" i="35"/>
  <c r="K13" i="35"/>
  <c r="L13" i="35"/>
  <c r="M13" i="35"/>
  <c r="J14" i="35"/>
  <c r="K14" i="35"/>
  <c r="L14" i="35"/>
  <c r="M14" i="35"/>
  <c r="I14" i="35" s="1"/>
  <c r="J15" i="35"/>
  <c r="K15" i="35"/>
  <c r="H15" i="35" s="1"/>
  <c r="N15" i="35" s="1"/>
  <c r="L15" i="35"/>
  <c r="M15" i="35"/>
  <c r="J16" i="35"/>
  <c r="K16" i="35"/>
  <c r="L16" i="35"/>
  <c r="M16" i="35"/>
  <c r="J17" i="35"/>
  <c r="K17" i="35"/>
  <c r="H17" i="35" s="1"/>
  <c r="L17" i="35"/>
  <c r="M17" i="35"/>
  <c r="J18" i="35"/>
  <c r="K18" i="35"/>
  <c r="H18" i="35" s="1"/>
  <c r="N18" i="35" s="1"/>
  <c r="L18" i="35"/>
  <c r="M18" i="35"/>
  <c r="I18" i="35" s="1"/>
  <c r="J19" i="35"/>
  <c r="K19" i="35"/>
  <c r="H19" i="35" s="1"/>
  <c r="N19" i="35" s="1"/>
  <c r="L19" i="35"/>
  <c r="M19" i="35"/>
  <c r="K10" i="35"/>
  <c r="L10" i="35"/>
  <c r="M10" i="35"/>
  <c r="J10" i="35"/>
  <c r="G11" i="35"/>
  <c r="G12" i="35"/>
  <c r="G13" i="35"/>
  <c r="G14" i="35"/>
  <c r="G15" i="35"/>
  <c r="G16" i="35"/>
  <c r="G17" i="35"/>
  <c r="G18" i="35"/>
  <c r="G19" i="35"/>
  <c r="K33" i="34"/>
  <c r="K34" i="34"/>
  <c r="K35" i="34"/>
  <c r="K36" i="34"/>
  <c r="K37" i="34"/>
  <c r="K38" i="34"/>
  <c r="K39" i="34"/>
  <c r="K40" i="34"/>
  <c r="K41" i="34"/>
  <c r="K42" i="34"/>
  <c r="K43" i="34"/>
  <c r="K44" i="34"/>
  <c r="K45" i="34"/>
  <c r="K46" i="34"/>
  <c r="K31" i="34"/>
  <c r="K32" i="34"/>
  <c r="K28" i="34"/>
  <c r="K29" i="34"/>
  <c r="K30" i="34"/>
  <c r="K27" i="34"/>
  <c r="K26" i="34"/>
  <c r="H36" i="34"/>
  <c r="H37" i="34"/>
  <c r="H38" i="34"/>
  <c r="H39" i="34"/>
  <c r="H40" i="34"/>
  <c r="H41" i="34"/>
  <c r="H42" i="34"/>
  <c r="H43" i="34"/>
  <c r="H44" i="34"/>
  <c r="H45" i="34"/>
  <c r="H46" i="34"/>
  <c r="H34" i="34"/>
  <c r="H35" i="34"/>
  <c r="H33" i="34"/>
  <c r="H32" i="34"/>
  <c r="H31" i="34"/>
  <c r="H28" i="34"/>
  <c r="H29" i="34"/>
  <c r="H30" i="34"/>
  <c r="H27" i="34"/>
  <c r="H26" i="34"/>
  <c r="F27" i="34"/>
  <c r="G18" i="36" s="1"/>
  <c r="F28" i="34"/>
  <c r="F31" i="35" s="1"/>
  <c r="F29" i="34"/>
  <c r="G19" i="36" s="1"/>
  <c r="F30" i="34"/>
  <c r="F31" i="34"/>
  <c r="F32" i="34"/>
  <c r="F33" i="34"/>
  <c r="F34" i="34"/>
  <c r="F35" i="34"/>
  <c r="F36" i="34"/>
  <c r="F37" i="34"/>
  <c r="F38" i="34"/>
  <c r="F39" i="34"/>
  <c r="F40" i="34"/>
  <c r="F41" i="34"/>
  <c r="F42" i="34"/>
  <c r="F43" i="34"/>
  <c r="F44" i="34"/>
  <c r="F45" i="34"/>
  <c r="F46" i="34"/>
  <c r="N2" i="35"/>
  <c r="N1" i="35"/>
  <c r="L2" i="34"/>
  <c r="L1" i="34"/>
  <c r="G17" i="36"/>
  <c r="L63" i="35"/>
  <c r="K63" i="35"/>
  <c r="T63" i="35" s="1"/>
  <c r="L59" i="35"/>
  <c r="K59" i="35"/>
  <c r="T59" i="35" s="1"/>
  <c r="L57" i="35"/>
  <c r="L55" i="35"/>
  <c r="K54" i="35"/>
  <c r="K52" i="35"/>
  <c r="L50" i="35"/>
  <c r="L48" i="35"/>
  <c r="K48" i="35"/>
  <c r="L47" i="35"/>
  <c r="K47" i="35"/>
  <c r="S47" i="35" s="1"/>
  <c r="L45" i="35"/>
  <c r="K45" i="35"/>
  <c r="T45" i="35" s="1"/>
  <c r="L44" i="35"/>
  <c r="K44" i="35"/>
  <c r="T44" i="35" s="1"/>
  <c r="E36" i="35"/>
  <c r="E35" i="35"/>
  <c r="E34" i="35"/>
  <c r="E33" i="35"/>
  <c r="E32" i="35"/>
  <c r="E31" i="35"/>
  <c r="E30" i="35"/>
  <c r="E29" i="35"/>
  <c r="E28" i="35"/>
  <c r="E27" i="35"/>
  <c r="I19" i="35"/>
  <c r="I17" i="35"/>
  <c r="I16" i="35"/>
  <c r="N16" i="35" s="1"/>
  <c r="H16" i="35"/>
  <c r="I15" i="35"/>
  <c r="I11" i="35"/>
  <c r="I10" i="35"/>
  <c r="H10" i="35"/>
  <c r="C2" i="33"/>
  <c r="C1" i="33"/>
  <c r="I2" i="31"/>
  <c r="N2" i="32"/>
  <c r="I2" i="36" s="1"/>
  <c r="E27" i="32"/>
  <c r="F36" i="35" l="1"/>
  <c r="G36" i="35" s="1"/>
  <c r="F28" i="35"/>
  <c r="G28" i="35" s="1"/>
  <c r="F27" i="35"/>
  <c r="G27" i="35" s="1"/>
  <c r="F32" i="35"/>
  <c r="F33" i="35"/>
  <c r="F29" i="35"/>
  <c r="G29" i="35" s="1"/>
  <c r="F30" i="35"/>
  <c r="G30" i="35" s="1"/>
  <c r="F34" i="35"/>
  <c r="G34" i="35" s="1"/>
  <c r="F35" i="35"/>
  <c r="G35" i="35" s="1"/>
  <c r="H14" i="35"/>
  <c r="H13" i="35"/>
  <c r="I13" i="35"/>
  <c r="N13" i="35" s="1"/>
  <c r="N11" i="35"/>
  <c r="T61" i="35"/>
  <c r="T53" i="35"/>
  <c r="T56" i="35"/>
  <c r="S55" i="35"/>
  <c r="T55" i="35"/>
  <c r="S51" i="35"/>
  <c r="T51" i="35"/>
  <c r="T52" i="35"/>
  <c r="T47" i="35"/>
  <c r="T48" i="35"/>
  <c r="S59" i="35"/>
  <c r="S57" i="35"/>
  <c r="S45" i="35"/>
  <c r="N12" i="35"/>
  <c r="T50" i="35"/>
  <c r="T58" i="35"/>
  <c r="S63" i="35"/>
  <c r="S61" i="35"/>
  <c r="N10" i="35"/>
  <c r="N17" i="35"/>
  <c r="G31" i="35"/>
  <c r="N14" i="35"/>
  <c r="T46" i="35"/>
  <c r="T64" i="35" s="1"/>
  <c r="G20" i="36" s="1"/>
  <c r="T54" i="35"/>
  <c r="T62" i="35"/>
  <c r="S49" i="35"/>
  <c r="G16" i="36"/>
  <c r="G33" i="35"/>
  <c r="G32" i="35"/>
  <c r="S44" i="35"/>
  <c r="S46" i="35"/>
  <c r="S48" i="35"/>
  <c r="S50" i="35"/>
  <c r="S52" i="35"/>
  <c r="S54" i="35"/>
  <c r="S56" i="35"/>
  <c r="S58" i="35"/>
  <c r="S60" i="35"/>
  <c r="S62" i="35"/>
  <c r="G17" i="31"/>
  <c r="L45" i="32"/>
  <c r="L46" i="32"/>
  <c r="L47" i="32"/>
  <c r="L48" i="32"/>
  <c r="L49" i="32"/>
  <c r="L50" i="32"/>
  <c r="L51" i="32"/>
  <c r="L52" i="32"/>
  <c r="L53" i="32"/>
  <c r="L54" i="32"/>
  <c r="L55" i="32"/>
  <c r="S55" i="32" s="1"/>
  <c r="L56" i="32"/>
  <c r="L57" i="32"/>
  <c r="T57" i="32" s="1"/>
  <c r="L58" i="32"/>
  <c r="L59" i="32"/>
  <c r="S59" i="32" s="1"/>
  <c r="L60" i="32"/>
  <c r="L61" i="32"/>
  <c r="L62" i="32"/>
  <c r="L63" i="32"/>
  <c r="S63" i="32" s="1"/>
  <c r="L44" i="32"/>
  <c r="K54" i="32"/>
  <c r="S54" i="32" s="1"/>
  <c r="K55" i="32"/>
  <c r="K56" i="32"/>
  <c r="K57" i="32"/>
  <c r="K58" i="32"/>
  <c r="S58" i="32" s="1"/>
  <c r="K59" i="32"/>
  <c r="K60" i="32"/>
  <c r="T60" i="32" s="1"/>
  <c r="K61" i="32"/>
  <c r="K62" i="32"/>
  <c r="S62" i="32" s="1"/>
  <c r="K63" i="32"/>
  <c r="K53" i="32"/>
  <c r="S53" i="32" s="1"/>
  <c r="K52" i="32"/>
  <c r="S52" i="32" s="1"/>
  <c r="K51" i="32"/>
  <c r="T51" i="32" s="1"/>
  <c r="K50" i="32"/>
  <c r="S50" i="32" s="1"/>
  <c r="K49" i="32"/>
  <c r="S49" i="32" s="1"/>
  <c r="K48" i="32"/>
  <c r="S48" i="32" s="1"/>
  <c r="K47" i="32"/>
  <c r="K46" i="32"/>
  <c r="S46" i="32" s="1"/>
  <c r="K45" i="32"/>
  <c r="S45" i="32" s="1"/>
  <c r="K44" i="32"/>
  <c r="F36" i="32"/>
  <c r="F35" i="32"/>
  <c r="F34" i="32"/>
  <c r="F33" i="32"/>
  <c r="F32" i="32"/>
  <c r="F31" i="32"/>
  <c r="F30" i="32"/>
  <c r="F29" i="32"/>
  <c r="F28" i="32"/>
  <c r="F27" i="32"/>
  <c r="E36" i="32"/>
  <c r="E35" i="32"/>
  <c r="E34" i="32"/>
  <c r="E33" i="32"/>
  <c r="E32" i="32"/>
  <c r="E31" i="32"/>
  <c r="E30" i="32"/>
  <c r="E29" i="32"/>
  <c r="E28" i="32"/>
  <c r="G15" i="36" l="1"/>
  <c r="N20" i="35"/>
  <c r="G11" i="36" s="1"/>
  <c r="G37" i="35"/>
  <c r="G12" i="36" s="1"/>
  <c r="S64" i="35"/>
  <c r="G13" i="36" s="1"/>
  <c r="T56" i="32"/>
  <c r="T63" i="32"/>
  <c r="T55" i="32"/>
  <c r="T47" i="32"/>
  <c r="T59" i="32"/>
  <c r="T61" i="32"/>
  <c r="S44" i="32"/>
  <c r="T53" i="32"/>
  <c r="T49" i="32"/>
  <c r="T45" i="32"/>
  <c r="T44" i="32"/>
  <c r="T52" i="32"/>
  <c r="T48" i="32"/>
  <c r="T62" i="32"/>
  <c r="T58" i="32"/>
  <c r="T54" i="32"/>
  <c r="T50" i="32"/>
  <c r="T46" i="32"/>
  <c r="S60" i="32"/>
  <c r="S56" i="32"/>
  <c r="S51" i="32"/>
  <c r="S47" i="32"/>
  <c r="S61" i="32"/>
  <c r="S57" i="32"/>
  <c r="G34" i="32"/>
  <c r="G30" i="32"/>
  <c r="G27" i="32"/>
  <c r="G31" i="32"/>
  <c r="G35" i="32"/>
  <c r="G29" i="32"/>
  <c r="G33" i="32"/>
  <c r="G28" i="32"/>
  <c r="G32" i="32"/>
  <c r="G36" i="32"/>
  <c r="I1" i="31"/>
  <c r="N1" i="32"/>
  <c r="I1" i="36" s="1"/>
  <c r="G10" i="36" l="1"/>
  <c r="G6" i="36" s="1"/>
  <c r="C50" i="34" s="1"/>
  <c r="S64" i="32"/>
  <c r="G13" i="31" s="1"/>
  <c r="T64" i="32"/>
  <c r="G20" i="31" s="1"/>
  <c r="I19" i="32"/>
  <c r="I18" i="32"/>
  <c r="I17" i="32"/>
  <c r="I16" i="32"/>
  <c r="I15" i="32"/>
  <c r="I14" i="32"/>
  <c r="I13" i="32"/>
  <c r="I12" i="32"/>
  <c r="I11" i="32"/>
  <c r="I10" i="32"/>
  <c r="H19" i="32"/>
  <c r="H18" i="32"/>
  <c r="H17" i="32"/>
  <c r="H16" i="32"/>
  <c r="H15" i="32"/>
  <c r="H14" i="32"/>
  <c r="H13" i="32"/>
  <c r="H12" i="32"/>
  <c r="H11" i="32"/>
  <c r="N11" i="32" s="1"/>
  <c r="H10" i="32"/>
  <c r="N10" i="32" l="1"/>
  <c r="G19" i="31"/>
  <c r="G18" i="31"/>
  <c r="N13" i="32"/>
  <c r="N15" i="32"/>
  <c r="N17" i="32"/>
  <c r="G16" i="31" l="1"/>
  <c r="G15" i="31" s="1"/>
  <c r="N16" i="32"/>
  <c r="N12" i="32"/>
  <c r="N18" i="32"/>
  <c r="N14" i="32"/>
  <c r="G37" i="32" l="1"/>
  <c r="G12" i="31" s="1"/>
  <c r="E26" i="30"/>
  <c r="F26" i="34" s="1"/>
  <c r="N19" i="32" l="1"/>
  <c r="N20" i="32" l="1"/>
  <c r="G11" i="31" s="1"/>
  <c r="G10" i="31" l="1"/>
  <c r="G6" i="31" s="1"/>
  <c r="B50" i="30" s="1"/>
</calcChain>
</file>

<file path=xl/sharedStrings.xml><?xml version="1.0" encoding="utf-8"?>
<sst xmlns="http://schemas.openxmlformats.org/spreadsheetml/2006/main" count="975" uniqueCount="261">
  <si>
    <t>Monitoring Plan Sheet (Input Sheet) [Attachment to Project Design Document]</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</si>
  <si>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</si>
  <si>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</si>
  <si>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</si>
  <si>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</si>
  <si>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</si>
  <si>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</si>
  <si>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</si>
  <si>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</si>
  <si>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</si>
  <si>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</si>
  <si>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</si>
  <si>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</si>
  <si>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</si>
  <si>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</si>
  <si>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</si>
  <si>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</si>
  <si>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</si>
  <si>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</si>
  <si>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</si>
  <si>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</si>
  <si>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</si>
  <si>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</si>
  <si>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EC</t>
    </r>
    <r>
      <rPr>
        <vertAlign val="subscript"/>
        <sz val="11"/>
        <rFont val="Arial"/>
        <family val="2"/>
      </rPr>
      <t>i,p</t>
    </r>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</si>
  <si>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</si>
  <si>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t>
    <phoneticPr fontId="2"/>
  </si>
  <si>
    <t>MWh/p</t>
    <phoneticPr fontId="2"/>
  </si>
  <si>
    <t>Option C</t>
    <phoneticPr fontId="2"/>
  </si>
  <si>
    <t>Monitored data</t>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</si>
  <si>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</si>
  <si>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</si>
  <si>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"MPS(input_separate)" sheet</t>
  </si>
  <si>
    <t>(2)</t>
  </si>
  <si>
    <r>
      <t>HC</t>
    </r>
    <r>
      <rPr>
        <vertAlign val="subscript"/>
        <sz val="11"/>
        <rFont val="Arial"/>
        <family val="2"/>
      </rPr>
      <t>i,p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</si>
  <si>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</si>
  <si>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GJ/p</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</si>
  <si>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</si>
  <si>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(3)</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</si>
  <si>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</si>
  <si>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</si>
  <si>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(4)</t>
    <phoneticPr fontId="2"/>
  </si>
  <si>
    <r>
      <t>FC</t>
    </r>
    <r>
      <rPr>
        <vertAlign val="subscript"/>
        <sz val="11"/>
        <rFont val="Arial"/>
        <family val="2"/>
      </rPr>
      <t>PJ,CGS,p</t>
    </r>
    <phoneticPr fontId="2"/>
  </si>
  <si>
    <r>
      <t xml:space="preserve">Gas fuel consumption by the CGS during the period </t>
    </r>
    <r>
      <rPr>
        <i/>
        <sz val="11"/>
        <rFont val="Arial"/>
        <family val="2"/>
      </rPr>
      <t>p</t>
    </r>
    <phoneticPr fontId="2"/>
  </si>
  <si>
    <t>mass or volume/p</t>
    <phoneticPr fontId="2"/>
  </si>
  <si>
    <t>Option B or Option C</t>
    <phoneticPr fontId="2"/>
  </si>
  <si>
    <t>Invoice or Monitored data</t>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</si>
  <si>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</si>
  <si>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Monthly or Continuously</t>
    <phoneticPr fontId="2"/>
  </si>
  <si>
    <t>(5)</t>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</si>
  <si>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</si>
  <si>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</si>
  <si>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</si>
  <si>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(6)</t>
    <phoneticPr fontId="2"/>
  </si>
  <si>
    <r>
      <t>FC</t>
    </r>
    <r>
      <rPr>
        <vertAlign val="subscript"/>
        <sz val="11"/>
        <rFont val="Arial"/>
        <family val="2"/>
      </rPr>
      <t>PJ,CL,j,p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</si>
  <si>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</si>
  <si>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r>
      <t>Nm</t>
    </r>
    <r>
      <rPr>
        <vertAlign val="superscript"/>
        <sz val="11"/>
        <rFont val="Arial"/>
        <family val="2"/>
      </rPr>
      <t>3</t>
    </r>
    <r>
      <rPr>
        <sz val="11"/>
        <rFont val="Arial"/>
        <family val="2"/>
      </rPr>
      <t>/p</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</si>
  <si>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</si>
  <si>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</si>
  <si>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r>
      <t>FC</t>
    </r>
    <r>
      <rPr>
        <vertAlign val="subscript"/>
        <sz val="11"/>
        <rFont val="Arial"/>
        <family val="2"/>
      </rPr>
      <t>cap,i,p</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</si>
  <si>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</si>
  <si>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mass or 
volume/p</t>
    <phoneticPr fontId="2"/>
  </si>
  <si>
    <t>(8)</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</si>
  <si>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</si>
  <si>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</si>
  <si>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</si>
  <si>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(9)</t>
    <phoneticPr fontId="2"/>
  </si>
  <si>
    <r>
      <t>FC</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</si>
  <si>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</si>
  <si>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t>(10)</t>
    <phoneticPr fontId="2"/>
  </si>
  <si>
    <r>
      <t>EG</t>
    </r>
    <r>
      <rPr>
        <vertAlign val="subscript"/>
        <sz val="11"/>
        <rFont val="Arial"/>
        <family val="2"/>
      </rPr>
      <t>cap,j,p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</si>
  <si>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</si>
  <si>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</si>
  <si>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</si>
  <si>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</si>
  <si>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t>Reference boiler efficiency</t>
    <phoneticPr fontId="2"/>
  </si>
  <si>
    <t>%</t>
    <phoneticPr fontId="2"/>
  </si>
  <si>
    <t>Value derived from the result of survey. The default value, 89 [%], should be revised if necessary.</t>
    <phoneticPr fontId="2"/>
  </si>
  <si>
    <r>
      <t>NCV</t>
    </r>
    <r>
      <rPr>
        <vertAlign val="subscript"/>
        <sz val="11"/>
        <rFont val="Arial"/>
        <family val="2"/>
      </rPr>
      <t>fuel,CGS</t>
    </r>
    <phoneticPr fontId="2"/>
  </si>
  <si>
    <t>Net calorific value of gas fuel consumed by the CGS</t>
    <phoneticPr fontId="2"/>
  </si>
  <si>
    <t>GJ/mass or
volume</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</si>
  <si>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</si>
  <si>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</si>
  <si>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</si>
  <si>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</si>
  <si>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</si>
  <si>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r>
      <t>EF</t>
    </r>
    <r>
      <rPr>
        <vertAlign val="subscript"/>
        <sz val="11"/>
        <rFont val="Arial"/>
        <family val="2"/>
      </rPr>
      <t>fuel,CGS</t>
    </r>
    <phoneticPr fontId="2"/>
  </si>
  <si>
    <r>
      <t>CO</t>
    </r>
    <r>
      <rPr>
        <vertAlign val="subscript"/>
        <sz val="11"/>
        <rFont val="Arial"/>
        <family val="2"/>
      </rPr>
      <t>2</t>
    </r>
    <r>
      <rPr>
        <sz val="11"/>
        <rFont val="Arial"/>
        <family val="2"/>
      </rPr>
      <t xml:space="preserve"> emission factor for gas fuel consumed by the CGS</t>
    </r>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</si>
  <si>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</si>
  <si>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</si>
  <si>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</si>
  <si>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</si>
  <si>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</si>
  <si>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</si>
  <si>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</si>
  <si>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t>Calculated</t>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</si>
  <si>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</si>
  <si>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</si>
  <si>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</si>
  <si>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</si>
  <si>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</si>
  <si>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</si>
  <si>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</si>
  <si>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</si>
  <si>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</si>
  <si>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</si>
  <si>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</si>
  <si>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</si>
  <si>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</si>
  <si>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</si>
  <si>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</si>
  <si>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</si>
  <si>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EF</t>
    </r>
    <r>
      <rPr>
        <vertAlign val="subscript"/>
        <sz val="11"/>
        <rFont val="Arial"/>
        <family val="2"/>
      </rPr>
      <t>elec,j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</si>
  <si>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</si>
  <si>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</si>
  <si>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</si>
  <si>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</si>
  <si>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</si>
  <si>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</si>
  <si>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</si>
  <si>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Power generation efficiency of the captive power generation system connected to the project absorption chiller </t>
    </r>
    <r>
      <rPr>
        <i/>
        <sz val="11"/>
        <rFont val="Arial"/>
        <family val="2"/>
      </rPr>
      <t>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</si>
  <si>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</si>
  <si>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NCV</t>
    </r>
    <r>
      <rPr>
        <vertAlign val="subscript"/>
        <sz val="11"/>
        <rFont val="Arial"/>
        <family val="2"/>
      </rPr>
      <t>fuel,cap,j</t>
    </r>
    <phoneticPr fontId="2"/>
  </si>
  <si>
    <r>
      <t xml:space="preserve">Net calorific value of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</si>
  <si>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</si>
  <si>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</si>
  <si>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NCV</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</si>
  <si>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</si>
  <si>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EF</t>
    </r>
    <r>
      <rPr>
        <vertAlign val="subscript"/>
        <sz val="11"/>
        <rFont val="Arial"/>
        <family val="2"/>
      </rPr>
      <t>fuel,CL,j</t>
    </r>
    <phoneticPr fontId="2"/>
  </si>
  <si>
    <r>
      <t xml:space="preserve">CO2 emission factor for gas fuel consumed by the project absorption chiller </t>
    </r>
    <r>
      <rPr>
        <i/>
        <sz val="11"/>
        <rFont val="Arial"/>
        <family val="2"/>
      </rPr>
      <t>j</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</si>
  <si>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</si>
  <si>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</si>
  <si>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</si>
  <si>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</si>
  <si>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</si>
  <si>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</si>
  <si>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</si>
  <si>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</si>
  <si>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</si>
  <si>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Monitoring Plan Sheet (Input Separate Sheet) [Attachment to Project Design Document]</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</si>
  <si>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</si>
  <si>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t>parameters</t>
    <phoneticPr fontId="2"/>
  </si>
  <si>
    <t>Identification No.</t>
    <phoneticPr fontId="2"/>
  </si>
  <si>
    <r>
      <t xml:space="preserve">Parameters to be monitored </t>
    </r>
    <r>
      <rPr>
        <b/>
        <i/>
        <sz val="11"/>
        <color indexed="9"/>
        <rFont val="Arial"/>
        <family val="2"/>
      </rPr>
      <t>ex post</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</si>
  <si>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</si>
  <si>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to be fixed </t>
    </r>
    <r>
      <rPr>
        <b/>
        <i/>
        <sz val="11"/>
        <color indexed="9"/>
        <rFont val="Arial"/>
        <family val="2"/>
      </rPr>
      <t>ex ante</t>
    </r>
    <phoneticPr fontId="11"/>
  </si>
  <si>
    <t>Ex-ante estimation of reference emissions</t>
    <phoneticPr fontId="11"/>
  </si>
  <si>
    <t>i</t>
    <phoneticPr fontId="2"/>
  </si>
  <si>
    <r>
      <t>RE</t>
    </r>
    <r>
      <rPr>
        <vertAlign val="subscript"/>
        <sz val="11"/>
        <rFont val="Arial"/>
        <family val="2"/>
      </rPr>
      <t>elec,i,p</t>
    </r>
    <phoneticPr fontId="11"/>
  </si>
  <si>
    <t>Identification number for the recipient facility to which electricity and heat generated by the CGS is supplied</t>
    <phoneticPr fontId="11"/>
  </si>
  <si>
    <r>
      <t>Amount of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</si>
  <si>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</si>
  <si>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</si>
  <si>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</si>
  <si>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</si>
  <si>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</si>
  <si>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</si>
  <si>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 xml:space="preserve">Power generation efficiency of the captive power generation system connected to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</si>
  <si>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</si>
  <si>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</si>
  <si>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Units</t>
    <phoneticPr fontId="11"/>
  </si>
  <si>
    <t>-</t>
    <phoneticPr fontId="11"/>
  </si>
  <si>
    <t>MWh/p</t>
    <phoneticPr fontId="11"/>
  </si>
  <si>
    <t>GJ/mass or volume</t>
    <phoneticPr fontId="2"/>
  </si>
  <si>
    <r>
      <t>tCO</t>
    </r>
    <r>
      <rPr>
        <vertAlign val="subscript"/>
        <sz val="11"/>
        <rFont val="Arial"/>
        <family val="2"/>
      </rPr>
      <t>2</t>
    </r>
    <r>
      <rPr>
        <sz val="11"/>
        <rFont val="Arial"/>
        <family val="2"/>
      </rPr>
      <t>/p</t>
    </r>
    <phoneticPr fontId="11"/>
  </si>
  <si>
    <t>Estimated Values</t>
    <phoneticPr fontId="11"/>
  </si>
  <si>
    <t>Total</t>
    <phoneticPr fontId="11"/>
  </si>
  <si>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</si>
  <si>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r>
      <t>RE</t>
    </r>
    <r>
      <rPr>
        <vertAlign val="subscript"/>
        <sz val="11"/>
        <rFont val="Arial"/>
        <family val="2"/>
      </rPr>
      <t>heat,i,p</t>
    </r>
    <phoneticPr fontId="11"/>
  </si>
  <si>
    <r>
      <t xml:space="preserve">Amount of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</si>
  <si>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t>Reference boiler efficiency</t>
    <phoneticPr fontId="11"/>
  </si>
  <si>
    <t>GJ/p</t>
    <phoneticPr fontId="11"/>
  </si>
  <si>
    <t>%</t>
    <phoneticPr fontId="11"/>
  </si>
  <si>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</si>
  <si>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</si>
  <si>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Ex-ante estimation of project emissions</t>
    <phoneticPr fontId="11"/>
  </si>
  <si>
    <t>j</t>
    <phoneticPr fontId="2"/>
  </si>
  <si>
    <r>
      <t>COP</t>
    </r>
    <r>
      <rPr>
        <vertAlign val="subscript"/>
        <sz val="11"/>
        <rFont val="Arial"/>
        <family val="2"/>
      </rPr>
      <t>RE</t>
    </r>
    <r>
      <rPr>
        <vertAlign val="subscript"/>
        <sz val="11"/>
        <rFont val="游ゴシック"/>
        <family val="2"/>
        <charset val="128"/>
      </rPr>
      <t>,j</t>
    </r>
    <phoneticPr fontId="2"/>
  </si>
  <si>
    <r>
      <t>RE</t>
    </r>
    <r>
      <rPr>
        <vertAlign val="subscript"/>
        <sz val="11"/>
        <rFont val="Arial"/>
        <family val="2"/>
      </rPr>
      <t>chiller,j,p</t>
    </r>
    <phoneticPr fontId="11"/>
  </si>
  <si>
    <r>
      <t>PE</t>
    </r>
    <r>
      <rPr>
        <vertAlign val="subscript"/>
        <sz val="11"/>
        <rFont val="Arial"/>
        <family val="2"/>
      </rPr>
      <t>chiller,j,p</t>
    </r>
    <phoneticPr fontId="11"/>
  </si>
  <si>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</si>
  <si>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</si>
  <si>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 xml:space="preserve">COP of reference chiller </t>
    </r>
    <r>
      <rPr>
        <i/>
        <sz val="11"/>
        <rFont val="Arial"/>
        <family val="2"/>
      </rPr>
      <t>j</t>
    </r>
    <phoneticPr fontId="11"/>
  </si>
  <si>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</si>
  <si>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</si>
  <si>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</si>
  <si>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</si>
  <si>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</si>
  <si>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</si>
  <si>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</si>
  <si>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</si>
  <si>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t>dimensionless</t>
    <phoneticPr fontId="11"/>
  </si>
  <si>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</si>
  <si>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</si>
  <si>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</si>
  <si>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</si>
  <si>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</si>
  <si>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</si>
  <si>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</si>
  <si>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ER</t>
    </r>
    <r>
      <rPr>
        <vertAlign val="subscript"/>
        <sz val="11"/>
        <color indexed="8"/>
        <rFont val="Arial"/>
        <family val="2"/>
      </rPr>
      <t>p</t>
    </r>
    <phoneticPr fontId="2"/>
  </si>
  <si>
    <t>2. Selected default values, etc.</t>
    <phoneticPr fontId="2"/>
  </si>
  <si>
    <t>N/A</t>
  </si>
  <si>
    <r>
      <t>η</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</si>
  <si>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</si>
  <si>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</si>
  <si>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emissions for electricity consumed by the recipient facility(ies) which is generated by the CGS</t>
    <phoneticPr fontId="2"/>
  </si>
  <si>
    <r>
      <rPr>
        <sz val="11"/>
        <color indexed="8"/>
        <rFont val="Arial"/>
        <family val="2"/>
      </rPr>
      <t>RE</t>
    </r>
    <r>
      <rPr>
        <vertAlign val="subscript"/>
        <sz val="11"/>
        <color indexed="8"/>
        <rFont val="Arial"/>
        <family val="2"/>
      </rPr>
      <t>elec,i,p</t>
    </r>
    <phoneticPr fontId="2"/>
  </si>
  <si>
    <t>Reference emissions for heat consumed by the recipient facility(ies) which is generated by the CGS</t>
    <phoneticPr fontId="2"/>
  </si>
  <si>
    <r>
      <t>RE</t>
    </r>
    <r>
      <rPr>
        <vertAlign val="subscript"/>
        <sz val="11"/>
        <color indexed="8"/>
        <rFont val="Arial"/>
        <family val="2"/>
      </rPr>
      <t>heat,i,p</t>
    </r>
    <phoneticPr fontId="2"/>
  </si>
  <si>
    <t>Reference emissions by reference chiller</t>
    <phoneticPr fontId="2"/>
  </si>
  <si>
    <r>
      <t>RE</t>
    </r>
    <r>
      <rPr>
        <vertAlign val="subscript"/>
        <sz val="11"/>
        <color indexed="8"/>
        <rFont val="Arial"/>
        <family val="2"/>
      </rPr>
      <t>chiller,j,p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</si>
  <si>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</si>
  <si>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</si>
  <si>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Project emissions from the CGS during the period </t>
    </r>
    <r>
      <rPr>
        <i/>
        <sz val="11"/>
        <color rgb="FF000000"/>
        <rFont val="Arial"/>
        <family val="2"/>
      </rPr>
      <t>p</t>
    </r>
    <phoneticPr fontId="2"/>
  </si>
  <si>
    <t>Gas</t>
    <phoneticPr fontId="2"/>
  </si>
  <si>
    <r>
      <t>PE</t>
    </r>
    <r>
      <rPr>
        <vertAlign val="subscript"/>
        <sz val="11"/>
        <color rgb="FF000000"/>
        <rFont val="Arial"/>
        <family val="2"/>
      </rPr>
      <t>CGS,p</t>
    </r>
    <phoneticPr fontId="2"/>
  </si>
  <si>
    <r>
      <t xml:space="preserve">Gas fuel consumption by the CGS during the period </t>
    </r>
    <r>
      <rPr>
        <i/>
        <sz val="11"/>
        <color rgb="FF000000"/>
        <rFont val="Arial"/>
        <family val="2"/>
      </rPr>
      <t>p</t>
    </r>
    <phoneticPr fontId="2"/>
  </si>
  <si>
    <r>
      <t>FC</t>
    </r>
    <r>
      <rPr>
        <vertAlign val="subscript"/>
        <sz val="11"/>
        <color indexed="8"/>
        <rFont val="Arial"/>
        <family val="2"/>
      </rPr>
      <t>CGS,p</t>
    </r>
    <phoneticPr fontId="2"/>
  </si>
  <si>
    <r>
      <t>NCV</t>
    </r>
    <r>
      <rPr>
        <vertAlign val="subscript"/>
        <sz val="11"/>
        <color indexed="8"/>
        <rFont val="Arial"/>
        <family val="2"/>
      </rPr>
      <t>fuel,CGS</t>
    </r>
    <phoneticPr fontId="2"/>
  </si>
  <si>
    <r>
      <t>CO</t>
    </r>
    <r>
      <rPr>
        <vertAlign val="subscript"/>
        <sz val="11"/>
        <color indexed="8"/>
        <rFont val="Arial"/>
        <family val="2"/>
      </rPr>
      <t>2</t>
    </r>
    <r>
      <rPr>
        <sz val="11"/>
        <color indexed="8"/>
        <rFont val="Arial"/>
        <family val="2"/>
      </rPr>
      <t xml:space="preserve"> emission factor for gas fuel consumed by the CGS</t>
    </r>
    <phoneticPr fontId="2"/>
  </si>
  <si>
    <r>
      <t>tCO</t>
    </r>
    <r>
      <rPr>
        <vertAlign val="subscript"/>
        <sz val="11"/>
        <color indexed="8"/>
        <rFont val="Arial"/>
        <family val="2"/>
      </rPr>
      <t>2</t>
    </r>
    <r>
      <rPr>
        <sz val="11"/>
        <color indexed="8"/>
        <rFont val="Arial"/>
        <family val="2"/>
      </rPr>
      <t>/GJ</t>
    </r>
    <phoneticPr fontId="2"/>
  </si>
  <si>
    <r>
      <t>EF</t>
    </r>
    <r>
      <rPr>
        <vertAlign val="subscript"/>
        <sz val="11"/>
        <color indexed="8"/>
        <rFont val="Arial"/>
        <family val="2"/>
      </rPr>
      <t>fuel,PJ</t>
    </r>
    <phoneticPr fontId="2"/>
  </si>
  <si>
    <r>
      <t xml:space="preserve">Project emissions from project absorption chiller during the period </t>
    </r>
    <r>
      <rPr>
        <i/>
        <sz val="11"/>
        <color rgb="FF000000"/>
        <rFont val="Arial"/>
        <family val="2"/>
      </rPr>
      <t>p</t>
    </r>
    <phoneticPr fontId="2"/>
  </si>
  <si>
    <r>
      <t>PE</t>
    </r>
    <r>
      <rPr>
        <vertAlign val="subscript"/>
        <sz val="11"/>
        <color rgb="FF000000"/>
        <rFont val="Arial"/>
        <family val="2"/>
      </rPr>
      <t>chiller,p</t>
    </r>
    <phoneticPr fontId="2"/>
  </si>
  <si>
    <t>[List of Default Values]</t>
    <phoneticPr fontId="2"/>
  </si>
  <si>
    <r>
      <t>COP</t>
    </r>
    <r>
      <rPr>
        <vertAlign val="subscript"/>
        <sz val="11"/>
        <color rgb="FF000000"/>
        <rFont val="Arial"/>
        <family val="2"/>
      </rPr>
      <t>RE,j</t>
    </r>
    <phoneticPr fontId="2"/>
  </si>
  <si>
    <t>3. Calculations for reference emissions</t>
    <phoneticPr fontId="2"/>
  </si>
  <si>
    <r>
      <rPr>
        <b/>
        <sz val="11"/>
        <color theme="0"/>
        <rFont val="Arial"/>
        <family val="2"/>
      </rPr>
      <t>4.</t>
    </r>
    <r>
      <rPr>
        <b/>
        <sz val="11"/>
        <color rgb="FFFFFFFF"/>
        <rFont val="Arial"/>
        <family val="2"/>
      </rPr>
      <t xml:space="preserve"> Calculations of the project emissions</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</si>
  <si>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project absorption chiller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</si>
  <si>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t>
    </r>
    <r>
      <rPr>
        <vertAlign val="subscript"/>
        <sz val="11"/>
        <rFont val="Arial"/>
        <family val="2"/>
      </rPr>
      <t>2</t>
    </r>
    <r>
      <rPr>
        <sz val="11"/>
        <rFont val="Arial"/>
        <family val="2"/>
      </rPr>
      <t xml:space="preserve"> emission factor for gas fuel consumed by the project absorption chiller </t>
    </r>
    <r>
      <rPr>
        <i/>
        <sz val="11"/>
        <rFont val="Arial"/>
        <family val="2"/>
      </rPr>
      <t>j</t>
    </r>
    <phoneticPr fontId="2"/>
  </si>
  <si>
    <r>
      <t xml:space="preserve">Reference emissions for heating energy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</si>
  <si>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
When project absorption chiller consumes electricity only generated by the project CGS, this parameter can be omitted or equal to zero (0), since CO</t>
    </r>
    <r>
      <rPr>
        <vertAlign val="subscript"/>
        <sz val="11"/>
        <rFont val="Arial"/>
        <family val="2"/>
      </rPr>
      <t>2</t>
    </r>
    <r>
      <rPr>
        <sz val="11"/>
        <rFont val="Arial"/>
        <family val="2"/>
      </rPr>
      <t xml:space="preserve"> emissions from electricity consumption by project absorption chiller are included in project emissions from the CGS.</t>
    </r>
    <phoneticPr fontId="2"/>
  </si>
  <si>
    <t>Reference Number:</t>
    <phoneticPr fontId="32"/>
  </si>
  <si>
    <t>Monitoring Spreadsheet: JCM_TH_AM020_ver01.0</t>
    <phoneticPr fontId="32"/>
  </si>
  <si>
    <r>
      <t>COP</t>
    </r>
    <r>
      <rPr>
        <vertAlign val="subscript"/>
        <sz val="11"/>
        <rFont val="Arial"/>
        <family val="2"/>
      </rPr>
      <t>RE,i</t>
    </r>
    <r>
      <rPr>
        <sz val="11"/>
        <rFont val="Arial"/>
        <family val="2"/>
      </rPr>
      <t xml:space="preserve"> (x</t>
    </r>
    <r>
      <rPr>
        <sz val="11"/>
        <rFont val="ＭＳ 明朝"/>
        <family val="1"/>
        <charset val="128"/>
      </rPr>
      <t>≤</t>
    </r>
    <r>
      <rPr>
        <sz val="11"/>
        <rFont val="Arial"/>
        <family val="2"/>
      </rPr>
      <t>350USRt)</t>
    </r>
    <phoneticPr fontId="2"/>
  </si>
  <si>
    <r>
      <t>COP</t>
    </r>
    <r>
      <rPr>
        <vertAlign val="subscript"/>
        <sz val="11"/>
        <rFont val="Arial"/>
        <family val="2"/>
      </rPr>
      <t>RE,i</t>
    </r>
    <r>
      <rPr>
        <sz val="11"/>
        <rFont val="Arial"/>
        <family val="2"/>
      </rPr>
      <t xml:space="preserve"> (350&lt;x</t>
    </r>
    <r>
      <rPr>
        <sz val="11"/>
        <rFont val="MS明朝"/>
        <family val="3"/>
        <charset val="128"/>
      </rPr>
      <t>≤</t>
    </r>
    <r>
      <rPr>
        <sz val="11"/>
        <rFont val="Arial"/>
        <family val="2"/>
      </rPr>
      <t>800USRt)</t>
    </r>
    <phoneticPr fontId="2"/>
  </si>
  <si>
    <r>
      <t>COP</t>
    </r>
    <r>
      <rPr>
        <vertAlign val="subscript"/>
        <sz val="11"/>
        <rFont val="Arial"/>
        <family val="2"/>
      </rPr>
      <t>RE,i</t>
    </r>
    <r>
      <rPr>
        <sz val="11"/>
        <rFont val="Arial"/>
        <family val="2"/>
      </rPr>
      <t xml:space="preserve"> (800&lt;x</t>
    </r>
    <r>
      <rPr>
        <sz val="11"/>
        <rFont val="MS明朝"/>
        <family val="3"/>
        <charset val="128"/>
      </rPr>
      <t>≤</t>
    </r>
    <r>
      <rPr>
        <sz val="11"/>
        <rFont val="Arial"/>
        <family val="2"/>
      </rPr>
      <t>1,500USRt)</t>
    </r>
    <phoneticPr fontId="2"/>
  </si>
  <si>
    <t>Monitoring Structure Sheet [Attachment to Project Design Document]</t>
    <phoneticPr fontId="11"/>
  </si>
  <si>
    <t>Responsible personnel</t>
    <phoneticPr fontId="11"/>
  </si>
  <si>
    <t>Role</t>
  </si>
  <si>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</si>
  <si>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</si>
  <si>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</si>
  <si>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</si>
  <si>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</si>
  <si>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Table3: </t>
    </r>
    <r>
      <rPr>
        <b/>
        <i/>
        <sz val="11"/>
        <color indexed="8"/>
        <rFont val="Arial"/>
        <family val="2"/>
      </rPr>
      <t xml:space="preserve">Ex-post calculation of </t>
    </r>
    <r>
      <rPr>
        <b/>
        <sz val="11"/>
        <color indexed="8"/>
        <rFont val="Arial"/>
        <family val="2"/>
      </rPr>
      <t>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</si>
  <si>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</si>
  <si>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</si>
  <si>
    <t>Monitoring period</t>
    <phoneticPr fontId="11"/>
  </si>
  <si>
    <t>Monitored Values</t>
    <phoneticPr fontId="2"/>
  </si>
  <si>
    <t>Input on "MRS(input_separate)" sheet</t>
  </si>
  <si>
    <t>Input on "MRS(input_separate)" sheet</t>
    <phoneticPr fontId="11"/>
  </si>
  <si>
    <r>
      <t xml:space="preserve">Project-specific parameters fixed </t>
    </r>
    <r>
      <rPr>
        <b/>
        <i/>
        <sz val="11"/>
        <color indexed="9"/>
        <rFont val="Arial"/>
        <family val="2"/>
      </rPr>
      <t>ex ante</t>
    </r>
    <phoneticPr fontId="11"/>
  </si>
  <si>
    <t>Table 4: Reference emissions for electricity consumed by the recipient facility which is generated by the CGS</t>
    <phoneticPr fontId="2"/>
  </si>
  <si>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</si>
  <si>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Parameters monitored </t>
    </r>
    <r>
      <rPr>
        <b/>
        <i/>
        <sz val="11"/>
        <color indexed="9"/>
        <rFont val="Arial"/>
        <family val="2"/>
      </rPr>
      <t>ex post</t>
    </r>
    <phoneticPr fontId="11"/>
  </si>
  <si>
    <t>Table 5: Reference emissions for heating energy consumed by the recipient facility which is generated by the CGS</t>
    <phoneticPr fontId="2"/>
  </si>
  <si>
    <t>Table 6: Reference emissions and project emissions by reference chiller</t>
    <phoneticPr fontId="2"/>
  </si>
  <si>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</si>
  <si>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reference emissions</t>
  </si>
  <si>
    <t>Ex-post calculation of project emissions</t>
  </si>
  <si>
    <r>
      <t xml:space="preserve">Table 2: Project-specific parameters fixed </t>
    </r>
    <r>
      <rPr>
        <b/>
        <i/>
        <sz val="11"/>
        <color indexed="8"/>
        <rFont val="Arial"/>
        <family val="2"/>
      </rPr>
      <t>ex ante</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</si>
</sst>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Red]\-#,##0.00\ "/>
    <numFmt numFmtId="177" formatCode="#,##0.0000_ ;[Red]\-#,##0.0000\ "/>
    <numFmt numFmtId="178" formatCode="#,##0.000_ ;[Red]\-#,##0.000\ "/>
    <numFmt numFmtId="179" formatCode="#,##0.0_ ;[Red]\-#,##0.0\ "/>
    <numFmt numFmtId="180" formatCode="0.0_ ;[Red]\-0.0\ "/>
    <numFmt numFmtId="181" formatCode="#"/>
  </numFmts>
  <fonts count="3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vertAlign val="subscript"/>
      <sz val="11"/>
      <name val="游ゴシック"/>
      <family val="2"/>
      <charset val="128"/>
    </font>
    <font>
      <i/>
      <sz val="11"/>
      <color rgb="FF000000"/>
      <name val="Arial"/>
      <family val="2"/>
    </font>
    <font>
      <strike/>
      <sz val="11"/>
      <color rgb="FFFF0000"/>
      <name val="Arial"/>
      <family val="2"/>
    </font>
    <font>
      <b/>
      <strike/>
      <sz val="11"/>
      <color rgb="FFFF0000"/>
      <name val="Arial"/>
      <family val="2"/>
    </font>
    <font>
      <b/>
      <sz val="11"/>
      <color rgb="FFFFFFFF"/>
      <name val="Arial"/>
      <family val="2"/>
    </font>
    <font>
      <sz val="6"/>
      <name val="ＭＳ Ｐゴシック"/>
      <family val="2"/>
      <charset val="128"/>
      <scheme val="minor"/>
    </font>
    <font>
      <sz val="11"/>
      <name val="ＭＳ 明朝"/>
      <family val="1"/>
      <charset val="128"/>
    </font>
    <font>
      <sz val="11"/>
      <name val="MS明朝"/>
      <family val="3"/>
      <charset val="128"/>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
      <patternFill patternType="solid">
        <fgColor theme="3" tint="-0.249977111117893"/>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style="thin">
        <color auto="1"/>
      </left>
      <right style="thin">
        <color auto="1"/>
      </right>
      <top style="thin">
        <color auto="1"/>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8" fillId="4" borderId="0" xfId="0" applyFont="1" applyFill="1">
      <alignment vertical="center"/>
    </xf>
    <xf numFmtId="0" fontId="5" fillId="4" borderId="0" xfId="0" applyFont="1" applyFill="1">
      <alignment vertical="center"/>
    </xf>
    <xf numFmtId="0" fontId="5" fillId="4" borderId="0" xfId="0" applyFont="1" applyFill="1" applyAlignment="1">
      <alignment horizontal="right" vertical="center"/>
    </xf>
    <xf numFmtId="0" fontId="6" fillId="0" borderId="0" xfId="0" applyFont="1">
      <alignment vertical="center"/>
    </xf>
    <xf numFmtId="0" fontId="5" fillId="5" borderId="1" xfId="0" applyFont="1" applyFill="1" applyBorder="1" applyAlignment="1">
      <alignment horizontal="center" vertical="center" wrapText="1"/>
    </xf>
    <xf numFmtId="0" fontId="3" fillId="0" borderId="0" xfId="0" applyFont="1" applyAlignment="1">
      <alignment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lignment vertical="center"/>
    </xf>
    <xf numFmtId="180" fontId="7" fillId="9" borderId="1" xfId="0" applyNumberFormat="1" applyFont="1" applyFill="1" applyBorder="1">
      <alignment vertical="center"/>
    </xf>
    <xf numFmtId="0" fontId="7" fillId="9"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2" xfId="0" applyFont="1" applyFill="1" applyBorder="1">
      <alignment vertical="center"/>
    </xf>
    <xf numFmtId="38" fontId="3" fillId="0" borderId="0" xfId="2" applyFont="1" applyProtection="1">
      <alignment vertical="center"/>
    </xf>
    <xf numFmtId="0" fontId="3" fillId="0" borderId="3" xfId="0" applyFont="1" applyBorder="1">
      <alignment vertical="center"/>
    </xf>
    <xf numFmtId="0" fontId="3" fillId="0" borderId="0" xfId="0" applyFont="1" applyAlignment="1">
      <alignment horizontal="left" vertical="center" wrapText="1"/>
    </xf>
    <xf numFmtId="0" fontId="7" fillId="0" borderId="1" xfId="0" applyFont="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16" fillId="10" borderId="1" xfId="0" quotePrefix="1" applyFont="1" applyFill="1" applyBorder="1" applyAlignment="1">
      <alignment horizontal="center" vertical="center" wrapText="1"/>
    </xf>
    <xf numFmtId="0" fontId="7" fillId="9" borderId="1" xfId="0" applyFont="1" applyFill="1" applyBorder="1" applyAlignment="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lignment horizontal="center" vertical="center"/>
    </xf>
    <xf numFmtId="0" fontId="7" fillId="6" borderId="1" xfId="0" applyFont="1" applyFill="1" applyBorder="1" applyAlignment="1">
      <alignment horizontal="center" vertical="center" wrapText="1"/>
    </xf>
    <xf numFmtId="178" fontId="7" fillId="9" borderId="1" xfId="0" applyNumberFormat="1" applyFont="1" applyFill="1" applyBorder="1" applyAlignment="1">
      <alignment horizontal="right" vertical="center"/>
    </xf>
    <xf numFmtId="0" fontId="14" fillId="9" borderId="1" xfId="0" applyFont="1" applyFill="1" applyBorder="1" applyAlignment="1">
      <alignment horizontal="center" vertical="center"/>
    </xf>
    <xf numFmtId="0" fontId="14" fillId="9" borderId="11" xfId="0" applyFont="1" applyFill="1" applyBorder="1" applyAlignment="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5" fillId="5" borderId="7"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5" borderId="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 xfId="0" applyFont="1" applyFill="1" applyBorder="1" applyAlignment="1">
      <alignment horizontal="center" vertical="center" shrinkToFit="1"/>
    </xf>
    <xf numFmtId="0" fontId="3" fillId="5" borderId="8" xfId="0" applyFont="1" applyFill="1" applyBorder="1">
      <alignment vertical="center"/>
    </xf>
    <xf numFmtId="0" fontId="3" fillId="7" borderId="3" xfId="0" applyFont="1" applyFill="1" applyBorder="1">
      <alignmen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5" borderId="9" xfId="0" applyFont="1" applyFill="1" applyBorder="1">
      <alignment vertical="center"/>
    </xf>
    <xf numFmtId="0" fontId="3" fillId="7" borderId="4" xfId="0" applyFont="1" applyFill="1" applyBorder="1">
      <alignment vertical="center"/>
    </xf>
    <xf numFmtId="0" fontId="3" fillId="7" borderId="5" xfId="0" applyFont="1" applyFill="1" applyBorder="1">
      <alignment vertical="center"/>
    </xf>
    <xf numFmtId="0" fontId="3" fillId="7" borderId="6" xfId="0" applyFont="1" applyFill="1" applyBorder="1">
      <alignment vertical="center"/>
    </xf>
    <xf numFmtId="0" fontId="3" fillId="7" borderId="7" xfId="0" applyFont="1" applyFill="1" applyBorder="1">
      <alignment vertical="center"/>
    </xf>
    <xf numFmtId="0" fontId="3" fillId="7" borderId="9" xfId="0" applyFont="1" applyFill="1" applyBorder="1">
      <alignment vertical="center"/>
    </xf>
    <xf numFmtId="0" fontId="3" fillId="0" borderId="7" xfId="0" applyFont="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11" borderId="3" xfId="0" applyFont="1" applyFill="1" applyBorder="1">
      <alignment vertical="center"/>
    </xf>
    <xf numFmtId="0" fontId="3" fillId="8" borderId="3" xfId="0" applyFont="1" applyFill="1" applyBorder="1" applyAlignment="1">
      <alignment horizontal="left" vertical="center"/>
    </xf>
    <xf numFmtId="0" fontId="3" fillId="2" borderId="0" xfId="0" applyFont="1" applyFill="1">
      <alignment vertical="center"/>
    </xf>
    <xf numFmtId="0" fontId="7" fillId="0" borderId="3" xfId="0" applyFont="1" applyBorder="1" applyAlignment="1">
      <alignment horizontal="center" vertical="center"/>
    </xf>
    <xf numFmtId="0" fontId="7" fillId="6" borderId="11"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1" xfId="0" applyFont="1" applyBorder="1" applyAlignment="1" applyProtection="1">
      <alignment vertical="center" wrapText="1"/>
      <protection locked="0"/>
    </xf>
    <xf numFmtId="0" fontId="7" fillId="6" borderId="11" xfId="0" applyFont="1" applyFill="1" applyBorder="1">
      <alignment vertical="center"/>
    </xf>
    <xf numFmtId="0" fontId="7" fillId="6" borderId="11" xfId="0" applyFont="1" applyFill="1" applyBorder="1" applyAlignment="1">
      <alignment vertical="center" wrapText="1"/>
    </xf>
    <xf numFmtId="179" fontId="7" fillId="0" borderId="11" xfId="0" applyNumberFormat="1" applyFont="1" applyBorder="1" applyProtection="1">
      <alignment vertical="center"/>
      <protection locked="0"/>
    </xf>
    <xf numFmtId="179" fontId="7" fillId="9" borderId="11" xfId="0" applyNumberFormat="1" applyFont="1" applyFill="1" applyBorder="1">
      <alignmen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176" fontId="7" fillId="9" borderId="1" xfId="0" applyNumberFormat="1" applyFont="1" applyFill="1" applyBorder="1" applyAlignment="1">
      <alignment horizontal="right" vertical="center"/>
    </xf>
    <xf numFmtId="176" fontId="14" fillId="9" borderId="1" xfId="0" applyNumberFormat="1" applyFont="1" applyFill="1" applyBorder="1" applyAlignment="1">
      <alignment horizontal="right" vertical="center"/>
    </xf>
    <xf numFmtId="176" fontId="3" fillId="0" borderId="15"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7" xfId="1" applyNumberFormat="1" applyFont="1" applyFill="1" applyBorder="1" applyAlignment="1" applyProtection="1">
      <alignment horizontal="right" vertical="center"/>
    </xf>
    <xf numFmtId="0" fontId="3" fillId="0" borderId="3" xfId="0" applyFont="1" applyBorder="1" applyAlignment="1">
      <alignment horizontal="left" vertical="center"/>
    </xf>
    <xf numFmtId="176" fontId="3" fillId="0" borderId="3" xfId="0" applyNumberFormat="1" applyFont="1" applyBorder="1" applyAlignment="1">
      <alignment horizontal="right" vertical="center"/>
    </xf>
    <xf numFmtId="0" fontId="3" fillId="7" borderId="10" xfId="0" applyFont="1" applyFill="1" applyBorder="1">
      <alignment vertical="center"/>
    </xf>
    <xf numFmtId="0" fontId="26" fillId="12" borderId="9" xfId="0" applyFont="1" applyFill="1" applyBorder="1" applyAlignment="1">
      <alignment vertical="center" wrapText="1"/>
    </xf>
    <xf numFmtId="0" fontId="3" fillId="5" borderId="25" xfId="0" applyFont="1" applyFill="1" applyBorder="1">
      <alignment vertical="center"/>
    </xf>
    <xf numFmtId="0" fontId="3" fillId="7" borderId="26" xfId="0" applyFont="1" applyFill="1" applyBorder="1">
      <alignment vertical="center"/>
    </xf>
    <xf numFmtId="0" fontId="3" fillId="0" borderId="3" xfId="0" applyFont="1" applyBorder="1" applyAlignment="1">
      <alignment horizontal="left" vertical="center" wrapText="1"/>
    </xf>
    <xf numFmtId="177" fontId="3" fillId="0" borderId="3" xfId="0" applyNumberFormat="1" applyFont="1" applyBorder="1" applyAlignment="1">
      <alignment horizontal="right" vertical="center"/>
    </xf>
    <xf numFmtId="177" fontId="7" fillId="0" borderId="3" xfId="0" applyNumberFormat="1" applyFont="1" applyBorder="1" applyAlignment="1">
      <alignment horizontal="right" vertical="center"/>
    </xf>
    <xf numFmtId="0" fontId="29" fillId="5" borderId="3" xfId="0" applyFont="1" applyFill="1" applyBorder="1">
      <alignment vertical="center"/>
    </xf>
    <xf numFmtId="0" fontId="30" fillId="5" borderId="3" xfId="0" applyFont="1" applyFill="1" applyBorder="1">
      <alignment vertical="center"/>
    </xf>
    <xf numFmtId="0" fontId="30" fillId="5" borderId="8" xfId="0" applyFont="1" applyFill="1" applyBorder="1">
      <alignment vertical="center"/>
    </xf>
    <xf numFmtId="0" fontId="30" fillId="5" borderId="3" xfId="0" applyFont="1" applyFill="1" applyBorder="1" applyAlignment="1">
      <alignment horizontal="center" vertical="center"/>
    </xf>
    <xf numFmtId="0" fontId="30" fillId="0" borderId="0" xfId="0" applyFont="1">
      <alignment vertical="center"/>
    </xf>
    <xf numFmtId="0" fontId="29" fillId="0" borderId="0" xfId="0" applyFont="1">
      <alignment vertical="center"/>
    </xf>
    <xf numFmtId="0" fontId="29" fillId="5" borderId="9" xfId="0" applyFont="1" applyFill="1" applyBorder="1">
      <alignment vertical="center"/>
    </xf>
    <xf numFmtId="0" fontId="29" fillId="7" borderId="4" xfId="0" applyFont="1" applyFill="1" applyBorder="1">
      <alignment vertical="center"/>
    </xf>
    <xf numFmtId="0" fontId="29" fillId="7" borderId="5" xfId="0" applyFont="1" applyFill="1" applyBorder="1">
      <alignment vertical="center"/>
    </xf>
    <xf numFmtId="0" fontId="29" fillId="7" borderId="6" xfId="0" applyFont="1" applyFill="1" applyBorder="1">
      <alignment vertical="center"/>
    </xf>
    <xf numFmtId="0" fontId="29" fillId="0" borderId="3" xfId="0" applyFont="1" applyBorder="1" applyAlignment="1">
      <alignment horizontal="center" vertical="center"/>
    </xf>
    <xf numFmtId="0" fontId="16" fillId="5" borderId="7" xfId="0" applyFont="1" applyFill="1" applyBorder="1">
      <alignment vertical="center"/>
    </xf>
    <xf numFmtId="0" fontId="31" fillId="5" borderId="7" xfId="0" applyFont="1" applyFill="1" applyBorder="1">
      <alignment vertical="center"/>
    </xf>
    <xf numFmtId="0" fontId="7" fillId="0" borderId="1" xfId="0" applyFont="1" applyBorder="1" applyAlignment="1" applyProtection="1">
      <alignment horizontal="left" vertical="center" wrapText="1"/>
      <protection locked="0"/>
    </xf>
    <xf numFmtId="0" fontId="7" fillId="8" borderId="3" xfId="0" applyFont="1" applyFill="1" applyBorder="1">
      <alignment vertical="center"/>
    </xf>
    <xf numFmtId="0" fontId="7" fillId="8" borderId="3" xfId="0" applyFont="1" applyFill="1" applyBorder="1" applyAlignment="1">
      <alignment horizontal="center" vertical="center"/>
    </xf>
    <xf numFmtId="2" fontId="7" fillId="8" borderId="3" xfId="0" applyNumberFormat="1" applyFont="1" applyFill="1" applyBorder="1" applyAlignment="1">
      <alignment horizontal="center" vertical="center"/>
    </xf>
    <xf numFmtId="38" fontId="7" fillId="0" borderId="1" xfId="2" applyFont="1" applyFill="1" applyBorder="1" applyAlignment="1" applyProtection="1">
      <alignment horizontal="center" vertical="center"/>
      <protection locked="0"/>
    </xf>
    <xf numFmtId="179" fontId="7" fillId="8" borderId="3" xfId="0" applyNumberFormat="1" applyFont="1" applyFill="1" applyBorder="1" applyAlignment="1">
      <alignment horizontal="center" vertical="center"/>
    </xf>
    <xf numFmtId="0" fontId="5" fillId="5" borderId="3" xfId="0" applyFont="1" applyFill="1" applyBorder="1" applyAlignment="1">
      <alignment horizontal="center" vertical="center" wrapText="1"/>
    </xf>
    <xf numFmtId="0" fontId="7" fillId="0" borderId="3" xfId="0" applyFont="1" applyBorder="1" applyAlignment="1" applyProtection="1">
      <alignment vertical="center" wrapText="1"/>
      <protection locked="0"/>
    </xf>
    <xf numFmtId="0" fontId="16" fillId="13" borderId="29"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5" fillId="0" borderId="0" xfId="0" applyFont="1" applyAlignment="1">
      <alignment vertical="center" wrapText="1"/>
    </xf>
    <xf numFmtId="181" fontId="7" fillId="0" borderId="0" xfId="0" applyNumberFormat="1" applyFont="1" applyAlignment="1">
      <alignment vertical="center" wrapText="1"/>
    </xf>
    <xf numFmtId="0" fontId="5" fillId="5" borderId="30" xfId="0" applyFont="1" applyFill="1" applyBorder="1" applyAlignment="1">
      <alignment horizontal="center" vertical="center" wrapText="1"/>
    </xf>
    <xf numFmtId="0" fontId="7" fillId="6" borderId="30" xfId="0" applyFont="1" applyFill="1" applyBorder="1" applyAlignment="1">
      <alignment horizontal="center" vertical="center"/>
    </xf>
    <xf numFmtId="180" fontId="7" fillId="9" borderId="30" xfId="0" applyNumberFormat="1" applyFont="1" applyFill="1" applyBorder="1">
      <alignment vertical="center"/>
    </xf>
    <xf numFmtId="180" fontId="7" fillId="9" borderId="30" xfId="0" applyNumberFormat="1" applyFont="1" applyFill="1" applyBorder="1" applyAlignment="1">
      <alignment horizontal="center" vertical="center"/>
    </xf>
    <xf numFmtId="0" fontId="7" fillId="6" borderId="30" xfId="0" applyFont="1" applyFill="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4" xfId="0" applyFont="1" applyBorder="1">
      <alignment vertical="center"/>
    </xf>
    <xf numFmtId="178" fontId="7" fillId="6" borderId="1" xfId="0" applyNumberFormat="1" applyFont="1" applyFill="1" applyBorder="1" applyAlignment="1" applyProtection="1">
      <alignment horizontal="right" vertical="center"/>
      <protection locked="0"/>
    </xf>
    <xf numFmtId="178" fontId="7" fillId="6" borderId="1" xfId="0" applyNumberFormat="1" applyFont="1" applyFill="1" applyBorder="1" applyAlignment="1">
      <alignment horizontal="right" vertical="center"/>
    </xf>
    <xf numFmtId="179" fontId="7" fillId="6" borderId="1" xfId="0" applyNumberFormat="1" applyFont="1" applyFill="1" applyBorder="1" applyAlignment="1" applyProtection="1">
      <alignment horizontal="right" vertical="center"/>
      <protection locked="0"/>
    </xf>
    <xf numFmtId="176" fontId="7" fillId="6" borderId="1" xfId="0" applyNumberFormat="1" applyFont="1" applyFill="1" applyBorder="1" applyAlignment="1" applyProtection="1">
      <alignment horizontal="right" vertical="center"/>
      <protection locked="0"/>
    </xf>
    <xf numFmtId="177" fontId="7" fillId="6" borderId="1" xfId="0" applyNumberFormat="1" applyFont="1" applyFill="1" applyBorder="1" applyAlignment="1" applyProtection="1">
      <alignment horizontal="right" vertical="center"/>
      <protection locked="0"/>
    </xf>
    <xf numFmtId="176" fontId="7" fillId="6" borderId="1" xfId="0" applyNumberFormat="1" applyFont="1" applyFill="1" applyBorder="1" applyAlignment="1">
      <alignment horizontal="right" vertical="center"/>
    </xf>
    <xf numFmtId="179" fontId="7" fillId="6" borderId="1" xfId="0" applyNumberFormat="1" applyFont="1" applyFill="1" applyBorder="1" applyAlignment="1">
      <alignment horizontal="right" vertical="center"/>
    </xf>
    <xf numFmtId="177" fontId="7" fillId="6" borderId="1" xfId="0" applyNumberFormat="1" applyFont="1" applyFill="1" applyBorder="1" applyAlignment="1">
      <alignment horizontal="right"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38" fontId="7" fillId="0" borderId="0" xfId="2" applyFont="1" applyFill="1" applyBorder="1" applyAlignment="1" applyProtection="1">
      <alignment horizontal="center" vertical="center"/>
    </xf>
    <xf numFmtId="0" fontId="7" fillId="0" borderId="0" xfId="0" applyFont="1" applyAlignment="1" applyProtection="1">
      <alignment horizontal="center" vertical="center" wrapText="1"/>
      <protection locked="0"/>
    </xf>
    <xf numFmtId="0" fontId="7" fillId="0" borderId="0" xfId="0" quotePrefix="1" applyFont="1" applyAlignment="1" applyProtection="1">
      <alignment vertical="center" wrapText="1"/>
      <protection locked="0"/>
    </xf>
    <xf numFmtId="0" fontId="7"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0" borderId="0" xfId="0" applyFont="1" applyAlignment="1" applyProtection="1">
      <alignment horizontal="left" vertical="center" wrapText="1"/>
      <protection locked="0"/>
    </xf>
    <xf numFmtId="0" fontId="7" fillId="6" borderId="1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3" fillId="0" borderId="3" xfId="0" applyFont="1" applyBorder="1" applyAlignment="1">
      <alignment vertical="center" wrapText="1"/>
    </xf>
    <xf numFmtId="0" fontId="5" fillId="5" borderId="1" xfId="0" applyFont="1" applyFill="1" applyBorder="1" applyAlignment="1">
      <alignment horizontal="center" vertical="center" wrapText="1"/>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23" xfId="0" applyFont="1" applyFill="1" applyBorder="1" applyAlignment="1">
      <alignment horizontal="center" vertical="center"/>
    </xf>
    <xf numFmtId="0" fontId="8" fillId="4" borderId="0" xfId="0" applyFont="1" applyFill="1">
      <alignment vertical="center"/>
    </xf>
    <xf numFmtId="0" fontId="3" fillId="11" borderId="3" xfId="0" applyFont="1" applyFill="1" applyBorder="1" applyAlignment="1">
      <alignment horizontal="center" vertical="center"/>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4" xfId="0" applyFont="1" applyFill="1" applyBorder="1" applyAlignment="1">
      <alignment vertical="center" wrapText="1"/>
    </xf>
    <xf numFmtId="0" fontId="3" fillId="6" borderId="6" xfId="0" applyFont="1" applyFill="1" applyBorder="1" applyAlignment="1">
      <alignment vertical="center" wrapText="1"/>
    </xf>
    <xf numFmtId="0" fontId="8" fillId="4" borderId="0" xfId="0" applyFont="1" applyFill="1" applyAlignment="1">
      <alignment horizontal="left" vertical="center"/>
    </xf>
    <xf numFmtId="0" fontId="7" fillId="6" borderId="30" xfId="0" applyFont="1" applyFill="1" applyBorder="1" applyAlignment="1">
      <alignment horizontal="left" vertical="center" wrapText="1"/>
    </xf>
    <xf numFmtId="181" fontId="7" fillId="6" borderId="30" xfId="0" applyNumberFormat="1" applyFont="1" applyFill="1" applyBorder="1" applyAlignment="1">
      <alignment horizontal="left" vertical="center" wrapText="1"/>
    </xf>
    <xf numFmtId="0" fontId="7" fillId="6" borderId="30" xfId="0" applyFont="1" applyFill="1" applyBorder="1" applyAlignment="1">
      <alignment horizontal="center" vertical="center"/>
    </xf>
    <xf numFmtId="181" fontId="7" fillId="6" borderId="30"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0" borderId="31" xfId="0" applyFont="1" applyBorder="1" applyAlignment="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000000"/>
      <color rgb="FFDA9694"/>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tabSelected="1" zoomScale="70" zoomScaleNormal="70" workbookViewId="0"/>
  </sheetViews>
  <sheetFormatPr defaultColWidth="9" defaultRowHeight="14"/>
  <cols>
    <col min="1" max="1" width="3.6328125" style="1" customWidth="1"/>
    <col min="2" max="3" width="12.6328125" style="1" customWidth="1"/>
    <col min="4" max="4" width="30.6328125" style="1" customWidth="1"/>
    <col min="5" max="5" width="15.36328125" style="1" customWidth="1"/>
    <col min="6" max="7" width="12.6328125" style="1" customWidth="1"/>
    <col min="8" max="8" width="15.6328125" style="1" customWidth="1"/>
    <col min="9" max="9" width="85.36328125" style="1" customWidth="1"/>
    <col min="10" max="10" width="12.6328125" style="1" customWidth="1"/>
    <col min="11" max="11" width="22.6328125" style="1" customWidth="1"/>
    <col min="12" max="16384" width="9" style="1"/>
  </cols>
  <sheetData>
    <row r="1" spans="1:11">
      <c r="K1" s="2" t="s">
        <v>232</v>
      </c>
    </row>
    <row r="2" spans="1:11">
      <c r="K2" s="2" t="s">
        <v>231</v>
      </c>
    </row>
    <row r="3" spans="1:11" ht="27.9" customHeight="1">
      <c r="A3" s="3" t="s">
        <v>0</v>
      </c>
      <c r="B3" s="4"/>
      <c r="C3" s="4"/>
      <c r="D3" s="4"/>
      <c r="E3" s="4"/>
      <c r="F3" s="4"/>
      <c r="G3" s="4"/>
      <c r="H3" s="4"/>
      <c r="I3" s="4"/>
      <c r="J3" s="4"/>
      <c r="K3" s="5"/>
    </row>
    <row r="5" spans="1:11" ht="18.899999999999999" customHeight="1">
      <c r="A5" s="6" t="s">
        <v>1</v>
      </c>
      <c r="B5" s="6"/>
    </row>
    <row r="6" spans="1:11" ht="18.899999999999999" customHeight="1">
      <c r="A6" s="6"/>
      <c r="B6" s="7" t="s">
        <v>2</v>
      </c>
      <c r="C6" s="7" t="s">
        <v>3</v>
      </c>
      <c r="D6" s="7" t="s">
        <v>4</v>
      </c>
      <c r="E6" s="7" t="s">
        <v>5</v>
      </c>
      <c r="F6" s="7" t="s">
        <v>6</v>
      </c>
      <c r="G6" s="7" t="s">
        <v>7</v>
      </c>
      <c r="H6" s="7" t="s">
        <v>8</v>
      </c>
      <c r="I6" s="7" t="s">
        <v>9</v>
      </c>
      <c r="J6" s="7" t="s">
        <v>10</v>
      </c>
      <c r="K6" s="7" t="s">
        <v>11</v>
      </c>
    </row>
    <row r="7" spans="1:11" s="8" customFormat="1" ht="39" customHeight="1">
      <c r="B7" s="7" t="s">
        <v>12</v>
      </c>
      <c r="C7" s="7" t="s">
        <v>13</v>
      </c>
      <c r="D7" s="7" t="s">
        <v>14</v>
      </c>
      <c r="E7" s="7" t="s">
        <v>15</v>
      </c>
      <c r="F7" s="7" t="s">
        <v>16</v>
      </c>
      <c r="G7" s="7" t="s">
        <v>17</v>
      </c>
      <c r="H7" s="7" t="s">
        <v>18</v>
      </c>
      <c r="I7" s="7" t="s">
        <v>19</v>
      </c>
      <c r="J7" s="7" t="s">
        <v>20</v>
      </c>
      <c r="K7" s="7" t="s">
        <v>21</v>
      </c>
    </row>
    <row r="8" spans="1:11" ht="180" customHeight="1">
      <c r="B8" s="9" t="s">
        <v>22</v>
      </c>
      <c r="C8" s="10" t="s">
        <v>23</v>
      </c>
      <c r="D8" s="11" t="s">
        <v>24</v>
      </c>
      <c r="E8" s="12" t="s">
        <v>25</v>
      </c>
      <c r="F8" s="13" t="s">
        <v>26</v>
      </c>
      <c r="G8" s="21" t="s">
        <v>27</v>
      </c>
      <c r="H8" s="21" t="s">
        <v>28</v>
      </c>
      <c r="I8" s="22" t="s">
        <v>29</v>
      </c>
      <c r="J8" s="23" t="s">
        <v>30</v>
      </c>
      <c r="K8" s="24" t="s">
        <v>31</v>
      </c>
    </row>
    <row r="9" spans="1:11" ht="193" customHeight="1">
      <c r="B9" s="9" t="s">
        <v>32</v>
      </c>
      <c r="C9" s="10" t="s">
        <v>33</v>
      </c>
      <c r="D9" s="11" t="s">
        <v>34</v>
      </c>
      <c r="E9" s="12" t="s">
        <v>25</v>
      </c>
      <c r="F9" s="13" t="s">
        <v>35</v>
      </c>
      <c r="G9" s="21" t="s">
        <v>27</v>
      </c>
      <c r="H9" s="21" t="s">
        <v>28</v>
      </c>
      <c r="I9" s="22" t="s">
        <v>36</v>
      </c>
      <c r="J9" s="23" t="s">
        <v>30</v>
      </c>
      <c r="K9" s="24" t="s">
        <v>31</v>
      </c>
    </row>
    <row r="10" spans="1:11" ht="187.5" customHeight="1">
      <c r="B10" s="9" t="s">
        <v>37</v>
      </c>
      <c r="C10" s="10" t="s">
        <v>38</v>
      </c>
      <c r="D10" s="11" t="s">
        <v>39</v>
      </c>
      <c r="E10" s="12" t="s">
        <v>25</v>
      </c>
      <c r="F10" s="13" t="s">
        <v>26</v>
      </c>
      <c r="G10" s="21" t="s">
        <v>27</v>
      </c>
      <c r="H10" s="21" t="s">
        <v>28</v>
      </c>
      <c r="I10" s="22" t="s">
        <v>227</v>
      </c>
      <c r="J10" s="23" t="s">
        <v>30</v>
      </c>
      <c r="K10" s="24" t="s">
        <v>31</v>
      </c>
    </row>
    <row r="11" spans="1:11" ht="182.5" customHeight="1">
      <c r="B11" s="9" t="s">
        <v>40</v>
      </c>
      <c r="C11" s="10" t="s">
        <v>41</v>
      </c>
      <c r="D11" s="11" t="s">
        <v>42</v>
      </c>
      <c r="E11" s="106"/>
      <c r="F11" s="11" t="s">
        <v>43</v>
      </c>
      <c r="G11" s="21" t="s">
        <v>44</v>
      </c>
      <c r="H11" s="21" t="s">
        <v>45</v>
      </c>
      <c r="I11" s="68" t="s">
        <v>46</v>
      </c>
      <c r="J11" s="23" t="s">
        <v>47</v>
      </c>
      <c r="K11" s="24"/>
    </row>
    <row r="12" spans="1:11" ht="182.5" customHeight="1">
      <c r="B12" s="9" t="s">
        <v>48</v>
      </c>
      <c r="C12" s="10" t="s">
        <v>49</v>
      </c>
      <c r="D12" s="11" t="s">
        <v>50</v>
      </c>
      <c r="E12" s="12" t="s">
        <v>25</v>
      </c>
      <c r="F12" s="13" t="s">
        <v>26</v>
      </c>
      <c r="G12" s="21" t="s">
        <v>27</v>
      </c>
      <c r="H12" s="21" t="s">
        <v>28</v>
      </c>
      <c r="I12" s="22" t="s">
        <v>230</v>
      </c>
      <c r="J12" s="23" t="s">
        <v>30</v>
      </c>
      <c r="K12" s="24" t="s">
        <v>31</v>
      </c>
    </row>
    <row r="13" spans="1:11" ht="129" customHeight="1">
      <c r="B13" s="9" t="s">
        <v>52</v>
      </c>
      <c r="C13" s="10" t="s">
        <v>53</v>
      </c>
      <c r="D13" s="11" t="s">
        <v>54</v>
      </c>
      <c r="E13" s="12" t="s">
        <v>25</v>
      </c>
      <c r="F13" s="11" t="s">
        <v>55</v>
      </c>
      <c r="G13" s="21" t="s">
        <v>27</v>
      </c>
      <c r="H13" s="21" t="s">
        <v>28</v>
      </c>
      <c r="I13" s="22" t="s">
        <v>51</v>
      </c>
      <c r="J13" s="23" t="s">
        <v>47</v>
      </c>
      <c r="K13" s="24" t="s">
        <v>31</v>
      </c>
    </row>
    <row r="14" spans="1:11">
      <c r="B14" s="129"/>
      <c r="C14" s="130"/>
      <c r="D14" s="131"/>
      <c r="E14" s="132"/>
      <c r="F14" s="131"/>
      <c r="G14" s="133"/>
      <c r="H14" s="133"/>
      <c r="I14" s="134"/>
      <c r="J14" s="133"/>
      <c r="K14" s="135"/>
    </row>
    <row r="15" spans="1:11" ht="18.899999999999999" customHeight="1">
      <c r="A15" s="6" t="s">
        <v>56</v>
      </c>
      <c r="B15" s="6"/>
    </row>
    <row r="16" spans="1:11" ht="18.899999999999999" customHeight="1">
      <c r="A16" s="6"/>
      <c r="B16" s="7" t="s">
        <v>2</v>
      </c>
      <c r="C16" s="7" t="s">
        <v>3</v>
      </c>
      <c r="D16" s="7" t="s">
        <v>4</v>
      </c>
      <c r="E16" s="7" t="s">
        <v>5</v>
      </c>
      <c r="F16" s="7" t="s">
        <v>6</v>
      </c>
      <c r="G16" s="7" t="s">
        <v>7</v>
      </c>
      <c r="H16" s="7" t="s">
        <v>8</v>
      </c>
      <c r="I16" s="7" t="s">
        <v>9</v>
      </c>
      <c r="J16" s="7" t="s">
        <v>10</v>
      </c>
      <c r="K16" s="7" t="s">
        <v>11</v>
      </c>
    </row>
    <row r="17" spans="1:11" s="8" customFormat="1" ht="39" customHeight="1">
      <c r="B17" s="7" t="s">
        <v>12</v>
      </c>
      <c r="C17" s="7" t="s">
        <v>13</v>
      </c>
      <c r="D17" s="7" t="s">
        <v>14</v>
      </c>
      <c r="E17" s="7" t="s">
        <v>15</v>
      </c>
      <c r="F17" s="7" t="s">
        <v>16</v>
      </c>
      <c r="G17" s="7" t="s">
        <v>17</v>
      </c>
      <c r="H17" s="7" t="s">
        <v>18</v>
      </c>
      <c r="I17" s="7" t="s">
        <v>19</v>
      </c>
      <c r="J17" s="7" t="s">
        <v>20</v>
      </c>
      <c r="K17" s="7" t="s">
        <v>21</v>
      </c>
    </row>
    <row r="18" spans="1:11" ht="170" customHeight="1">
      <c r="B18" s="9" t="s">
        <v>57</v>
      </c>
      <c r="C18" s="10" t="s">
        <v>58</v>
      </c>
      <c r="D18" s="11" t="s">
        <v>59</v>
      </c>
      <c r="E18" s="12" t="s">
        <v>25</v>
      </c>
      <c r="F18" s="11" t="s">
        <v>60</v>
      </c>
      <c r="G18" s="21" t="s">
        <v>44</v>
      </c>
      <c r="H18" s="21" t="s">
        <v>45</v>
      </c>
      <c r="I18" s="68" t="s">
        <v>46</v>
      </c>
      <c r="J18" s="23" t="s">
        <v>47</v>
      </c>
      <c r="K18" s="24" t="s">
        <v>31</v>
      </c>
    </row>
    <row r="19" spans="1:11" ht="187.5" customHeight="1">
      <c r="B19" s="9" t="s">
        <v>61</v>
      </c>
      <c r="C19" s="10" t="s">
        <v>62</v>
      </c>
      <c r="D19" s="11" t="s">
        <v>63</v>
      </c>
      <c r="E19" s="12" t="s">
        <v>25</v>
      </c>
      <c r="F19" s="13" t="s">
        <v>26</v>
      </c>
      <c r="G19" s="21" t="s">
        <v>27</v>
      </c>
      <c r="H19" s="21" t="s">
        <v>28</v>
      </c>
      <c r="I19" s="22" t="s">
        <v>64</v>
      </c>
      <c r="J19" s="23" t="s">
        <v>30</v>
      </c>
      <c r="K19" s="24" t="s">
        <v>31</v>
      </c>
    </row>
    <row r="20" spans="1:11" ht="173" customHeight="1">
      <c r="B20" s="9" t="s">
        <v>65</v>
      </c>
      <c r="C20" s="10" t="s">
        <v>66</v>
      </c>
      <c r="D20" s="11" t="s">
        <v>67</v>
      </c>
      <c r="E20" s="12" t="s">
        <v>25</v>
      </c>
      <c r="F20" s="11" t="s">
        <v>60</v>
      </c>
      <c r="G20" s="21" t="s">
        <v>44</v>
      </c>
      <c r="H20" s="21" t="s">
        <v>45</v>
      </c>
      <c r="I20" s="68" t="s">
        <v>46</v>
      </c>
      <c r="J20" s="23" t="s">
        <v>47</v>
      </c>
      <c r="K20" s="24" t="s">
        <v>31</v>
      </c>
    </row>
    <row r="21" spans="1:11" ht="159.9" customHeight="1">
      <c r="B21" s="9" t="s">
        <v>68</v>
      </c>
      <c r="C21" s="10" t="s">
        <v>69</v>
      </c>
      <c r="D21" s="11" t="s">
        <v>70</v>
      </c>
      <c r="E21" s="12" t="s">
        <v>25</v>
      </c>
      <c r="F21" s="13" t="s">
        <v>26</v>
      </c>
      <c r="G21" s="21" t="s">
        <v>27</v>
      </c>
      <c r="H21" s="21" t="s">
        <v>28</v>
      </c>
      <c r="I21" s="22" t="s">
        <v>71</v>
      </c>
      <c r="J21" s="23" t="s">
        <v>30</v>
      </c>
      <c r="K21" s="24" t="s">
        <v>31</v>
      </c>
    </row>
    <row r="22" spans="1:11" ht="14" customHeight="1"/>
    <row r="23" spans="1:11" ht="20.149999999999999" customHeight="1">
      <c r="A23" s="6" t="s">
        <v>72</v>
      </c>
    </row>
    <row r="24" spans="1:11" ht="20.149999999999999" customHeight="1">
      <c r="B24" s="7" t="s">
        <v>2</v>
      </c>
      <c r="C24" s="147" t="s">
        <v>3</v>
      </c>
      <c r="D24" s="147"/>
      <c r="E24" s="7" t="s">
        <v>4</v>
      </c>
      <c r="F24" s="7" t="s">
        <v>5</v>
      </c>
      <c r="G24" s="147" t="s">
        <v>6</v>
      </c>
      <c r="H24" s="147"/>
      <c r="I24" s="147"/>
      <c r="J24" s="147" t="s">
        <v>7</v>
      </c>
      <c r="K24" s="147"/>
    </row>
    <row r="25" spans="1:11" ht="39" customHeight="1">
      <c r="B25" s="7" t="s">
        <v>13</v>
      </c>
      <c r="C25" s="147" t="s">
        <v>14</v>
      </c>
      <c r="D25" s="147"/>
      <c r="E25" s="7" t="s">
        <v>15</v>
      </c>
      <c r="F25" s="7" t="s">
        <v>16</v>
      </c>
      <c r="G25" s="147" t="s">
        <v>18</v>
      </c>
      <c r="H25" s="147"/>
      <c r="I25" s="147"/>
      <c r="J25" s="147" t="s">
        <v>21</v>
      </c>
      <c r="K25" s="147"/>
    </row>
    <row r="26" spans="1:11" ht="99.9" customHeight="1">
      <c r="B26" s="10" t="s">
        <v>73</v>
      </c>
      <c r="C26" s="144" t="s">
        <v>74</v>
      </c>
      <c r="D26" s="144"/>
      <c r="E26" s="14">
        <f>'MPS(calc_process)'!F23</f>
        <v>89</v>
      </c>
      <c r="F26" s="13" t="s">
        <v>75</v>
      </c>
      <c r="G26" s="145" t="s">
        <v>76</v>
      </c>
      <c r="H26" s="145"/>
      <c r="I26" s="145"/>
      <c r="J26" s="145"/>
      <c r="K26" s="145"/>
    </row>
    <row r="27" spans="1:11" ht="99.9" customHeight="1">
      <c r="B27" s="10" t="s">
        <v>77</v>
      </c>
      <c r="C27" s="144" t="s">
        <v>78</v>
      </c>
      <c r="D27" s="144"/>
      <c r="E27" s="25"/>
      <c r="F27" s="11" t="s">
        <v>79</v>
      </c>
      <c r="G27" s="141" t="s">
        <v>80</v>
      </c>
      <c r="H27" s="142"/>
      <c r="I27" s="143"/>
      <c r="J27" s="141"/>
      <c r="K27" s="143"/>
    </row>
    <row r="28" spans="1:11" ht="99.9" customHeight="1">
      <c r="B28" s="10" t="s">
        <v>81</v>
      </c>
      <c r="C28" s="139" t="s">
        <v>82</v>
      </c>
      <c r="D28" s="140"/>
      <c r="E28" s="25"/>
      <c r="F28" s="11" t="s">
        <v>83</v>
      </c>
      <c r="G28" s="141" t="s">
        <v>84</v>
      </c>
      <c r="H28" s="142"/>
      <c r="I28" s="143"/>
      <c r="J28" s="141"/>
      <c r="K28" s="143"/>
    </row>
    <row r="29" spans="1:11" ht="99.9" customHeight="1">
      <c r="B29" s="10" t="s">
        <v>85</v>
      </c>
      <c r="C29" s="139" t="s">
        <v>86</v>
      </c>
      <c r="D29" s="140"/>
      <c r="E29" s="25"/>
      <c r="F29" s="11" t="s">
        <v>83</v>
      </c>
      <c r="G29" s="141" t="s">
        <v>87</v>
      </c>
      <c r="H29" s="142"/>
      <c r="I29" s="143"/>
      <c r="J29" s="141"/>
      <c r="K29" s="143"/>
    </row>
    <row r="30" spans="1:11" ht="120" customHeight="1">
      <c r="B30" s="10" t="s">
        <v>88</v>
      </c>
      <c r="C30" s="144" t="s">
        <v>89</v>
      </c>
      <c r="D30" s="144"/>
      <c r="E30" s="15" t="s">
        <v>25</v>
      </c>
      <c r="F30" s="11" t="s">
        <v>90</v>
      </c>
      <c r="G30" s="141" t="s">
        <v>91</v>
      </c>
      <c r="H30" s="142"/>
      <c r="I30" s="143"/>
      <c r="J30" s="141" t="s">
        <v>31</v>
      </c>
      <c r="K30" s="143"/>
    </row>
    <row r="31" spans="1:11" ht="120" customHeight="1">
      <c r="B31" s="10" t="s">
        <v>88</v>
      </c>
      <c r="C31" s="144" t="s">
        <v>92</v>
      </c>
      <c r="D31" s="144"/>
      <c r="E31" s="15" t="s">
        <v>25</v>
      </c>
      <c r="F31" s="11" t="s">
        <v>90</v>
      </c>
      <c r="G31" s="145" t="s">
        <v>93</v>
      </c>
      <c r="H31" s="145"/>
      <c r="I31" s="145"/>
      <c r="J31" s="145" t="s">
        <v>94</v>
      </c>
      <c r="K31" s="145"/>
    </row>
    <row r="32" spans="1:11" ht="120" customHeight="1">
      <c r="B32" s="10" t="s">
        <v>88</v>
      </c>
      <c r="C32" s="144" t="s">
        <v>95</v>
      </c>
      <c r="D32" s="144"/>
      <c r="E32" s="15" t="s">
        <v>25</v>
      </c>
      <c r="F32" s="11" t="s">
        <v>90</v>
      </c>
      <c r="G32" s="145" t="s">
        <v>96</v>
      </c>
      <c r="H32" s="145"/>
      <c r="I32" s="145"/>
      <c r="J32" s="145" t="s">
        <v>94</v>
      </c>
      <c r="K32" s="145"/>
    </row>
    <row r="33" spans="1:11" ht="120" customHeight="1">
      <c r="B33" s="10" t="s">
        <v>88</v>
      </c>
      <c r="C33" s="144" t="s">
        <v>97</v>
      </c>
      <c r="D33" s="144"/>
      <c r="E33" s="15" t="s">
        <v>25</v>
      </c>
      <c r="F33" s="11" t="s">
        <v>90</v>
      </c>
      <c r="G33" s="141" t="s">
        <v>98</v>
      </c>
      <c r="H33" s="142"/>
      <c r="I33" s="143"/>
      <c r="J33" s="141" t="s">
        <v>31</v>
      </c>
      <c r="K33" s="143"/>
    </row>
    <row r="34" spans="1:11" ht="99.9" customHeight="1">
      <c r="B34" s="10" t="s">
        <v>99</v>
      </c>
      <c r="C34" s="139" t="s">
        <v>100</v>
      </c>
      <c r="D34" s="140"/>
      <c r="E34" s="15" t="s">
        <v>25</v>
      </c>
      <c r="F34" s="11" t="s">
        <v>75</v>
      </c>
      <c r="G34" s="141" t="s">
        <v>101</v>
      </c>
      <c r="H34" s="142"/>
      <c r="I34" s="143"/>
      <c r="J34" s="141" t="s">
        <v>31</v>
      </c>
      <c r="K34" s="143"/>
    </row>
    <row r="35" spans="1:11" ht="99.9" customHeight="1">
      <c r="B35" s="10" t="s">
        <v>102</v>
      </c>
      <c r="C35" s="139" t="s">
        <v>103</v>
      </c>
      <c r="D35" s="140"/>
      <c r="E35" s="15" t="s">
        <v>25</v>
      </c>
      <c r="F35" s="11" t="s">
        <v>79</v>
      </c>
      <c r="G35" s="141" t="s">
        <v>104</v>
      </c>
      <c r="H35" s="142"/>
      <c r="I35" s="143"/>
      <c r="J35" s="141" t="s">
        <v>31</v>
      </c>
      <c r="K35" s="143"/>
    </row>
    <row r="36" spans="1:11" ht="99.9" customHeight="1">
      <c r="B36" s="10" t="s">
        <v>105</v>
      </c>
      <c r="C36" s="139" t="s">
        <v>106</v>
      </c>
      <c r="D36" s="140"/>
      <c r="E36" s="15" t="s">
        <v>25</v>
      </c>
      <c r="F36" s="11" t="s">
        <v>83</v>
      </c>
      <c r="G36" s="141" t="s">
        <v>84</v>
      </c>
      <c r="H36" s="142"/>
      <c r="I36" s="143"/>
      <c r="J36" s="141" t="s">
        <v>31</v>
      </c>
      <c r="K36" s="143"/>
    </row>
    <row r="37" spans="1:11" ht="99.9" customHeight="1">
      <c r="B37" s="10" t="s">
        <v>107</v>
      </c>
      <c r="C37" s="139" t="s">
        <v>108</v>
      </c>
      <c r="D37" s="140"/>
      <c r="E37" s="15" t="s">
        <v>25</v>
      </c>
      <c r="F37" s="11" t="s">
        <v>109</v>
      </c>
      <c r="G37" s="141" t="s">
        <v>110</v>
      </c>
      <c r="H37" s="142"/>
      <c r="I37" s="143"/>
      <c r="J37" s="141" t="s">
        <v>31</v>
      </c>
      <c r="K37" s="143"/>
    </row>
    <row r="38" spans="1:11" ht="120" customHeight="1">
      <c r="B38" s="10" t="s">
        <v>111</v>
      </c>
      <c r="C38" s="144" t="s">
        <v>112</v>
      </c>
      <c r="D38" s="144"/>
      <c r="E38" s="15" t="s">
        <v>25</v>
      </c>
      <c r="F38" s="11" t="s">
        <v>90</v>
      </c>
      <c r="G38" s="141" t="s">
        <v>91</v>
      </c>
      <c r="H38" s="142"/>
      <c r="I38" s="143"/>
      <c r="J38" s="141" t="s">
        <v>31</v>
      </c>
      <c r="K38" s="143"/>
    </row>
    <row r="39" spans="1:11" ht="120" customHeight="1">
      <c r="B39" s="10" t="s">
        <v>111</v>
      </c>
      <c r="C39" s="144" t="s">
        <v>113</v>
      </c>
      <c r="D39" s="144"/>
      <c r="E39" s="15" t="s">
        <v>25</v>
      </c>
      <c r="F39" s="11" t="s">
        <v>90</v>
      </c>
      <c r="G39" s="145" t="s">
        <v>114</v>
      </c>
      <c r="H39" s="145"/>
      <c r="I39" s="145"/>
      <c r="J39" s="145" t="s">
        <v>94</v>
      </c>
      <c r="K39" s="145"/>
    </row>
    <row r="40" spans="1:11" ht="120" customHeight="1">
      <c r="B40" s="10" t="s">
        <v>111</v>
      </c>
      <c r="C40" s="144" t="s">
        <v>115</v>
      </c>
      <c r="D40" s="144"/>
      <c r="E40" s="15" t="s">
        <v>25</v>
      </c>
      <c r="F40" s="11" t="s">
        <v>90</v>
      </c>
      <c r="G40" s="145" t="s">
        <v>116</v>
      </c>
      <c r="H40" s="145"/>
      <c r="I40" s="145"/>
      <c r="J40" s="145" t="s">
        <v>94</v>
      </c>
      <c r="K40" s="145"/>
    </row>
    <row r="41" spans="1:11" ht="120" customHeight="1">
      <c r="B41" s="10" t="s">
        <v>111</v>
      </c>
      <c r="C41" s="144" t="s">
        <v>117</v>
      </c>
      <c r="D41" s="144"/>
      <c r="E41" s="15" t="s">
        <v>25</v>
      </c>
      <c r="F41" s="11" t="s">
        <v>90</v>
      </c>
      <c r="G41" s="141" t="s">
        <v>98</v>
      </c>
      <c r="H41" s="142"/>
      <c r="I41" s="143"/>
      <c r="J41" s="141" t="s">
        <v>31</v>
      </c>
      <c r="K41" s="143"/>
    </row>
    <row r="42" spans="1:11" ht="99.9" customHeight="1">
      <c r="B42" s="10" t="s">
        <v>118</v>
      </c>
      <c r="C42" s="139" t="s">
        <v>119</v>
      </c>
      <c r="D42" s="140"/>
      <c r="E42" s="15" t="s">
        <v>25</v>
      </c>
      <c r="F42" s="11" t="s">
        <v>75</v>
      </c>
      <c r="G42" s="141" t="s">
        <v>120</v>
      </c>
      <c r="H42" s="142"/>
      <c r="I42" s="143"/>
      <c r="J42" s="141" t="s">
        <v>31</v>
      </c>
      <c r="K42" s="143"/>
    </row>
    <row r="43" spans="1:11" ht="99.9" customHeight="1">
      <c r="B43" s="10" t="s">
        <v>121</v>
      </c>
      <c r="C43" s="139" t="s">
        <v>122</v>
      </c>
      <c r="D43" s="140"/>
      <c r="E43" s="15" t="s">
        <v>25</v>
      </c>
      <c r="F43" s="11" t="s">
        <v>79</v>
      </c>
      <c r="G43" s="141" t="s">
        <v>104</v>
      </c>
      <c r="H43" s="142"/>
      <c r="I43" s="143"/>
      <c r="J43" s="141" t="s">
        <v>31</v>
      </c>
      <c r="K43" s="143"/>
    </row>
    <row r="44" spans="1:11" ht="99.9" customHeight="1">
      <c r="B44" s="10" t="s">
        <v>123</v>
      </c>
      <c r="C44" s="139" t="s">
        <v>124</v>
      </c>
      <c r="D44" s="140"/>
      <c r="E44" s="15" t="s">
        <v>25</v>
      </c>
      <c r="F44" s="11" t="s">
        <v>83</v>
      </c>
      <c r="G44" s="141" t="s">
        <v>84</v>
      </c>
      <c r="H44" s="142"/>
      <c r="I44" s="143"/>
      <c r="J44" s="141" t="s">
        <v>31</v>
      </c>
      <c r="K44" s="143"/>
    </row>
    <row r="45" spans="1:11" ht="99.9" customHeight="1">
      <c r="B45" s="10" t="s">
        <v>125</v>
      </c>
      <c r="C45" s="144" t="s">
        <v>126</v>
      </c>
      <c r="D45" s="144"/>
      <c r="E45" s="15" t="s">
        <v>25</v>
      </c>
      <c r="F45" s="11" t="s">
        <v>79</v>
      </c>
      <c r="G45" s="141" t="s">
        <v>80</v>
      </c>
      <c r="H45" s="142"/>
      <c r="I45" s="143"/>
      <c r="J45" s="141" t="s">
        <v>31</v>
      </c>
      <c r="K45" s="143"/>
    </row>
    <row r="46" spans="1:11" ht="99.9" customHeight="1">
      <c r="B46" s="10" t="s">
        <v>127</v>
      </c>
      <c r="C46" s="139" t="s">
        <v>228</v>
      </c>
      <c r="D46" s="140"/>
      <c r="E46" s="15" t="s">
        <v>25</v>
      </c>
      <c r="F46" s="11" t="s">
        <v>83</v>
      </c>
      <c r="G46" s="141" t="s">
        <v>84</v>
      </c>
      <c r="H46" s="142"/>
      <c r="I46" s="143"/>
      <c r="J46" s="141" t="s">
        <v>31</v>
      </c>
      <c r="K46" s="143"/>
    </row>
    <row r="47" spans="1:11" ht="6.75" customHeight="1"/>
    <row r="48" spans="1:11" ht="18.899999999999999" customHeight="1">
      <c r="A48" s="6" t="s">
        <v>129</v>
      </c>
      <c r="B48" s="6"/>
    </row>
    <row r="49" spans="1:10" ht="17.5" thickBot="1">
      <c r="B49" s="148" t="s">
        <v>130</v>
      </c>
      <c r="C49" s="149"/>
      <c r="D49" s="16" t="s">
        <v>16</v>
      </c>
    </row>
    <row r="50" spans="1:10" ht="16.5" thickBot="1">
      <c r="B50" s="150">
        <f>ROUNDDOWN('MPS(calc_process)'!G6, 0)</f>
        <v>0</v>
      </c>
      <c r="C50" s="151"/>
      <c r="D50" s="17" t="s">
        <v>131</v>
      </c>
    </row>
    <row r="51" spans="1:10" ht="20.149999999999999" customHeight="1">
      <c r="F51" s="18"/>
      <c r="G51" s="18"/>
    </row>
    <row r="52" spans="1:10" ht="18.899999999999999" customHeight="1">
      <c r="A52" s="6" t="s">
        <v>132</v>
      </c>
    </row>
    <row r="53" spans="1:10" ht="18" customHeight="1">
      <c r="B53" s="19" t="s">
        <v>133</v>
      </c>
      <c r="C53" s="146" t="s">
        <v>134</v>
      </c>
      <c r="D53" s="146"/>
      <c r="E53" s="146"/>
      <c r="F53" s="146"/>
      <c r="G53" s="146"/>
      <c r="H53" s="146"/>
      <c r="I53" s="146"/>
      <c r="J53" s="20"/>
    </row>
    <row r="54" spans="1:10" ht="18" customHeight="1">
      <c r="B54" s="19" t="s">
        <v>135</v>
      </c>
      <c r="C54" s="146" t="s">
        <v>136</v>
      </c>
      <c r="D54" s="146"/>
      <c r="E54" s="146"/>
      <c r="F54" s="146"/>
      <c r="G54" s="146"/>
      <c r="H54" s="146"/>
      <c r="I54" s="146"/>
      <c r="J54" s="20"/>
    </row>
    <row r="55" spans="1:10" ht="18" customHeight="1">
      <c r="B55" s="19" t="s">
        <v>27</v>
      </c>
      <c r="C55" s="146" t="s">
        <v>137</v>
      </c>
      <c r="D55" s="146"/>
      <c r="E55" s="146"/>
      <c r="F55" s="146"/>
      <c r="G55" s="146"/>
      <c r="H55" s="146"/>
      <c r="I55" s="146"/>
      <c r="J55" s="20"/>
    </row>
  </sheetData>
  <sheetProtection algorithmName="SHA-512" hashValue="Fw4DciPgN8d25D8/SQ9Usbh8kyCIGq/0gYkmkdFvq5TofPOOikyazg2mHYEZ35yhugJDpOzH0fZQM1pPJdHL3Q==" saltValue="8dLyCWK/NQ99Xg2lpES2yg==" spinCount="100000" sheet="1" objects="1" scenarios="1" formatCells="0" formatRows="0"/>
  <mergeCells count="74">
    <mergeCell ref="C45:D45"/>
    <mergeCell ref="G45:I45"/>
    <mergeCell ref="J45:K45"/>
    <mergeCell ref="C46:D46"/>
    <mergeCell ref="G46:I46"/>
    <mergeCell ref="J46:K46"/>
    <mergeCell ref="C32:D32"/>
    <mergeCell ref="G32:I32"/>
    <mergeCell ref="J32:K32"/>
    <mergeCell ref="C35:D35"/>
    <mergeCell ref="G35:I35"/>
    <mergeCell ref="J35:K35"/>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J24:K24"/>
    <mergeCell ref="J25:K25"/>
    <mergeCell ref="J26:K26"/>
    <mergeCell ref="G24:I24"/>
    <mergeCell ref="G25:I25"/>
    <mergeCell ref="G26:I26"/>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G41:I41"/>
    <mergeCell ref="J41:K41"/>
    <mergeCell ref="C38:D38"/>
    <mergeCell ref="G38:I38"/>
    <mergeCell ref="J38:K38"/>
    <mergeCell ref="C39:D39"/>
    <mergeCell ref="G39:I39"/>
    <mergeCell ref="J39:K39"/>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s>
  <phoneticPr fontId="2"/>
  <pageMargins left="0.70866141732283472" right="0.70866141732283472" top="0.74803149606299213" bottom="0.74803149606299213" header="0.31496062992125984" footer="0.31496062992125984"/>
  <pageSetup paperSize="8" scale="83" fitToHeight="0" orientation="landscape" r:id="rId1"/>
  <rowBreaks count="1" manualBreakCount="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zoomScale="70" zoomScaleNormal="70" workbookViewId="0"/>
  </sheetViews>
  <sheetFormatPr defaultColWidth="9" defaultRowHeight="14"/>
  <cols>
    <col min="1" max="1" width="1.6328125" style="26" customWidth="1"/>
    <col min="2" max="2" width="13.81640625" style="26" customWidth="1"/>
    <col min="3" max="20" width="22.81640625" style="26" customWidth="1"/>
    <col min="21" max="16384" width="9" style="26"/>
  </cols>
  <sheetData>
    <row r="1" spans="1:14">
      <c r="N1" s="27" t="str">
        <f>'MPS(input)'!K1</f>
        <v>Monitoring Spreadsheet: JCM_TH_AM020_ver01.0</v>
      </c>
    </row>
    <row r="2" spans="1:14">
      <c r="N2" s="27" t="str">
        <f>'MPS(input)'!K2</f>
        <v>Reference Number:</v>
      </c>
    </row>
    <row r="3" spans="1:14" ht="27" customHeight="1">
      <c r="A3" s="3" t="s">
        <v>138</v>
      </c>
      <c r="B3" s="4"/>
      <c r="C3" s="4"/>
      <c r="D3" s="4"/>
      <c r="E3" s="4"/>
      <c r="F3" s="4"/>
      <c r="G3" s="4"/>
      <c r="H3" s="4"/>
      <c r="I3" s="4"/>
      <c r="J3" s="4"/>
      <c r="K3" s="4"/>
      <c r="L3" s="4"/>
      <c r="M3" s="4"/>
      <c r="N3" s="5"/>
    </row>
    <row r="4" spans="1:14">
      <c r="A4" s="1"/>
      <c r="B4" s="1"/>
      <c r="C4" s="1"/>
      <c r="D4" s="1"/>
      <c r="E4" s="1"/>
      <c r="F4" s="1"/>
      <c r="G4" s="1"/>
      <c r="H4" s="1"/>
      <c r="I4" s="1"/>
      <c r="J4" s="1"/>
      <c r="K4" s="1"/>
      <c r="L4" s="1"/>
      <c r="M4" s="1"/>
      <c r="N4" s="1"/>
    </row>
    <row r="5" spans="1:14">
      <c r="A5" s="6" t="s">
        <v>139</v>
      </c>
      <c r="B5" s="6"/>
      <c r="C5" s="1"/>
      <c r="D5" s="1"/>
      <c r="E5" s="1"/>
      <c r="F5" s="1"/>
      <c r="G5" s="1"/>
      <c r="H5" s="1"/>
      <c r="I5" s="1"/>
      <c r="J5" s="1"/>
      <c r="K5" s="1"/>
      <c r="L5" s="1"/>
      <c r="M5" s="1"/>
      <c r="N5" s="1"/>
    </row>
    <row r="6" spans="1:14" ht="43.5" customHeight="1">
      <c r="A6" s="6"/>
      <c r="B6" s="154" t="s">
        <v>140</v>
      </c>
      <c r="C6" s="7" t="s">
        <v>141</v>
      </c>
      <c r="D6" s="74" t="s">
        <v>142</v>
      </c>
      <c r="E6" s="152" t="s">
        <v>143</v>
      </c>
      <c r="F6" s="153"/>
      <c r="G6" s="152" t="s">
        <v>144</v>
      </c>
      <c r="H6" s="156"/>
      <c r="I6" s="156"/>
      <c r="J6" s="156"/>
      <c r="K6" s="156"/>
      <c r="L6" s="156"/>
      <c r="M6" s="153"/>
      <c r="N6" s="7" t="s">
        <v>145</v>
      </c>
    </row>
    <row r="7" spans="1:14" ht="20.149999999999999" customHeight="1">
      <c r="A7" s="8"/>
      <c r="B7" s="154"/>
      <c r="C7" s="15" t="s">
        <v>146</v>
      </c>
      <c r="D7" s="10" t="s">
        <v>23</v>
      </c>
      <c r="E7" s="10" t="s">
        <v>58</v>
      </c>
      <c r="F7" s="10" t="s">
        <v>62</v>
      </c>
      <c r="G7" s="10" t="s">
        <v>88</v>
      </c>
      <c r="H7" s="10" t="s">
        <v>88</v>
      </c>
      <c r="I7" s="10" t="s">
        <v>88</v>
      </c>
      <c r="J7" s="10" t="s">
        <v>88</v>
      </c>
      <c r="K7" s="10" t="s">
        <v>99</v>
      </c>
      <c r="L7" s="10" t="s">
        <v>102</v>
      </c>
      <c r="M7" s="10" t="s">
        <v>105</v>
      </c>
      <c r="N7" s="15" t="s">
        <v>147</v>
      </c>
    </row>
    <row r="8" spans="1:14" ht="120" customHeight="1">
      <c r="A8" s="1"/>
      <c r="B8" s="28" t="s">
        <v>14</v>
      </c>
      <c r="C8" s="29" t="s">
        <v>148</v>
      </c>
      <c r="D8" s="29" t="s">
        <v>149</v>
      </c>
      <c r="E8" s="11" t="s">
        <v>150</v>
      </c>
      <c r="F8" s="11" t="s">
        <v>151</v>
      </c>
      <c r="G8" s="30" t="s">
        <v>152</v>
      </c>
      <c r="H8" s="30" t="s">
        <v>153</v>
      </c>
      <c r="I8" s="30" t="s">
        <v>154</v>
      </c>
      <c r="J8" s="30" t="s">
        <v>155</v>
      </c>
      <c r="K8" s="29" t="s">
        <v>156</v>
      </c>
      <c r="L8" s="29" t="s">
        <v>103</v>
      </c>
      <c r="M8" s="29" t="s">
        <v>157</v>
      </c>
      <c r="N8" s="29" t="s">
        <v>158</v>
      </c>
    </row>
    <row r="9" spans="1:14" ht="30" customHeight="1">
      <c r="B9" s="31" t="s">
        <v>159</v>
      </c>
      <c r="C9" s="15" t="s">
        <v>160</v>
      </c>
      <c r="D9" s="15" t="s">
        <v>161</v>
      </c>
      <c r="E9" s="32" t="s">
        <v>43</v>
      </c>
      <c r="F9" s="10" t="s">
        <v>26</v>
      </c>
      <c r="G9" s="10" t="s">
        <v>90</v>
      </c>
      <c r="H9" s="10" t="s">
        <v>90</v>
      </c>
      <c r="I9" s="10" t="s">
        <v>90</v>
      </c>
      <c r="J9" s="10" t="s">
        <v>90</v>
      </c>
      <c r="K9" s="32" t="s">
        <v>75</v>
      </c>
      <c r="L9" s="32" t="s">
        <v>162</v>
      </c>
      <c r="M9" s="32" t="s">
        <v>83</v>
      </c>
      <c r="N9" s="15" t="s">
        <v>163</v>
      </c>
    </row>
    <row r="10" spans="1:14" ht="20.149999999999999" customHeight="1">
      <c r="B10" s="155" t="s">
        <v>164</v>
      </c>
      <c r="C10" s="15">
        <v>1</v>
      </c>
      <c r="D10" s="36"/>
      <c r="E10" s="36"/>
      <c r="F10" s="36"/>
      <c r="G10" s="37"/>
      <c r="H10" s="33">
        <f>IF(ISERROR(3.6*(100/K10)*M10),0,3.6*(100/K10)*M10)</f>
        <v>0</v>
      </c>
      <c r="I10" s="33">
        <f>IF(ISERROR(E10*L10*M10/F10),0,E10*L10*M10/F10)</f>
        <v>0</v>
      </c>
      <c r="J10" s="37"/>
      <c r="K10" s="36"/>
      <c r="L10" s="38"/>
      <c r="M10" s="38"/>
      <c r="N10" s="75">
        <f>IF(ISERROR(D10*SMALL(G10:J10,COUNTIF(G10:J10,0)+1)),0,D10*SMALL(G10:J10,COUNTIF(G10:J10,0)+1))</f>
        <v>0</v>
      </c>
    </row>
    <row r="11" spans="1:14" ht="20.149999999999999" customHeight="1">
      <c r="B11" s="155"/>
      <c r="C11" s="15">
        <v>2</v>
      </c>
      <c r="D11" s="36"/>
      <c r="E11" s="36"/>
      <c r="F11" s="36"/>
      <c r="G11" s="37"/>
      <c r="H11" s="33">
        <f t="shared" ref="H11:H19" si="0">IF(ISERROR(3.6*(100/K11)*M11),0,3.6*(100/K11)*M11)</f>
        <v>0</v>
      </c>
      <c r="I11" s="33">
        <f t="shared" ref="I11:I19" si="1">IF(ISERROR(E11*L11*M11/F11),0,E11*L11*M11/F11)</f>
        <v>0</v>
      </c>
      <c r="J11" s="37"/>
      <c r="K11" s="36"/>
      <c r="L11" s="39"/>
      <c r="M11" s="38"/>
      <c r="N11" s="75">
        <f>IF(ISERROR(D11*SMALL(G11:J11,COUNTIF(G11:J11,0)+1)),0,D11*SMALL(G11:J11,COUNTIF(G11:J11,0)+1))</f>
        <v>0</v>
      </c>
    </row>
    <row r="12" spans="1:14" ht="20.149999999999999" customHeight="1">
      <c r="B12" s="155"/>
      <c r="C12" s="15">
        <v>3</v>
      </c>
      <c r="D12" s="36"/>
      <c r="E12" s="36"/>
      <c r="F12" s="36"/>
      <c r="G12" s="37"/>
      <c r="H12" s="33">
        <f t="shared" si="0"/>
        <v>0</v>
      </c>
      <c r="I12" s="33">
        <f t="shared" si="1"/>
        <v>0</v>
      </c>
      <c r="J12" s="37"/>
      <c r="K12" s="36"/>
      <c r="L12" s="39"/>
      <c r="M12" s="38"/>
      <c r="N12" s="75">
        <f t="shared" ref="N12:N19" si="2">IF(ISERROR(D12*SMALL(G12:J12,COUNTIF(G12:J12,0)+1)),0,D12*SMALL(G12:J12,COUNTIF(G12:J12,0)+1))</f>
        <v>0</v>
      </c>
    </row>
    <row r="13" spans="1:14" ht="20.149999999999999" customHeight="1">
      <c r="B13" s="155"/>
      <c r="C13" s="15">
        <v>4</v>
      </c>
      <c r="D13" s="36"/>
      <c r="E13" s="36"/>
      <c r="F13" s="36"/>
      <c r="G13" s="37"/>
      <c r="H13" s="33">
        <f t="shared" si="0"/>
        <v>0</v>
      </c>
      <c r="I13" s="33">
        <f t="shared" si="1"/>
        <v>0</v>
      </c>
      <c r="J13" s="37"/>
      <c r="K13" s="36"/>
      <c r="L13" s="39"/>
      <c r="M13" s="38"/>
      <c r="N13" s="75">
        <f t="shared" si="2"/>
        <v>0</v>
      </c>
    </row>
    <row r="14" spans="1:14" ht="20.149999999999999" customHeight="1">
      <c r="B14" s="155"/>
      <c r="C14" s="15">
        <v>5</v>
      </c>
      <c r="D14" s="36"/>
      <c r="E14" s="36"/>
      <c r="F14" s="36"/>
      <c r="G14" s="37"/>
      <c r="H14" s="33">
        <f t="shared" si="0"/>
        <v>0</v>
      </c>
      <c r="I14" s="33">
        <f t="shared" si="1"/>
        <v>0</v>
      </c>
      <c r="J14" s="37"/>
      <c r="K14" s="36"/>
      <c r="L14" s="39"/>
      <c r="M14" s="38"/>
      <c r="N14" s="75">
        <f t="shared" si="2"/>
        <v>0</v>
      </c>
    </row>
    <row r="15" spans="1:14" ht="20.149999999999999" customHeight="1">
      <c r="B15" s="155"/>
      <c r="C15" s="15">
        <v>6</v>
      </c>
      <c r="D15" s="36"/>
      <c r="E15" s="36"/>
      <c r="F15" s="36"/>
      <c r="G15" s="37"/>
      <c r="H15" s="33">
        <f t="shared" si="0"/>
        <v>0</v>
      </c>
      <c r="I15" s="33">
        <f t="shared" si="1"/>
        <v>0</v>
      </c>
      <c r="J15" s="37"/>
      <c r="K15" s="36"/>
      <c r="L15" s="39"/>
      <c r="M15" s="38"/>
      <c r="N15" s="75">
        <f t="shared" si="2"/>
        <v>0</v>
      </c>
    </row>
    <row r="16" spans="1:14" ht="20.149999999999999" customHeight="1">
      <c r="B16" s="155"/>
      <c r="C16" s="15">
        <v>7</v>
      </c>
      <c r="D16" s="36"/>
      <c r="E16" s="36"/>
      <c r="F16" s="36"/>
      <c r="G16" s="37"/>
      <c r="H16" s="33">
        <f t="shared" si="0"/>
        <v>0</v>
      </c>
      <c r="I16" s="33">
        <f t="shared" si="1"/>
        <v>0</v>
      </c>
      <c r="J16" s="37"/>
      <c r="K16" s="36"/>
      <c r="L16" s="39"/>
      <c r="M16" s="38"/>
      <c r="N16" s="75">
        <f t="shared" si="2"/>
        <v>0</v>
      </c>
    </row>
    <row r="17" spans="1:16" ht="20.149999999999999" customHeight="1">
      <c r="B17" s="155"/>
      <c r="C17" s="15">
        <v>8</v>
      </c>
      <c r="D17" s="36"/>
      <c r="E17" s="36"/>
      <c r="F17" s="36"/>
      <c r="G17" s="37"/>
      <c r="H17" s="33">
        <f t="shared" si="0"/>
        <v>0</v>
      </c>
      <c r="I17" s="33">
        <f t="shared" si="1"/>
        <v>0</v>
      </c>
      <c r="J17" s="37"/>
      <c r="K17" s="36"/>
      <c r="L17" s="39"/>
      <c r="M17" s="38"/>
      <c r="N17" s="75">
        <f t="shared" si="2"/>
        <v>0</v>
      </c>
    </row>
    <row r="18" spans="1:16" ht="20.149999999999999" customHeight="1">
      <c r="B18" s="155"/>
      <c r="C18" s="15">
        <v>9</v>
      </c>
      <c r="D18" s="36"/>
      <c r="E18" s="36"/>
      <c r="F18" s="36"/>
      <c r="G18" s="37"/>
      <c r="H18" s="33">
        <f t="shared" si="0"/>
        <v>0</v>
      </c>
      <c r="I18" s="33">
        <f t="shared" si="1"/>
        <v>0</v>
      </c>
      <c r="J18" s="37"/>
      <c r="K18" s="36"/>
      <c r="L18" s="39"/>
      <c r="M18" s="38"/>
      <c r="N18" s="75">
        <f t="shared" si="2"/>
        <v>0</v>
      </c>
    </row>
    <row r="19" spans="1:16" ht="20.149999999999999" customHeight="1">
      <c r="B19" s="155"/>
      <c r="C19" s="15">
        <v>10</v>
      </c>
      <c r="D19" s="36"/>
      <c r="E19" s="36"/>
      <c r="F19" s="36"/>
      <c r="G19" s="37"/>
      <c r="H19" s="33">
        <f t="shared" si="0"/>
        <v>0</v>
      </c>
      <c r="I19" s="33">
        <f t="shared" si="1"/>
        <v>0</v>
      </c>
      <c r="J19" s="37"/>
      <c r="K19" s="36"/>
      <c r="L19" s="39"/>
      <c r="M19" s="38"/>
      <c r="N19" s="75">
        <f t="shared" si="2"/>
        <v>0</v>
      </c>
    </row>
    <row r="20" spans="1:16" ht="20.149999999999999" customHeight="1">
      <c r="B20" s="31" t="s">
        <v>165</v>
      </c>
      <c r="C20" s="34" t="s">
        <v>160</v>
      </c>
      <c r="D20" s="35" t="s">
        <v>160</v>
      </c>
      <c r="E20" s="35"/>
      <c r="F20" s="35"/>
      <c r="G20" s="34" t="s">
        <v>160</v>
      </c>
      <c r="H20" s="34" t="s">
        <v>160</v>
      </c>
      <c r="I20" s="34" t="s">
        <v>160</v>
      </c>
      <c r="J20" s="34" t="s">
        <v>160</v>
      </c>
      <c r="K20" s="34" t="s">
        <v>160</v>
      </c>
      <c r="L20" s="34"/>
      <c r="M20" s="34" t="s">
        <v>160</v>
      </c>
      <c r="N20" s="76">
        <f>SUM(N10:N19)</f>
        <v>0</v>
      </c>
    </row>
    <row r="22" spans="1:16">
      <c r="A22" s="6" t="s">
        <v>166</v>
      </c>
      <c r="B22" s="6"/>
      <c r="C22" s="1"/>
      <c r="D22" s="1"/>
      <c r="E22" s="1"/>
      <c r="F22" s="1"/>
      <c r="G22" s="1"/>
      <c r="H22" s="1"/>
      <c r="I22" s="6"/>
      <c r="J22" s="1"/>
      <c r="K22" s="1"/>
      <c r="L22" s="1"/>
      <c r="M22" s="1"/>
      <c r="N22" s="1"/>
      <c r="O22" s="1"/>
      <c r="P22" s="1"/>
    </row>
    <row r="23" spans="1:16" ht="43.5" customHeight="1">
      <c r="A23" s="6"/>
      <c r="B23" s="147" t="s">
        <v>140</v>
      </c>
      <c r="C23" s="7" t="s">
        <v>141</v>
      </c>
      <c r="D23" s="73" t="s">
        <v>142</v>
      </c>
      <c r="E23" s="152" t="s">
        <v>144</v>
      </c>
      <c r="F23" s="153"/>
      <c r="G23" s="7" t="s">
        <v>145</v>
      </c>
    </row>
    <row r="24" spans="1:16" ht="20.149999999999999" customHeight="1">
      <c r="A24" s="8"/>
      <c r="B24" s="147"/>
      <c r="C24" s="15" t="s">
        <v>146</v>
      </c>
      <c r="D24" s="66" t="s">
        <v>33</v>
      </c>
      <c r="E24" s="66" t="s">
        <v>73</v>
      </c>
      <c r="F24" s="66" t="s">
        <v>81</v>
      </c>
      <c r="G24" s="15" t="s">
        <v>167</v>
      </c>
    </row>
    <row r="25" spans="1:16" ht="120" customHeight="1">
      <c r="A25" s="1"/>
      <c r="B25" s="28" t="s">
        <v>14</v>
      </c>
      <c r="C25" s="29" t="s">
        <v>148</v>
      </c>
      <c r="D25" s="70" t="s">
        <v>168</v>
      </c>
      <c r="E25" s="70" t="s">
        <v>169</v>
      </c>
      <c r="F25" s="70" t="s">
        <v>82</v>
      </c>
      <c r="G25" s="29" t="s">
        <v>229</v>
      </c>
    </row>
    <row r="26" spans="1:16" ht="30" customHeight="1">
      <c r="B26" s="31" t="s">
        <v>159</v>
      </c>
      <c r="C26" s="15" t="s">
        <v>160</v>
      </c>
      <c r="D26" s="67" t="s">
        <v>170</v>
      </c>
      <c r="E26" s="67" t="s">
        <v>171</v>
      </c>
      <c r="F26" s="66" t="s">
        <v>83</v>
      </c>
      <c r="G26" s="15" t="s">
        <v>163</v>
      </c>
    </row>
    <row r="27" spans="1:16" ht="20.149999999999999" customHeight="1">
      <c r="B27" s="155" t="s">
        <v>164</v>
      </c>
      <c r="C27" s="15">
        <v>1</v>
      </c>
      <c r="D27" s="71"/>
      <c r="E27" s="72">
        <f>'MPS(calc_process)'!$F$23</f>
        <v>89</v>
      </c>
      <c r="F27" s="69">
        <f>'MPS(input)'!$E$28</f>
        <v>0</v>
      </c>
      <c r="G27" s="75">
        <f>IF(ISERROR(D27*(100/E27)*F27),0,D27*(100/E27)*F27)</f>
        <v>0</v>
      </c>
    </row>
    <row r="28" spans="1:16" ht="20.149999999999999" customHeight="1">
      <c r="B28" s="155"/>
      <c r="C28" s="15">
        <v>2</v>
      </c>
      <c r="D28" s="71"/>
      <c r="E28" s="72">
        <f>'MPS(calc_process)'!$F$23</f>
        <v>89</v>
      </c>
      <c r="F28" s="69">
        <f>'MPS(input)'!$E$28</f>
        <v>0</v>
      </c>
      <c r="G28" s="75">
        <f t="shared" ref="G28:G36" si="3">IF(ISERROR(D28*(100/E28)*F28),0,D28*(100/E28)*F28)</f>
        <v>0</v>
      </c>
    </row>
    <row r="29" spans="1:16" ht="20.149999999999999" customHeight="1">
      <c r="B29" s="155"/>
      <c r="C29" s="15">
        <v>3</v>
      </c>
      <c r="D29" s="71"/>
      <c r="E29" s="72">
        <f>'MPS(calc_process)'!$F$23</f>
        <v>89</v>
      </c>
      <c r="F29" s="69">
        <f>'MPS(input)'!$E$28</f>
        <v>0</v>
      </c>
      <c r="G29" s="75">
        <f t="shared" si="3"/>
        <v>0</v>
      </c>
    </row>
    <row r="30" spans="1:16" ht="20.149999999999999" customHeight="1">
      <c r="B30" s="155"/>
      <c r="C30" s="15">
        <v>4</v>
      </c>
      <c r="D30" s="71"/>
      <c r="E30" s="72">
        <f>'MPS(calc_process)'!$F$23</f>
        <v>89</v>
      </c>
      <c r="F30" s="69">
        <f>'MPS(input)'!$E$28</f>
        <v>0</v>
      </c>
      <c r="G30" s="75">
        <f t="shared" si="3"/>
        <v>0</v>
      </c>
    </row>
    <row r="31" spans="1:16" ht="20.149999999999999" customHeight="1">
      <c r="B31" s="155"/>
      <c r="C31" s="15">
        <v>5</v>
      </c>
      <c r="D31" s="71"/>
      <c r="E31" s="72">
        <f>'MPS(calc_process)'!$F$23</f>
        <v>89</v>
      </c>
      <c r="F31" s="69">
        <f>'MPS(input)'!$E$28</f>
        <v>0</v>
      </c>
      <c r="G31" s="75">
        <f t="shared" si="3"/>
        <v>0</v>
      </c>
    </row>
    <row r="32" spans="1:16" ht="20.149999999999999" customHeight="1">
      <c r="B32" s="155"/>
      <c r="C32" s="15">
        <v>6</v>
      </c>
      <c r="D32" s="71"/>
      <c r="E32" s="72">
        <f>'MPS(calc_process)'!$F$23</f>
        <v>89</v>
      </c>
      <c r="F32" s="69">
        <f>'MPS(input)'!$E$28</f>
        <v>0</v>
      </c>
      <c r="G32" s="75">
        <f t="shared" si="3"/>
        <v>0</v>
      </c>
    </row>
    <row r="33" spans="1:20" ht="20.149999999999999" customHeight="1">
      <c r="B33" s="155"/>
      <c r="C33" s="15">
        <v>7</v>
      </c>
      <c r="D33" s="71"/>
      <c r="E33" s="72">
        <f>'MPS(calc_process)'!$F$23</f>
        <v>89</v>
      </c>
      <c r="F33" s="69">
        <f>'MPS(input)'!$E$28</f>
        <v>0</v>
      </c>
      <c r="G33" s="75">
        <f t="shared" si="3"/>
        <v>0</v>
      </c>
    </row>
    <row r="34" spans="1:20" ht="20.149999999999999" customHeight="1">
      <c r="B34" s="155"/>
      <c r="C34" s="15">
        <v>8</v>
      </c>
      <c r="D34" s="71"/>
      <c r="E34" s="72">
        <f>'MPS(calc_process)'!$F$23</f>
        <v>89</v>
      </c>
      <c r="F34" s="69">
        <f>'MPS(input)'!$E$28</f>
        <v>0</v>
      </c>
      <c r="G34" s="75">
        <f t="shared" si="3"/>
        <v>0</v>
      </c>
    </row>
    <row r="35" spans="1:20" ht="20.149999999999999" customHeight="1">
      <c r="B35" s="155"/>
      <c r="C35" s="15">
        <v>9</v>
      </c>
      <c r="D35" s="71"/>
      <c r="E35" s="72">
        <f>'MPS(calc_process)'!$F$23</f>
        <v>89</v>
      </c>
      <c r="F35" s="69">
        <f>'MPS(input)'!$E$28</f>
        <v>0</v>
      </c>
      <c r="G35" s="75">
        <f t="shared" si="3"/>
        <v>0</v>
      </c>
    </row>
    <row r="36" spans="1:20" ht="20.149999999999999" customHeight="1">
      <c r="B36" s="155"/>
      <c r="C36" s="15">
        <v>10</v>
      </c>
      <c r="D36" s="71"/>
      <c r="E36" s="72">
        <f>'MPS(calc_process)'!$F$23</f>
        <v>89</v>
      </c>
      <c r="F36" s="69">
        <f>'MPS(input)'!$E$28</f>
        <v>0</v>
      </c>
      <c r="G36" s="75">
        <f t="shared" si="3"/>
        <v>0</v>
      </c>
    </row>
    <row r="37" spans="1:20" ht="20.149999999999999" customHeight="1">
      <c r="B37" s="31" t="s">
        <v>165</v>
      </c>
      <c r="C37" s="34" t="s">
        <v>160</v>
      </c>
      <c r="D37" s="35" t="s">
        <v>160</v>
      </c>
      <c r="E37" s="35" t="s">
        <v>160</v>
      </c>
      <c r="F37" s="66" t="s">
        <v>25</v>
      </c>
      <c r="G37" s="76">
        <f>SUM(G27:G36)</f>
        <v>0</v>
      </c>
    </row>
    <row r="39" spans="1:20">
      <c r="A39" s="6" t="s">
        <v>172</v>
      </c>
      <c r="B39" s="6"/>
      <c r="C39" s="1"/>
      <c r="D39" s="1"/>
      <c r="E39" s="1"/>
      <c r="F39" s="1"/>
      <c r="G39" s="1"/>
      <c r="H39" s="1"/>
      <c r="I39" s="6"/>
      <c r="J39" s="1"/>
      <c r="K39" s="1"/>
      <c r="L39" s="1"/>
      <c r="M39" s="1"/>
      <c r="N39" s="1"/>
      <c r="O39" s="1"/>
      <c r="P39" s="1"/>
    </row>
    <row r="40" spans="1:20" ht="43.5" customHeight="1">
      <c r="A40" s="6"/>
      <c r="B40" s="147" t="s">
        <v>140</v>
      </c>
      <c r="C40" s="7" t="s">
        <v>141</v>
      </c>
      <c r="D40" s="152" t="s">
        <v>142</v>
      </c>
      <c r="E40" s="156"/>
      <c r="F40" s="153"/>
      <c r="G40" s="152" t="s">
        <v>173</v>
      </c>
      <c r="H40" s="153"/>
      <c r="I40" s="152" t="s">
        <v>144</v>
      </c>
      <c r="J40" s="156"/>
      <c r="K40" s="156"/>
      <c r="L40" s="156"/>
      <c r="M40" s="156"/>
      <c r="N40" s="156"/>
      <c r="O40" s="156"/>
      <c r="P40" s="156"/>
      <c r="Q40" s="156"/>
      <c r="R40" s="153"/>
      <c r="S40" s="7" t="s">
        <v>145</v>
      </c>
      <c r="T40" s="7" t="s">
        <v>174</v>
      </c>
    </row>
    <row r="41" spans="1:20" ht="20.149999999999999" customHeight="1">
      <c r="A41" s="8"/>
      <c r="B41" s="147"/>
      <c r="C41" s="15" t="s">
        <v>175</v>
      </c>
      <c r="D41" s="66" t="s">
        <v>38</v>
      </c>
      <c r="E41" s="10" t="s">
        <v>49</v>
      </c>
      <c r="F41" s="10" t="s">
        <v>53</v>
      </c>
      <c r="G41" s="10" t="s">
        <v>66</v>
      </c>
      <c r="H41" s="10" t="s">
        <v>69</v>
      </c>
      <c r="I41" s="66" t="s">
        <v>176</v>
      </c>
      <c r="J41" s="10" t="s">
        <v>111</v>
      </c>
      <c r="K41" s="10" t="s">
        <v>111</v>
      </c>
      <c r="L41" s="10" t="s">
        <v>111</v>
      </c>
      <c r="M41" s="10" t="s">
        <v>111</v>
      </c>
      <c r="N41" s="10" t="s">
        <v>118</v>
      </c>
      <c r="O41" s="10" t="s">
        <v>121</v>
      </c>
      <c r="P41" s="10" t="s">
        <v>123</v>
      </c>
      <c r="Q41" s="10" t="s">
        <v>125</v>
      </c>
      <c r="R41" s="10" t="s">
        <v>127</v>
      </c>
      <c r="S41" s="15" t="s">
        <v>177</v>
      </c>
      <c r="T41" s="15" t="s">
        <v>178</v>
      </c>
    </row>
    <row r="42" spans="1:20" ht="120" customHeight="1">
      <c r="A42" s="1"/>
      <c r="B42" s="28" t="s">
        <v>14</v>
      </c>
      <c r="C42" s="29" t="s">
        <v>179</v>
      </c>
      <c r="D42" s="70" t="s">
        <v>180</v>
      </c>
      <c r="E42" s="11" t="s">
        <v>50</v>
      </c>
      <c r="F42" s="11" t="s">
        <v>54</v>
      </c>
      <c r="G42" s="11" t="s">
        <v>67</v>
      </c>
      <c r="H42" s="11" t="s">
        <v>70</v>
      </c>
      <c r="I42" s="70" t="s">
        <v>181</v>
      </c>
      <c r="J42" s="30" t="s">
        <v>182</v>
      </c>
      <c r="K42" s="30" t="s">
        <v>183</v>
      </c>
      <c r="L42" s="30" t="s">
        <v>184</v>
      </c>
      <c r="M42" s="30" t="s">
        <v>185</v>
      </c>
      <c r="N42" s="29" t="s">
        <v>186</v>
      </c>
      <c r="O42" s="29" t="s">
        <v>122</v>
      </c>
      <c r="P42" s="29" t="s">
        <v>187</v>
      </c>
      <c r="Q42" s="29" t="s">
        <v>126</v>
      </c>
      <c r="R42" s="29" t="s">
        <v>128</v>
      </c>
      <c r="S42" s="29" t="s">
        <v>188</v>
      </c>
      <c r="T42" s="29" t="s">
        <v>189</v>
      </c>
    </row>
    <row r="43" spans="1:20" ht="30" customHeight="1">
      <c r="B43" s="31" t="s">
        <v>159</v>
      </c>
      <c r="C43" s="15" t="s">
        <v>160</v>
      </c>
      <c r="D43" s="67" t="s">
        <v>161</v>
      </c>
      <c r="E43" s="10" t="s">
        <v>26</v>
      </c>
      <c r="F43" s="32" t="s">
        <v>55</v>
      </c>
      <c r="G43" s="32" t="s">
        <v>43</v>
      </c>
      <c r="H43" s="10" t="s">
        <v>26</v>
      </c>
      <c r="I43" s="67" t="s">
        <v>190</v>
      </c>
      <c r="J43" s="10" t="s">
        <v>90</v>
      </c>
      <c r="K43" s="10" t="s">
        <v>90</v>
      </c>
      <c r="L43" s="10" t="s">
        <v>90</v>
      </c>
      <c r="M43" s="10" t="s">
        <v>90</v>
      </c>
      <c r="N43" s="32" t="s">
        <v>75</v>
      </c>
      <c r="O43" s="32" t="s">
        <v>162</v>
      </c>
      <c r="P43" s="32" t="s">
        <v>83</v>
      </c>
      <c r="Q43" s="32" t="s">
        <v>162</v>
      </c>
      <c r="R43" s="32" t="s">
        <v>83</v>
      </c>
      <c r="S43" s="15" t="s">
        <v>163</v>
      </c>
      <c r="T43" s="15" t="s">
        <v>163</v>
      </c>
    </row>
    <row r="44" spans="1:20" ht="20.149999999999999" customHeight="1">
      <c r="B44" s="157" t="s">
        <v>164</v>
      </c>
      <c r="C44" s="15">
        <v>1</v>
      </c>
      <c r="D44" s="71"/>
      <c r="E44" s="71"/>
      <c r="F44" s="71"/>
      <c r="G44" s="36"/>
      <c r="H44" s="36"/>
      <c r="I44" s="36"/>
      <c r="J44" s="37"/>
      <c r="K44" s="33">
        <f>IF(ISERROR(3.6*(100/N44)*P44),0,3.6*(100/N44)*P44)</f>
        <v>0</v>
      </c>
      <c r="L44" s="33">
        <f>IF(ISERROR(G44*O44*P44/H44),0,G44*O44*P44/H44)</f>
        <v>0</v>
      </c>
      <c r="M44" s="37"/>
      <c r="N44" s="36"/>
      <c r="O44" s="38"/>
      <c r="P44" s="38"/>
      <c r="Q44" s="38"/>
      <c r="R44" s="38"/>
      <c r="S44" s="75">
        <f t="shared" ref="S44:S63" si="4">IF(ISERROR(D44/I44*SMALL(J44:M44,COUNTIF(J44:M44,0)+1)),0,D44/I44*SMALL(J44:M44,COUNTIF(J44:M44,0)+1))</f>
        <v>0</v>
      </c>
      <c r="T44" s="75">
        <f>IF(ISERROR(E44*SMALL(K44:N44,COUNTIF(K44:N44,0)+1)),0,E44*SMALL(K44:N44,COUNTIF(K44:N44,0)+1)+ISERROR(F44*Q44/1000*R44))</f>
        <v>0</v>
      </c>
    </row>
    <row r="45" spans="1:20" ht="20.149999999999999" customHeight="1">
      <c r="B45" s="158"/>
      <c r="C45" s="15">
        <v>2</v>
      </c>
      <c r="D45" s="71"/>
      <c r="E45" s="71"/>
      <c r="F45" s="71"/>
      <c r="G45" s="36"/>
      <c r="H45" s="36"/>
      <c r="I45" s="36"/>
      <c r="J45" s="37"/>
      <c r="K45" s="33">
        <f t="shared" ref="K45:K53" si="5">IF(ISERROR(3.6*(100/N45)*P45),0,3.6*(100/N45)*P45)</f>
        <v>0</v>
      </c>
      <c r="L45" s="33">
        <f t="shared" ref="L45:L63" si="6">IF(ISERROR(G45*O45*P45/H45),0,G45*O45*P45/H45)</f>
        <v>0</v>
      </c>
      <c r="M45" s="37"/>
      <c r="N45" s="36"/>
      <c r="O45" s="39"/>
      <c r="P45" s="38"/>
      <c r="Q45" s="38"/>
      <c r="R45" s="38"/>
      <c r="S45" s="75">
        <f t="shared" si="4"/>
        <v>0</v>
      </c>
      <c r="T45" s="75">
        <f t="shared" ref="T45:T63" si="7">IF(ISERROR(E45*SMALL(K45:N45,COUNTIF(K45:N45,0)+1)),0,E45*SMALL(K45:N45,COUNTIF(K45:N45,0)+1)+ISERROR(F45*Q45/1000*R45))</f>
        <v>0</v>
      </c>
    </row>
    <row r="46" spans="1:20" ht="20.149999999999999" customHeight="1">
      <c r="B46" s="158"/>
      <c r="C46" s="15">
        <v>3</v>
      </c>
      <c r="D46" s="71"/>
      <c r="E46" s="71"/>
      <c r="F46" s="71"/>
      <c r="G46" s="36"/>
      <c r="H46" s="36"/>
      <c r="I46" s="36"/>
      <c r="J46" s="37"/>
      <c r="K46" s="33">
        <f t="shared" si="5"/>
        <v>0</v>
      </c>
      <c r="L46" s="33">
        <f t="shared" si="6"/>
        <v>0</v>
      </c>
      <c r="M46" s="37"/>
      <c r="N46" s="36"/>
      <c r="O46" s="39"/>
      <c r="P46" s="38"/>
      <c r="Q46" s="38"/>
      <c r="R46" s="38"/>
      <c r="S46" s="75">
        <f t="shared" si="4"/>
        <v>0</v>
      </c>
      <c r="T46" s="75">
        <f t="shared" si="7"/>
        <v>0</v>
      </c>
    </row>
    <row r="47" spans="1:20" ht="20.149999999999999" customHeight="1">
      <c r="B47" s="158"/>
      <c r="C47" s="15">
        <v>4</v>
      </c>
      <c r="D47" s="71"/>
      <c r="E47" s="71"/>
      <c r="F47" s="71"/>
      <c r="G47" s="36"/>
      <c r="H47" s="36"/>
      <c r="I47" s="36"/>
      <c r="J47" s="37"/>
      <c r="K47" s="33">
        <f t="shared" si="5"/>
        <v>0</v>
      </c>
      <c r="L47" s="33">
        <f t="shared" si="6"/>
        <v>0</v>
      </c>
      <c r="M47" s="37"/>
      <c r="N47" s="36"/>
      <c r="O47" s="39"/>
      <c r="P47" s="38"/>
      <c r="Q47" s="38"/>
      <c r="R47" s="38"/>
      <c r="S47" s="75">
        <f t="shared" si="4"/>
        <v>0</v>
      </c>
      <c r="T47" s="75">
        <f t="shared" si="7"/>
        <v>0</v>
      </c>
    </row>
    <row r="48" spans="1:20" ht="20.149999999999999" customHeight="1">
      <c r="B48" s="158"/>
      <c r="C48" s="15">
        <v>5</v>
      </c>
      <c r="D48" s="71"/>
      <c r="E48" s="71"/>
      <c r="F48" s="71"/>
      <c r="G48" s="36"/>
      <c r="H48" s="36"/>
      <c r="I48" s="36"/>
      <c r="J48" s="37"/>
      <c r="K48" s="33">
        <f t="shared" si="5"/>
        <v>0</v>
      </c>
      <c r="L48" s="33">
        <f t="shared" si="6"/>
        <v>0</v>
      </c>
      <c r="M48" s="37"/>
      <c r="N48" s="36"/>
      <c r="O48" s="39"/>
      <c r="P48" s="38"/>
      <c r="Q48" s="38"/>
      <c r="R48" s="38"/>
      <c r="S48" s="75">
        <f t="shared" si="4"/>
        <v>0</v>
      </c>
      <c r="T48" s="75">
        <f t="shared" si="7"/>
        <v>0</v>
      </c>
    </row>
    <row r="49" spans="2:20" ht="20.149999999999999" customHeight="1">
      <c r="B49" s="158"/>
      <c r="C49" s="15">
        <v>6</v>
      </c>
      <c r="D49" s="71"/>
      <c r="E49" s="71"/>
      <c r="F49" s="71"/>
      <c r="G49" s="36"/>
      <c r="H49" s="36"/>
      <c r="I49" s="36"/>
      <c r="J49" s="37"/>
      <c r="K49" s="33">
        <f t="shared" si="5"/>
        <v>0</v>
      </c>
      <c r="L49" s="33">
        <f t="shared" si="6"/>
        <v>0</v>
      </c>
      <c r="M49" s="37"/>
      <c r="N49" s="36"/>
      <c r="O49" s="39"/>
      <c r="P49" s="38"/>
      <c r="Q49" s="38"/>
      <c r="R49" s="38"/>
      <c r="S49" s="75">
        <f t="shared" si="4"/>
        <v>0</v>
      </c>
      <c r="T49" s="75">
        <f t="shared" si="7"/>
        <v>0</v>
      </c>
    </row>
    <row r="50" spans="2:20" ht="20.149999999999999" customHeight="1">
      <c r="B50" s="158"/>
      <c r="C50" s="15">
        <v>7</v>
      </c>
      <c r="D50" s="71"/>
      <c r="E50" s="71"/>
      <c r="F50" s="71"/>
      <c r="G50" s="36"/>
      <c r="H50" s="36"/>
      <c r="I50" s="36"/>
      <c r="J50" s="37"/>
      <c r="K50" s="33">
        <f t="shared" si="5"/>
        <v>0</v>
      </c>
      <c r="L50" s="33">
        <f t="shared" si="6"/>
        <v>0</v>
      </c>
      <c r="M50" s="37"/>
      <c r="N50" s="36"/>
      <c r="O50" s="39"/>
      <c r="P50" s="38"/>
      <c r="Q50" s="38"/>
      <c r="R50" s="38"/>
      <c r="S50" s="75">
        <f t="shared" si="4"/>
        <v>0</v>
      </c>
      <c r="T50" s="75">
        <f t="shared" si="7"/>
        <v>0</v>
      </c>
    </row>
    <row r="51" spans="2:20" ht="20.149999999999999" customHeight="1">
      <c r="B51" s="158"/>
      <c r="C51" s="15">
        <v>8</v>
      </c>
      <c r="D51" s="71"/>
      <c r="E51" s="71"/>
      <c r="F51" s="71"/>
      <c r="G51" s="36"/>
      <c r="H51" s="36"/>
      <c r="I51" s="36"/>
      <c r="J51" s="37"/>
      <c r="K51" s="33">
        <f t="shared" si="5"/>
        <v>0</v>
      </c>
      <c r="L51" s="33">
        <f t="shared" si="6"/>
        <v>0</v>
      </c>
      <c r="M51" s="37"/>
      <c r="N51" s="36"/>
      <c r="O51" s="39"/>
      <c r="P51" s="38"/>
      <c r="Q51" s="38"/>
      <c r="R51" s="38"/>
      <c r="S51" s="75">
        <f t="shared" si="4"/>
        <v>0</v>
      </c>
      <c r="T51" s="75">
        <f t="shared" si="7"/>
        <v>0</v>
      </c>
    </row>
    <row r="52" spans="2:20" ht="20.149999999999999" customHeight="1">
      <c r="B52" s="158"/>
      <c r="C52" s="15">
        <v>9</v>
      </c>
      <c r="D52" s="71"/>
      <c r="E52" s="71"/>
      <c r="F52" s="71"/>
      <c r="G52" s="36"/>
      <c r="H52" s="36"/>
      <c r="I52" s="36"/>
      <c r="J52" s="37"/>
      <c r="K52" s="33">
        <f t="shared" si="5"/>
        <v>0</v>
      </c>
      <c r="L52" s="33">
        <f t="shared" si="6"/>
        <v>0</v>
      </c>
      <c r="M52" s="37"/>
      <c r="N52" s="36"/>
      <c r="O52" s="39"/>
      <c r="P52" s="38"/>
      <c r="Q52" s="38"/>
      <c r="R52" s="38"/>
      <c r="S52" s="75">
        <f t="shared" si="4"/>
        <v>0</v>
      </c>
      <c r="T52" s="75">
        <f t="shared" si="7"/>
        <v>0</v>
      </c>
    </row>
    <row r="53" spans="2:20" ht="20.149999999999999" customHeight="1">
      <c r="B53" s="158"/>
      <c r="C53" s="15">
        <v>10</v>
      </c>
      <c r="D53" s="71"/>
      <c r="E53" s="71"/>
      <c r="F53" s="71"/>
      <c r="G53" s="36"/>
      <c r="H53" s="36"/>
      <c r="I53" s="36"/>
      <c r="J53" s="37"/>
      <c r="K53" s="33">
        <f t="shared" si="5"/>
        <v>0</v>
      </c>
      <c r="L53" s="33">
        <f t="shared" si="6"/>
        <v>0</v>
      </c>
      <c r="M53" s="37"/>
      <c r="N53" s="36"/>
      <c r="O53" s="39"/>
      <c r="P53" s="38"/>
      <c r="Q53" s="38"/>
      <c r="R53" s="38"/>
      <c r="S53" s="75">
        <f t="shared" si="4"/>
        <v>0</v>
      </c>
      <c r="T53" s="75">
        <f t="shared" si="7"/>
        <v>0</v>
      </c>
    </row>
    <row r="54" spans="2:20" ht="20.149999999999999" customHeight="1">
      <c r="B54" s="158"/>
      <c r="C54" s="15">
        <v>11</v>
      </c>
      <c r="D54" s="71"/>
      <c r="E54" s="71"/>
      <c r="F54" s="71"/>
      <c r="G54" s="71"/>
      <c r="H54" s="71"/>
      <c r="I54" s="71"/>
      <c r="J54" s="37"/>
      <c r="K54" s="33">
        <f t="shared" ref="K54:K63" si="8">IF(ISERROR(3.6*(100/N54)*P54),0,3.6*(100/N54)*P54)</f>
        <v>0</v>
      </c>
      <c r="L54" s="33">
        <f t="shared" si="6"/>
        <v>0</v>
      </c>
      <c r="M54" s="37"/>
      <c r="N54" s="36"/>
      <c r="O54" s="39"/>
      <c r="P54" s="38"/>
      <c r="Q54" s="38"/>
      <c r="R54" s="38"/>
      <c r="S54" s="75">
        <f t="shared" si="4"/>
        <v>0</v>
      </c>
      <c r="T54" s="75">
        <f t="shared" si="7"/>
        <v>0</v>
      </c>
    </row>
    <row r="55" spans="2:20" ht="20.149999999999999" customHeight="1">
      <c r="B55" s="158"/>
      <c r="C55" s="15">
        <v>12</v>
      </c>
      <c r="D55" s="71"/>
      <c r="E55" s="71"/>
      <c r="F55" s="71"/>
      <c r="G55" s="71"/>
      <c r="H55" s="71"/>
      <c r="I55" s="71"/>
      <c r="J55" s="37"/>
      <c r="K55" s="33">
        <f t="shared" si="8"/>
        <v>0</v>
      </c>
      <c r="L55" s="33">
        <f t="shared" si="6"/>
        <v>0</v>
      </c>
      <c r="M55" s="37"/>
      <c r="N55" s="36"/>
      <c r="O55" s="39"/>
      <c r="P55" s="38"/>
      <c r="Q55" s="38"/>
      <c r="R55" s="38"/>
      <c r="S55" s="75">
        <f t="shared" si="4"/>
        <v>0</v>
      </c>
      <c r="T55" s="75">
        <f t="shared" si="7"/>
        <v>0</v>
      </c>
    </row>
    <row r="56" spans="2:20" ht="20.149999999999999" customHeight="1">
      <c r="B56" s="158"/>
      <c r="C56" s="15">
        <v>13</v>
      </c>
      <c r="D56" s="71"/>
      <c r="E56" s="71"/>
      <c r="F56" s="71"/>
      <c r="G56" s="71"/>
      <c r="H56" s="71"/>
      <c r="I56" s="71"/>
      <c r="J56" s="37"/>
      <c r="K56" s="33">
        <f t="shared" si="8"/>
        <v>0</v>
      </c>
      <c r="L56" s="33">
        <f t="shared" si="6"/>
        <v>0</v>
      </c>
      <c r="M56" s="37"/>
      <c r="N56" s="36"/>
      <c r="O56" s="39"/>
      <c r="P56" s="38"/>
      <c r="Q56" s="38"/>
      <c r="R56" s="38"/>
      <c r="S56" s="75">
        <f t="shared" si="4"/>
        <v>0</v>
      </c>
      <c r="T56" s="75">
        <f t="shared" si="7"/>
        <v>0</v>
      </c>
    </row>
    <row r="57" spans="2:20" ht="20.149999999999999" customHeight="1">
      <c r="B57" s="158"/>
      <c r="C57" s="15">
        <v>14</v>
      </c>
      <c r="D57" s="71"/>
      <c r="E57" s="71"/>
      <c r="F57" s="71"/>
      <c r="G57" s="71"/>
      <c r="H57" s="71"/>
      <c r="I57" s="71"/>
      <c r="J57" s="37"/>
      <c r="K57" s="33">
        <f t="shared" si="8"/>
        <v>0</v>
      </c>
      <c r="L57" s="33">
        <f t="shared" si="6"/>
        <v>0</v>
      </c>
      <c r="M57" s="37"/>
      <c r="N57" s="36"/>
      <c r="O57" s="39"/>
      <c r="P57" s="38"/>
      <c r="Q57" s="38"/>
      <c r="R57" s="38"/>
      <c r="S57" s="75">
        <f t="shared" si="4"/>
        <v>0</v>
      </c>
      <c r="T57" s="75">
        <f t="shared" si="7"/>
        <v>0</v>
      </c>
    </row>
    <row r="58" spans="2:20" ht="20.149999999999999" customHeight="1">
      <c r="B58" s="158"/>
      <c r="C58" s="15">
        <v>15</v>
      </c>
      <c r="D58" s="71"/>
      <c r="E58" s="71"/>
      <c r="F58" s="71"/>
      <c r="G58" s="71"/>
      <c r="H58" s="71"/>
      <c r="I58" s="71"/>
      <c r="J58" s="37"/>
      <c r="K58" s="33">
        <f t="shared" si="8"/>
        <v>0</v>
      </c>
      <c r="L58" s="33">
        <f t="shared" si="6"/>
        <v>0</v>
      </c>
      <c r="M58" s="37"/>
      <c r="N58" s="36"/>
      <c r="O58" s="39"/>
      <c r="P58" s="38"/>
      <c r="Q58" s="38"/>
      <c r="R58" s="38"/>
      <c r="S58" s="75">
        <f t="shared" si="4"/>
        <v>0</v>
      </c>
      <c r="T58" s="75">
        <f t="shared" si="7"/>
        <v>0</v>
      </c>
    </row>
    <row r="59" spans="2:20" ht="20.149999999999999" customHeight="1">
      <c r="B59" s="158"/>
      <c r="C59" s="15">
        <v>16</v>
      </c>
      <c r="D59" s="71"/>
      <c r="E59" s="71"/>
      <c r="F59" s="71"/>
      <c r="G59" s="71"/>
      <c r="H59" s="71"/>
      <c r="I59" s="71"/>
      <c r="J59" s="37"/>
      <c r="K59" s="33">
        <f t="shared" si="8"/>
        <v>0</v>
      </c>
      <c r="L59" s="33">
        <f t="shared" si="6"/>
        <v>0</v>
      </c>
      <c r="M59" s="37"/>
      <c r="N59" s="36"/>
      <c r="O59" s="39"/>
      <c r="P59" s="38"/>
      <c r="Q59" s="38"/>
      <c r="R59" s="38"/>
      <c r="S59" s="75">
        <f t="shared" si="4"/>
        <v>0</v>
      </c>
      <c r="T59" s="75">
        <f t="shared" si="7"/>
        <v>0</v>
      </c>
    </row>
    <row r="60" spans="2:20" ht="20.149999999999999" customHeight="1">
      <c r="B60" s="158"/>
      <c r="C60" s="15">
        <v>17</v>
      </c>
      <c r="D60" s="71"/>
      <c r="E60" s="71"/>
      <c r="F60" s="71"/>
      <c r="G60" s="71"/>
      <c r="H60" s="71"/>
      <c r="I60" s="71"/>
      <c r="J60" s="37"/>
      <c r="K60" s="33">
        <f t="shared" si="8"/>
        <v>0</v>
      </c>
      <c r="L60" s="33">
        <f t="shared" si="6"/>
        <v>0</v>
      </c>
      <c r="M60" s="37"/>
      <c r="N60" s="36"/>
      <c r="O60" s="39"/>
      <c r="P60" s="38"/>
      <c r="Q60" s="38"/>
      <c r="R60" s="38"/>
      <c r="S60" s="75">
        <f t="shared" si="4"/>
        <v>0</v>
      </c>
      <c r="T60" s="75">
        <f t="shared" si="7"/>
        <v>0</v>
      </c>
    </row>
    <row r="61" spans="2:20" ht="20.149999999999999" customHeight="1">
      <c r="B61" s="158"/>
      <c r="C61" s="15">
        <v>18</v>
      </c>
      <c r="D61" s="71"/>
      <c r="E61" s="71"/>
      <c r="F61" s="71"/>
      <c r="G61" s="71"/>
      <c r="H61" s="71"/>
      <c r="I61" s="71"/>
      <c r="J61" s="37"/>
      <c r="K61" s="33">
        <f t="shared" si="8"/>
        <v>0</v>
      </c>
      <c r="L61" s="33">
        <f t="shared" si="6"/>
        <v>0</v>
      </c>
      <c r="M61" s="37"/>
      <c r="N61" s="36"/>
      <c r="O61" s="39"/>
      <c r="P61" s="38"/>
      <c r="Q61" s="38"/>
      <c r="R61" s="38"/>
      <c r="S61" s="75">
        <f t="shared" si="4"/>
        <v>0</v>
      </c>
      <c r="T61" s="75">
        <f t="shared" si="7"/>
        <v>0</v>
      </c>
    </row>
    <row r="62" spans="2:20" ht="20.149999999999999" customHeight="1">
      <c r="B62" s="158"/>
      <c r="C62" s="15">
        <v>19</v>
      </c>
      <c r="D62" s="71"/>
      <c r="E62" s="71"/>
      <c r="F62" s="71"/>
      <c r="G62" s="71"/>
      <c r="H62" s="71"/>
      <c r="I62" s="71"/>
      <c r="J62" s="37"/>
      <c r="K62" s="33">
        <f t="shared" si="8"/>
        <v>0</v>
      </c>
      <c r="L62" s="33">
        <f t="shared" si="6"/>
        <v>0</v>
      </c>
      <c r="M62" s="37"/>
      <c r="N62" s="36"/>
      <c r="O62" s="39"/>
      <c r="P62" s="38"/>
      <c r="Q62" s="38"/>
      <c r="R62" s="38"/>
      <c r="S62" s="75">
        <f t="shared" si="4"/>
        <v>0</v>
      </c>
      <c r="T62" s="75">
        <f t="shared" si="7"/>
        <v>0</v>
      </c>
    </row>
    <row r="63" spans="2:20" ht="20.149999999999999" customHeight="1">
      <c r="B63" s="159"/>
      <c r="C63" s="15">
        <v>20</v>
      </c>
      <c r="D63" s="71"/>
      <c r="E63" s="71"/>
      <c r="F63" s="71"/>
      <c r="G63" s="71"/>
      <c r="H63" s="71"/>
      <c r="I63" s="71"/>
      <c r="J63" s="37"/>
      <c r="K63" s="33">
        <f t="shared" si="8"/>
        <v>0</v>
      </c>
      <c r="L63" s="33">
        <f t="shared" si="6"/>
        <v>0</v>
      </c>
      <c r="M63" s="37"/>
      <c r="N63" s="36"/>
      <c r="O63" s="39"/>
      <c r="P63" s="38"/>
      <c r="Q63" s="38"/>
      <c r="R63" s="38"/>
      <c r="S63" s="75">
        <f t="shared" si="4"/>
        <v>0</v>
      </c>
      <c r="T63" s="75">
        <f t="shared" si="7"/>
        <v>0</v>
      </c>
    </row>
    <row r="64" spans="2:20" ht="20.149999999999999" customHeight="1">
      <c r="B64" s="31" t="s">
        <v>165</v>
      </c>
      <c r="C64" s="34" t="s">
        <v>160</v>
      </c>
      <c r="D64" s="35" t="s">
        <v>160</v>
      </c>
      <c r="E64" s="35"/>
      <c r="F64" s="35"/>
      <c r="G64" s="35" t="s">
        <v>160</v>
      </c>
      <c r="H64" s="35" t="s">
        <v>160</v>
      </c>
      <c r="I64" s="35" t="s">
        <v>160</v>
      </c>
      <c r="J64" s="66" t="s">
        <v>25</v>
      </c>
      <c r="K64" s="66" t="s">
        <v>25</v>
      </c>
      <c r="L64" s="66" t="s">
        <v>25</v>
      </c>
      <c r="M64" s="66" t="s">
        <v>25</v>
      </c>
      <c r="N64" s="66" t="s">
        <v>25</v>
      </c>
      <c r="O64" s="66" t="s">
        <v>25</v>
      </c>
      <c r="P64" s="66" t="s">
        <v>25</v>
      </c>
      <c r="Q64" s="66"/>
      <c r="R64" s="66"/>
      <c r="S64" s="76">
        <f>SUM(S44:S53)</f>
        <v>0</v>
      </c>
      <c r="T64" s="76">
        <f>SUM(T44:T53)</f>
        <v>0</v>
      </c>
    </row>
  </sheetData>
  <sheetProtection algorithmName="SHA-512" hashValue="ZVPVwPLztgLhPr0TKgGnJU5GvpyJgCqgC3Gu82ejv92SAS7FDSuX1LAFMgeGVncMzd3WNclRQi2sisLWu2dW/w==" saltValue="VtWYu3mwalDc46KtQ0Et4Q==" spinCount="100000" sheet="1" objects="1" scenarios="1" formatCells="0" formatRows="0"/>
  <mergeCells count="12">
    <mergeCell ref="D40:F40"/>
    <mergeCell ref="I40:R40"/>
    <mergeCell ref="G40:H40"/>
    <mergeCell ref="B40:B41"/>
    <mergeCell ref="B44:B63"/>
    <mergeCell ref="E23:F23"/>
    <mergeCell ref="B6:B7"/>
    <mergeCell ref="B23:B24"/>
    <mergeCell ref="B27:B36"/>
    <mergeCell ref="G6:M6"/>
    <mergeCell ref="B10:B19"/>
    <mergeCell ref="E6:F6"/>
  </mergeCells>
  <phoneticPr fontId="2"/>
  <pageMargins left="0.70866141732283472" right="0.70866141732283472"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289DEBA-6F99-48FC-97E1-A9D22F10E542}">
          <x14:formula1>
            <xm:f>'MPS(calc_process)'!$F$25:$F$27</xm:f>
          </x14:formula1>
          <xm:sqref>I44:I63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9"/>
  <sheetViews>
    <sheetView zoomScale="70" zoomScaleNormal="70" workbookViewId="0"/>
  </sheetViews>
  <sheetFormatPr defaultColWidth="9" defaultRowHeight="14"/>
  <cols>
    <col min="1" max="2" width="3.6328125" style="1" customWidth="1"/>
    <col min="3" max="4" width="4.81640625" style="1" customWidth="1"/>
    <col min="5" max="5" width="57.453125" style="1" customWidth="1"/>
    <col min="6" max="6" width="15.6328125" style="1" customWidth="1"/>
    <col min="7" max="7" width="20.6328125" style="1" customWidth="1"/>
    <col min="8" max="8" width="15.6328125" style="1" customWidth="1"/>
    <col min="9" max="9" width="15.6328125" style="40" customWidth="1"/>
    <col min="10" max="16384" width="9" style="1"/>
  </cols>
  <sheetData>
    <row r="1" spans="1:11">
      <c r="I1" s="2" t="str">
        <f>'MPS(input)'!K1</f>
        <v>Monitoring Spreadsheet: JCM_TH_AM020_ver01.0</v>
      </c>
    </row>
    <row r="2" spans="1:11">
      <c r="I2" s="2" t="str">
        <f>'MPS(input)'!K2</f>
        <v>Reference Number:</v>
      </c>
    </row>
    <row r="3" spans="1:11" ht="27.9" customHeight="1">
      <c r="A3" s="166" t="s">
        <v>191</v>
      </c>
      <c r="B3" s="166"/>
      <c r="C3" s="166"/>
      <c r="D3" s="166"/>
      <c r="E3" s="166"/>
      <c r="F3" s="166"/>
      <c r="G3" s="166"/>
      <c r="H3" s="166"/>
      <c r="I3" s="166"/>
    </row>
    <row r="4" spans="1:11" ht="11.25" customHeight="1"/>
    <row r="5" spans="1:11" ht="18.899999999999999" customHeight="1" thickBot="1">
      <c r="A5" s="41" t="s">
        <v>192</v>
      </c>
      <c r="B5" s="42"/>
      <c r="C5" s="42"/>
      <c r="D5" s="42"/>
      <c r="E5" s="43"/>
      <c r="F5" s="44" t="s">
        <v>193</v>
      </c>
      <c r="G5" s="45" t="s">
        <v>194</v>
      </c>
      <c r="H5" s="44" t="s">
        <v>16</v>
      </c>
      <c r="I5" s="46" t="s">
        <v>195</v>
      </c>
    </row>
    <row r="6" spans="1:11" ht="18.899999999999999" customHeight="1" thickBot="1">
      <c r="A6" s="47"/>
      <c r="B6" s="48" t="s">
        <v>196</v>
      </c>
      <c r="C6" s="48"/>
      <c r="D6" s="48"/>
      <c r="E6" s="48"/>
      <c r="F6" s="59" t="s">
        <v>197</v>
      </c>
      <c r="G6" s="77">
        <f>G10-G15</f>
        <v>0</v>
      </c>
      <c r="H6" s="49" t="s">
        <v>131</v>
      </c>
      <c r="I6" s="50" t="s">
        <v>198</v>
      </c>
    </row>
    <row r="7" spans="1:11" s="94" customFormat="1" ht="18.899999999999999" customHeight="1">
      <c r="A7" s="100" t="s">
        <v>199</v>
      </c>
      <c r="B7" s="89"/>
      <c r="C7" s="89"/>
      <c r="D7" s="89"/>
      <c r="E7" s="90"/>
      <c r="F7" s="90"/>
      <c r="G7" s="91"/>
      <c r="H7" s="90"/>
      <c r="I7" s="92"/>
      <c r="J7" s="93"/>
      <c r="K7" s="93"/>
    </row>
    <row r="8" spans="1:11" s="94" customFormat="1" ht="18.899999999999999" customHeight="1">
      <c r="A8" s="95"/>
      <c r="B8" s="96"/>
      <c r="C8" s="97"/>
      <c r="D8" s="97"/>
      <c r="E8" s="98"/>
      <c r="F8" s="99"/>
      <c r="G8" s="99"/>
      <c r="H8" s="99"/>
      <c r="I8" s="99"/>
    </row>
    <row r="9" spans="1:11" ht="18.899999999999999" customHeight="1" thickBot="1">
      <c r="A9" s="100" t="s">
        <v>225</v>
      </c>
      <c r="B9" s="43"/>
      <c r="C9" s="42"/>
      <c r="D9" s="44"/>
      <c r="E9" s="44"/>
      <c r="F9" s="44"/>
      <c r="G9" s="41"/>
      <c r="H9" s="43"/>
      <c r="I9" s="44"/>
    </row>
    <row r="10" spans="1:11" ht="18.899999999999999" customHeight="1" thickBot="1">
      <c r="A10" s="51"/>
      <c r="B10" s="55" t="s">
        <v>202</v>
      </c>
      <c r="C10" s="48"/>
      <c r="D10" s="48"/>
      <c r="E10" s="48"/>
      <c r="F10" s="59" t="s">
        <v>200</v>
      </c>
      <c r="G10" s="77">
        <f>SUM(G11:G13)</f>
        <v>0</v>
      </c>
      <c r="H10" s="49" t="s">
        <v>131</v>
      </c>
      <c r="I10" s="50" t="s">
        <v>203</v>
      </c>
    </row>
    <row r="11" spans="1:11" ht="39.9" customHeight="1">
      <c r="A11" s="51"/>
      <c r="B11" s="56"/>
      <c r="C11" s="168" t="s">
        <v>204</v>
      </c>
      <c r="D11" s="169"/>
      <c r="E11" s="170"/>
      <c r="F11" s="57" t="s">
        <v>200</v>
      </c>
      <c r="G11" s="78">
        <f>'MPS(input_separate)'!N20</f>
        <v>0</v>
      </c>
      <c r="H11" s="49" t="s">
        <v>131</v>
      </c>
      <c r="I11" s="57" t="s">
        <v>205</v>
      </c>
    </row>
    <row r="12" spans="1:11" ht="39.9" customHeight="1">
      <c r="A12" s="51"/>
      <c r="B12" s="56"/>
      <c r="C12" s="171" t="s">
        <v>206</v>
      </c>
      <c r="D12" s="172"/>
      <c r="E12" s="173"/>
      <c r="F12" s="57" t="s">
        <v>200</v>
      </c>
      <c r="G12" s="79">
        <f>'MPS(input_separate)'!G37</f>
        <v>0</v>
      </c>
      <c r="H12" s="49" t="s">
        <v>131</v>
      </c>
      <c r="I12" s="58" t="s">
        <v>207</v>
      </c>
    </row>
    <row r="13" spans="1:11" ht="39.9" customHeight="1">
      <c r="A13" s="51"/>
      <c r="B13" s="56"/>
      <c r="C13" s="171" t="s">
        <v>208</v>
      </c>
      <c r="D13" s="172"/>
      <c r="E13" s="173"/>
      <c r="F13" s="57" t="s">
        <v>200</v>
      </c>
      <c r="G13" s="79">
        <f>'MPS(input_separate)'!S64</f>
        <v>0</v>
      </c>
      <c r="H13" s="49" t="s">
        <v>131</v>
      </c>
      <c r="I13" s="58" t="s">
        <v>209</v>
      </c>
    </row>
    <row r="14" spans="1:11" ht="18.899999999999999" customHeight="1" thickBot="1">
      <c r="A14" s="101" t="s">
        <v>226</v>
      </c>
      <c r="B14" s="42"/>
      <c r="C14" s="42"/>
      <c r="D14" s="42"/>
      <c r="E14" s="43"/>
      <c r="F14" s="45"/>
      <c r="G14" s="41"/>
      <c r="H14" s="41"/>
      <c r="I14" s="45"/>
    </row>
    <row r="15" spans="1:11" ht="18.899999999999999" customHeight="1" thickBot="1">
      <c r="A15" s="51"/>
      <c r="B15" s="55" t="s">
        <v>210</v>
      </c>
      <c r="C15" s="48"/>
      <c r="D15" s="48"/>
      <c r="E15" s="48"/>
      <c r="F15" s="50" t="s">
        <v>200</v>
      </c>
      <c r="G15" s="77">
        <f>G16+G20</f>
        <v>0</v>
      </c>
      <c r="H15" s="80" t="s">
        <v>131</v>
      </c>
      <c r="I15" s="50" t="s">
        <v>211</v>
      </c>
    </row>
    <row r="16" spans="1:11" ht="18.899999999999999" customHeight="1">
      <c r="A16" s="51"/>
      <c r="B16" s="56"/>
      <c r="C16" s="82" t="s">
        <v>212</v>
      </c>
      <c r="D16" s="53"/>
      <c r="E16" s="54"/>
      <c r="F16" s="50" t="s">
        <v>213</v>
      </c>
      <c r="G16" s="81">
        <f>G17*G18*G19</f>
        <v>0</v>
      </c>
      <c r="H16" s="80" t="s">
        <v>131</v>
      </c>
      <c r="I16" s="50" t="s">
        <v>214</v>
      </c>
    </row>
    <row r="17" spans="1:9" ht="39.9" customHeight="1">
      <c r="A17" s="51"/>
      <c r="B17" s="56"/>
      <c r="C17" s="83"/>
      <c r="D17" s="174" t="s">
        <v>215</v>
      </c>
      <c r="E17" s="175"/>
      <c r="F17" s="50" t="s">
        <v>213</v>
      </c>
      <c r="G17" s="81">
        <f>'MPS(input)'!E11</f>
        <v>0</v>
      </c>
      <c r="H17" s="86" t="s">
        <v>60</v>
      </c>
      <c r="I17" s="50" t="s">
        <v>216</v>
      </c>
    </row>
    <row r="18" spans="1:9" ht="39.9" customHeight="1">
      <c r="A18" s="51"/>
      <c r="B18" s="56"/>
      <c r="C18" s="83"/>
      <c r="D18" s="168" t="s">
        <v>78</v>
      </c>
      <c r="E18" s="170"/>
      <c r="F18" s="50" t="s">
        <v>213</v>
      </c>
      <c r="G18" s="87">
        <f>'MPS(input)'!E27</f>
        <v>0</v>
      </c>
      <c r="H18" s="86" t="s">
        <v>79</v>
      </c>
      <c r="I18" s="50" t="s">
        <v>217</v>
      </c>
    </row>
    <row r="19" spans="1:9" ht="39.9" customHeight="1">
      <c r="A19" s="51"/>
      <c r="B19" s="56"/>
      <c r="C19" s="83"/>
      <c r="D19" s="171" t="s">
        <v>218</v>
      </c>
      <c r="E19" s="173"/>
      <c r="F19" s="65" t="s">
        <v>213</v>
      </c>
      <c r="G19" s="88">
        <f>'MPS(input)'!E29</f>
        <v>0</v>
      </c>
      <c r="H19" s="80" t="s">
        <v>219</v>
      </c>
      <c r="I19" s="50" t="s">
        <v>220</v>
      </c>
    </row>
    <row r="20" spans="1:9" ht="18.649999999999999" customHeight="1">
      <c r="A20" s="84"/>
      <c r="B20" s="85"/>
      <c r="C20" s="52" t="s">
        <v>221</v>
      </c>
      <c r="D20" s="53"/>
      <c r="E20" s="54"/>
      <c r="F20" s="65" t="s">
        <v>197</v>
      </c>
      <c r="G20" s="81">
        <f>'MPS(input_separate)'!T64</f>
        <v>0</v>
      </c>
      <c r="H20" s="80" t="s">
        <v>131</v>
      </c>
      <c r="I20" s="50" t="s">
        <v>222</v>
      </c>
    </row>
    <row r="21" spans="1:9">
      <c r="F21" s="60"/>
      <c r="G21" s="61"/>
      <c r="H21" s="61"/>
    </row>
    <row r="22" spans="1:9" ht="21.75" customHeight="1">
      <c r="C22" s="1" t="s">
        <v>223</v>
      </c>
    </row>
    <row r="23" spans="1:9" ht="21.75" customHeight="1">
      <c r="C23" s="167" t="s">
        <v>201</v>
      </c>
      <c r="D23" s="167"/>
      <c r="E23" s="62" t="s">
        <v>74</v>
      </c>
      <c r="F23" s="107">
        <v>89</v>
      </c>
      <c r="G23" s="63" t="s">
        <v>75</v>
      </c>
      <c r="H23" s="40"/>
    </row>
    <row r="24" spans="1:9">
      <c r="E24" s="64"/>
      <c r="F24" s="64"/>
    </row>
    <row r="25" spans="1:9" ht="21.75" customHeight="1">
      <c r="C25" s="160" t="s">
        <v>224</v>
      </c>
      <c r="D25" s="161"/>
      <c r="E25" s="103" t="s">
        <v>233</v>
      </c>
      <c r="F25" s="104">
        <v>6.24</v>
      </c>
      <c r="G25" s="63" t="s">
        <v>25</v>
      </c>
      <c r="H25" s="40"/>
    </row>
    <row r="26" spans="1:9" ht="21.75" customHeight="1">
      <c r="C26" s="162"/>
      <c r="D26" s="163"/>
      <c r="E26" s="103" t="s">
        <v>234</v>
      </c>
      <c r="F26" s="105">
        <v>6.37</v>
      </c>
      <c r="G26" s="63" t="s">
        <v>25</v>
      </c>
      <c r="H26" s="40"/>
    </row>
    <row r="27" spans="1:9" ht="21.75" customHeight="1">
      <c r="C27" s="164"/>
      <c r="D27" s="165"/>
      <c r="E27" s="103" t="s">
        <v>235</v>
      </c>
      <c r="F27" s="104">
        <v>6.47</v>
      </c>
      <c r="G27" s="63" t="s">
        <v>25</v>
      </c>
      <c r="H27" s="40"/>
    </row>
    <row r="28" spans="1:9">
      <c r="E28" s="64"/>
      <c r="F28" s="64"/>
    </row>
    <row r="29" spans="1:9" s="40" customFormat="1">
      <c r="E29" s="1"/>
      <c r="F29" s="1"/>
      <c r="G29" s="1"/>
      <c r="H29" s="1"/>
    </row>
  </sheetData>
  <sheetProtection algorithmName="SHA-512" hashValue="ABsws8TBJcVyBhAq4Z3RvYnrbXJdcmRpYBYOqsfI0PDHgF9wNUCqpAKqRPGx8S8DVk4TAMbh2TyMyM08RzqhLg==" saltValue="/Bv4og92W584kLCRljL4WA==" spinCount="100000" sheet="1" objects="1" scenarios="1"/>
  <mergeCells count="9">
    <mergeCell ref="C25:D27"/>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14E61-D53A-4C3B-8711-768C6E620513}">
  <sheetPr>
    <tabColor theme="3" tint="0.39997558519241921"/>
  </sheetPr>
  <dimension ref="A1:C12"/>
  <sheetViews>
    <sheetView zoomScale="70" zoomScaleNormal="70" workbookViewId="0"/>
  </sheetViews>
  <sheetFormatPr defaultColWidth="9" defaultRowHeight="13"/>
  <cols>
    <col min="1" max="1" width="3.6328125" customWidth="1"/>
    <col min="2" max="2" width="36.36328125" customWidth="1"/>
    <col min="3" max="3" width="49.08984375" customWidth="1"/>
  </cols>
  <sheetData>
    <row r="1" spans="1:3" ht="18" customHeight="1">
      <c r="C1" s="27" t="str">
        <f>'MPS(input)'!K1</f>
        <v>Monitoring Spreadsheet: JCM_TH_AM020_ver01.0</v>
      </c>
    </row>
    <row r="2" spans="1:3" ht="18" customHeight="1">
      <c r="C2" s="27" t="str">
        <f>'MPS(input)'!K2</f>
        <v>Reference Number:</v>
      </c>
    </row>
    <row r="3" spans="1:3" ht="24.75" customHeight="1">
      <c r="A3" s="176" t="s">
        <v>236</v>
      </c>
      <c r="B3" s="176"/>
      <c r="C3" s="176"/>
    </row>
    <row r="5" spans="1:3" ht="21" customHeight="1">
      <c r="B5" s="108" t="s">
        <v>237</v>
      </c>
      <c r="C5" s="108" t="s">
        <v>238</v>
      </c>
    </row>
    <row r="6" spans="1:3" ht="54.75" customHeight="1">
      <c r="B6" s="109"/>
      <c r="C6" s="109"/>
    </row>
    <row r="7" spans="1:3" ht="54.75" customHeight="1">
      <c r="B7" s="109"/>
      <c r="C7" s="109"/>
    </row>
    <row r="8" spans="1:3" ht="54.75" customHeight="1">
      <c r="B8" s="109"/>
      <c r="C8" s="109"/>
    </row>
    <row r="9" spans="1:3" ht="54.75" customHeight="1">
      <c r="B9" s="109"/>
      <c r="C9" s="109"/>
    </row>
    <row r="10" spans="1:3" ht="54.75" customHeight="1">
      <c r="B10" s="109"/>
      <c r="C10" s="109"/>
    </row>
    <row r="11" spans="1:3" ht="54.75" customHeight="1">
      <c r="B11" s="109"/>
      <c r="C11" s="109"/>
    </row>
    <row r="12" spans="1:3" ht="54.75" customHeight="1">
      <c r="B12" s="109"/>
      <c r="C12" s="109"/>
    </row>
  </sheetData>
  <sheetProtection algorithmName="SHA-512" hashValue="fL1RIS7zqSZ7085rAeR1otchghRH40us/RzWfxQMCuGEZMPhYDr6EehqiwZjvsOPyBlb/b1aI/baHP7M029mPQ==" saltValue="iAtQfApgWmHiyrdZ9SKJgA=="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F8C64-FDDE-4C7F-B3E1-F4942991D688}">
  <sheetPr>
    <tabColor rgb="FFDA9694"/>
    <pageSetUpPr fitToPage="1"/>
  </sheetPr>
  <dimension ref="A1:M55"/>
  <sheetViews>
    <sheetView zoomScale="70" zoomScaleNormal="70" workbookViewId="0"/>
  </sheetViews>
  <sheetFormatPr defaultColWidth="9" defaultRowHeight="14"/>
  <cols>
    <col min="1" max="1" width="3.6328125" style="1" customWidth="1"/>
    <col min="2" max="2" width="14.36328125" style="1" customWidth="1"/>
    <col min="3" max="3" width="12.6328125" style="1" customWidth="1"/>
    <col min="4" max="4" width="30.6328125" style="1" customWidth="1"/>
    <col min="5" max="5" width="32" style="1" customWidth="1"/>
    <col min="6" max="6" width="20.453125" style="1" customWidth="1"/>
    <col min="7" max="7" width="12.6328125" style="1" customWidth="1"/>
    <col min="8" max="8" width="14.6328125" style="1" customWidth="1"/>
    <col min="9" max="9" width="20.1796875" style="1" customWidth="1"/>
    <col min="10" max="10" width="66.54296875" style="1" customWidth="1"/>
    <col min="11" max="11" width="15.453125" style="1" customWidth="1"/>
    <col min="12" max="12" width="14.26953125" style="1" customWidth="1"/>
    <col min="13" max="16384" width="9" style="1"/>
  </cols>
  <sheetData>
    <row r="1" spans="1:12">
      <c r="L1" s="2" t="str">
        <f>'MPS(input)'!K1</f>
        <v>Monitoring Spreadsheet: JCM_TH_AM020_ver01.0</v>
      </c>
    </row>
    <row r="2" spans="1:12">
      <c r="L2" s="2" t="str">
        <f>'MPS(input)'!K2</f>
        <v>Reference Number:</v>
      </c>
    </row>
    <row r="3" spans="1:12" ht="27.9" customHeight="1">
      <c r="A3" s="3" t="s">
        <v>239</v>
      </c>
      <c r="B3" s="4"/>
      <c r="C3" s="4"/>
      <c r="D3" s="4"/>
      <c r="E3" s="4"/>
      <c r="F3" s="4"/>
      <c r="G3" s="4"/>
      <c r="H3" s="4"/>
      <c r="I3" s="4"/>
      <c r="J3" s="4"/>
      <c r="K3" s="5"/>
      <c r="L3" s="5"/>
    </row>
    <row r="5" spans="1:12" ht="18.899999999999999" customHeight="1">
      <c r="A5" s="6" t="s">
        <v>242</v>
      </c>
      <c r="B5" s="6"/>
    </row>
    <row r="6" spans="1:12" ht="18.899999999999999" customHeight="1">
      <c r="A6" s="6"/>
      <c r="B6" s="7" t="s">
        <v>2</v>
      </c>
      <c r="C6" s="7" t="s">
        <v>3</v>
      </c>
      <c r="D6" s="7" t="s">
        <v>4</v>
      </c>
      <c r="E6" s="7" t="s">
        <v>5</v>
      </c>
      <c r="F6" s="7" t="s">
        <v>6</v>
      </c>
      <c r="G6" s="7" t="s">
        <v>7</v>
      </c>
      <c r="H6" s="7" t="s">
        <v>8</v>
      </c>
      <c r="I6" s="7" t="s">
        <v>9</v>
      </c>
      <c r="J6" s="7" t="s">
        <v>10</v>
      </c>
      <c r="K6" s="7" t="s">
        <v>11</v>
      </c>
      <c r="L6" s="7" t="s">
        <v>246</v>
      </c>
    </row>
    <row r="7" spans="1:12" s="8" customFormat="1" ht="39" customHeight="1">
      <c r="B7" s="7" t="s">
        <v>245</v>
      </c>
      <c r="C7" s="7" t="s">
        <v>12</v>
      </c>
      <c r="D7" s="7" t="s">
        <v>13</v>
      </c>
      <c r="E7" s="7" t="s">
        <v>14</v>
      </c>
      <c r="F7" s="7" t="s">
        <v>248</v>
      </c>
      <c r="G7" s="7" t="s">
        <v>16</v>
      </c>
      <c r="H7" s="7" t="s">
        <v>17</v>
      </c>
      <c r="I7" s="7" t="s">
        <v>18</v>
      </c>
      <c r="J7" s="7" t="s">
        <v>19</v>
      </c>
      <c r="K7" s="7" t="s">
        <v>20</v>
      </c>
      <c r="L7" s="7" t="s">
        <v>21</v>
      </c>
    </row>
    <row r="8" spans="1:12" ht="175" customHeight="1">
      <c r="B8" s="119"/>
      <c r="C8" s="9" t="s">
        <v>22</v>
      </c>
      <c r="D8" s="10" t="s">
        <v>23</v>
      </c>
      <c r="E8" s="11" t="s">
        <v>24</v>
      </c>
      <c r="F8" s="12" t="s">
        <v>25</v>
      </c>
      <c r="G8" s="10" t="s">
        <v>26</v>
      </c>
      <c r="H8" s="102" t="s">
        <v>27</v>
      </c>
      <c r="I8" s="102" t="s">
        <v>28</v>
      </c>
      <c r="J8" s="22" t="s">
        <v>29</v>
      </c>
      <c r="K8" s="23" t="s">
        <v>30</v>
      </c>
      <c r="L8" s="24" t="s">
        <v>249</v>
      </c>
    </row>
    <row r="9" spans="1:12" ht="177" customHeight="1">
      <c r="B9" s="119"/>
      <c r="C9" s="9" t="s">
        <v>32</v>
      </c>
      <c r="D9" s="10" t="s">
        <v>33</v>
      </c>
      <c r="E9" s="11" t="s">
        <v>34</v>
      </c>
      <c r="F9" s="12" t="s">
        <v>25</v>
      </c>
      <c r="G9" s="10" t="s">
        <v>35</v>
      </c>
      <c r="H9" s="102" t="s">
        <v>27</v>
      </c>
      <c r="I9" s="102" t="s">
        <v>28</v>
      </c>
      <c r="J9" s="22" t="s">
        <v>36</v>
      </c>
      <c r="K9" s="23" t="s">
        <v>30</v>
      </c>
      <c r="L9" s="24" t="s">
        <v>249</v>
      </c>
    </row>
    <row r="10" spans="1:12" ht="176.5" customHeight="1">
      <c r="B10" s="119"/>
      <c r="C10" s="9" t="s">
        <v>37</v>
      </c>
      <c r="D10" s="10" t="s">
        <v>38</v>
      </c>
      <c r="E10" s="11" t="s">
        <v>39</v>
      </c>
      <c r="F10" s="12" t="s">
        <v>25</v>
      </c>
      <c r="G10" s="10" t="s">
        <v>26</v>
      </c>
      <c r="H10" s="102" t="s">
        <v>27</v>
      </c>
      <c r="I10" s="102" t="s">
        <v>28</v>
      </c>
      <c r="J10" s="22" t="s">
        <v>227</v>
      </c>
      <c r="K10" s="23" t="s">
        <v>30</v>
      </c>
      <c r="L10" s="24" t="s">
        <v>249</v>
      </c>
    </row>
    <row r="11" spans="1:12" ht="173.5" customHeight="1">
      <c r="B11" s="119"/>
      <c r="C11" s="9" t="s">
        <v>40</v>
      </c>
      <c r="D11" s="10" t="s">
        <v>41</v>
      </c>
      <c r="E11" s="11" t="s">
        <v>42</v>
      </c>
      <c r="F11" s="106"/>
      <c r="G11" s="32" t="s">
        <v>43</v>
      </c>
      <c r="H11" s="102" t="s">
        <v>44</v>
      </c>
      <c r="I11" s="102" t="s">
        <v>45</v>
      </c>
      <c r="J11" s="68" t="s">
        <v>46</v>
      </c>
      <c r="K11" s="23" t="s">
        <v>47</v>
      </c>
      <c r="L11" s="24"/>
    </row>
    <row r="12" spans="1:12" ht="197" customHeight="1">
      <c r="B12" s="119"/>
      <c r="C12" s="9" t="s">
        <v>48</v>
      </c>
      <c r="D12" s="10" t="s">
        <v>49</v>
      </c>
      <c r="E12" s="11" t="s">
        <v>50</v>
      </c>
      <c r="F12" s="12" t="s">
        <v>25</v>
      </c>
      <c r="G12" s="10" t="s">
        <v>26</v>
      </c>
      <c r="H12" s="102" t="s">
        <v>27</v>
      </c>
      <c r="I12" s="102" t="s">
        <v>28</v>
      </c>
      <c r="J12" s="22" t="s">
        <v>230</v>
      </c>
      <c r="K12" s="23" t="s">
        <v>30</v>
      </c>
      <c r="L12" s="24" t="s">
        <v>249</v>
      </c>
    </row>
    <row r="13" spans="1:12" ht="133" customHeight="1">
      <c r="B13" s="119"/>
      <c r="C13" s="9" t="s">
        <v>52</v>
      </c>
      <c r="D13" s="10" t="s">
        <v>53</v>
      </c>
      <c r="E13" s="11" t="s">
        <v>54</v>
      </c>
      <c r="F13" s="12" t="s">
        <v>25</v>
      </c>
      <c r="G13" s="32" t="s">
        <v>55</v>
      </c>
      <c r="H13" s="102" t="s">
        <v>27</v>
      </c>
      <c r="I13" s="102" t="s">
        <v>28</v>
      </c>
      <c r="J13" s="22" t="s">
        <v>51</v>
      </c>
      <c r="K13" s="23" t="s">
        <v>47</v>
      </c>
      <c r="L13" s="24" t="s">
        <v>250</v>
      </c>
    </row>
    <row r="14" spans="1:12">
      <c r="B14" s="136"/>
      <c r="C14" s="129"/>
      <c r="D14" s="130"/>
      <c r="E14" s="131"/>
      <c r="F14" s="132"/>
      <c r="G14" s="137"/>
      <c r="H14" s="138"/>
      <c r="I14" s="138"/>
      <c r="J14" s="134"/>
      <c r="K14" s="133"/>
      <c r="L14" s="135"/>
    </row>
    <row r="15" spans="1:12" ht="18.899999999999999" customHeight="1">
      <c r="A15" s="6" t="s">
        <v>243</v>
      </c>
      <c r="B15" s="6"/>
    </row>
    <row r="16" spans="1:12" ht="18.899999999999999" customHeight="1">
      <c r="A16" s="6"/>
      <c r="B16" s="7" t="s">
        <v>2</v>
      </c>
      <c r="C16" s="7" t="s">
        <v>3</v>
      </c>
      <c r="D16" s="7" t="s">
        <v>4</v>
      </c>
      <c r="E16" s="7" t="s">
        <v>5</v>
      </c>
      <c r="F16" s="7" t="s">
        <v>6</v>
      </c>
      <c r="G16" s="7" t="s">
        <v>7</v>
      </c>
      <c r="H16" s="7" t="s">
        <v>8</v>
      </c>
      <c r="I16" s="7" t="s">
        <v>9</v>
      </c>
      <c r="J16" s="7" t="s">
        <v>10</v>
      </c>
      <c r="K16" s="7" t="s">
        <v>11</v>
      </c>
      <c r="L16" s="7" t="s">
        <v>246</v>
      </c>
    </row>
    <row r="17" spans="1:13" s="8" customFormat="1" ht="39" customHeight="1">
      <c r="B17" s="7" t="s">
        <v>245</v>
      </c>
      <c r="C17" s="7" t="s">
        <v>12</v>
      </c>
      <c r="D17" s="7" t="s">
        <v>13</v>
      </c>
      <c r="E17" s="7" t="s">
        <v>14</v>
      </c>
      <c r="F17" s="7" t="s">
        <v>248</v>
      </c>
      <c r="G17" s="7" t="s">
        <v>16</v>
      </c>
      <c r="H17" s="7" t="s">
        <v>17</v>
      </c>
      <c r="I17" s="7" t="s">
        <v>18</v>
      </c>
      <c r="J17" s="7" t="s">
        <v>19</v>
      </c>
      <c r="K17" s="7" t="s">
        <v>20</v>
      </c>
      <c r="L17" s="7" t="s">
        <v>21</v>
      </c>
    </row>
    <row r="18" spans="1:13" ht="170" customHeight="1">
      <c r="B18" s="119"/>
      <c r="C18" s="9" t="s">
        <v>57</v>
      </c>
      <c r="D18" s="10" t="s">
        <v>58</v>
      </c>
      <c r="E18" s="11" t="s">
        <v>59</v>
      </c>
      <c r="F18" s="12" t="s">
        <v>25</v>
      </c>
      <c r="G18" s="32" t="s">
        <v>60</v>
      </c>
      <c r="H18" s="102" t="s">
        <v>44</v>
      </c>
      <c r="I18" s="102" t="s">
        <v>45</v>
      </c>
      <c r="J18" s="68" t="s">
        <v>46</v>
      </c>
      <c r="K18" s="23" t="s">
        <v>47</v>
      </c>
      <c r="L18" s="24" t="s">
        <v>249</v>
      </c>
    </row>
    <row r="19" spans="1:13" ht="182.5" customHeight="1">
      <c r="B19" s="119"/>
      <c r="C19" s="9" t="s">
        <v>61</v>
      </c>
      <c r="D19" s="10" t="s">
        <v>62</v>
      </c>
      <c r="E19" s="11" t="s">
        <v>63</v>
      </c>
      <c r="F19" s="12" t="s">
        <v>25</v>
      </c>
      <c r="G19" s="10" t="s">
        <v>26</v>
      </c>
      <c r="H19" s="102" t="s">
        <v>27</v>
      </c>
      <c r="I19" s="102" t="s">
        <v>28</v>
      </c>
      <c r="J19" s="22" t="s">
        <v>64</v>
      </c>
      <c r="K19" s="23" t="s">
        <v>30</v>
      </c>
      <c r="L19" s="24" t="s">
        <v>249</v>
      </c>
    </row>
    <row r="20" spans="1:13" ht="174" customHeight="1">
      <c r="B20" s="119"/>
      <c r="C20" s="9" t="s">
        <v>65</v>
      </c>
      <c r="D20" s="10" t="s">
        <v>66</v>
      </c>
      <c r="E20" s="11" t="s">
        <v>67</v>
      </c>
      <c r="F20" s="12" t="s">
        <v>25</v>
      </c>
      <c r="G20" s="32" t="s">
        <v>60</v>
      </c>
      <c r="H20" s="102" t="s">
        <v>44</v>
      </c>
      <c r="I20" s="102" t="s">
        <v>45</v>
      </c>
      <c r="J20" s="68" t="s">
        <v>46</v>
      </c>
      <c r="K20" s="23" t="s">
        <v>47</v>
      </c>
      <c r="L20" s="24" t="s">
        <v>249</v>
      </c>
    </row>
    <row r="21" spans="1:13" ht="169.5" customHeight="1">
      <c r="B21" s="119"/>
      <c r="C21" s="9" t="s">
        <v>68</v>
      </c>
      <c r="D21" s="10" t="s">
        <v>69</v>
      </c>
      <c r="E21" s="11" t="s">
        <v>70</v>
      </c>
      <c r="F21" s="12" t="s">
        <v>25</v>
      </c>
      <c r="G21" s="10" t="s">
        <v>26</v>
      </c>
      <c r="H21" s="102" t="s">
        <v>27</v>
      </c>
      <c r="I21" s="102" t="s">
        <v>28</v>
      </c>
      <c r="J21" s="22" t="s">
        <v>71</v>
      </c>
      <c r="K21" s="23" t="s">
        <v>30</v>
      </c>
      <c r="L21" s="24" t="s">
        <v>249</v>
      </c>
    </row>
    <row r="22" spans="1:13" ht="8.25" customHeight="1"/>
    <row r="23" spans="1:13" ht="20.149999999999999" customHeight="1">
      <c r="A23" s="6" t="s">
        <v>260</v>
      </c>
    </row>
    <row r="24" spans="1:13" ht="20.149999999999999" customHeight="1">
      <c r="B24" s="181" t="s">
        <v>2</v>
      </c>
      <c r="C24" s="181"/>
      <c r="D24" s="181" t="s">
        <v>3</v>
      </c>
      <c r="E24" s="181"/>
      <c r="F24" s="114" t="s">
        <v>4</v>
      </c>
      <c r="G24" s="114" t="s">
        <v>5</v>
      </c>
      <c r="H24" s="181" t="s">
        <v>6</v>
      </c>
      <c r="I24" s="181"/>
      <c r="J24" s="181"/>
      <c r="K24" s="181" t="s">
        <v>7</v>
      </c>
      <c r="L24" s="181"/>
      <c r="M24" s="112"/>
    </row>
    <row r="25" spans="1:13" ht="39" customHeight="1">
      <c r="B25" s="181" t="s">
        <v>13</v>
      </c>
      <c r="C25" s="181"/>
      <c r="D25" s="181" t="s">
        <v>14</v>
      </c>
      <c r="E25" s="181"/>
      <c r="F25" s="114" t="s">
        <v>15</v>
      </c>
      <c r="G25" s="114" t="s">
        <v>16</v>
      </c>
      <c r="H25" s="181" t="s">
        <v>18</v>
      </c>
      <c r="I25" s="181"/>
      <c r="J25" s="181"/>
      <c r="K25" s="181" t="s">
        <v>21</v>
      </c>
      <c r="L25" s="181"/>
      <c r="M25" s="112"/>
    </row>
    <row r="26" spans="1:13" ht="99.9" customHeight="1">
      <c r="B26" s="179" t="s">
        <v>73</v>
      </c>
      <c r="C26" s="179"/>
      <c r="D26" s="177" t="s">
        <v>74</v>
      </c>
      <c r="E26" s="177"/>
      <c r="F26" s="116">
        <f>'MPS(input)'!E26</f>
        <v>89</v>
      </c>
      <c r="G26" s="115" t="s">
        <v>75</v>
      </c>
      <c r="H26" s="177" t="str">
        <f>'MPS(input)'!G26</f>
        <v>Value derived from the result of survey. The default value, 89 [%], should be revised if necessary.</v>
      </c>
      <c r="I26" s="177"/>
      <c r="J26" s="177"/>
      <c r="K26" s="180">
        <f>'MPS(input)'!J26</f>
        <v>0</v>
      </c>
      <c r="L26" s="180"/>
      <c r="M26" s="113"/>
    </row>
    <row r="27" spans="1:13" ht="99.9" customHeight="1">
      <c r="B27" s="179" t="s">
        <v>77</v>
      </c>
      <c r="C27" s="179"/>
      <c r="D27" s="177" t="s">
        <v>78</v>
      </c>
      <c r="E27" s="177"/>
      <c r="F27" s="116">
        <f>'MPS(input)'!E27</f>
        <v>0</v>
      </c>
      <c r="G27" s="118" t="s">
        <v>162</v>
      </c>
      <c r="H27" s="177" t="str">
        <f>'MPS(input)'!G27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77"/>
      <c r="J27" s="177"/>
      <c r="K27" s="180">
        <f>'MPS(input)'!J27</f>
        <v>0</v>
      </c>
      <c r="L27" s="180"/>
      <c r="M27" s="113"/>
    </row>
    <row r="28" spans="1:13" ht="99.9" customHeight="1">
      <c r="B28" s="179" t="s">
        <v>81</v>
      </c>
      <c r="C28" s="179"/>
      <c r="D28" s="177" t="s">
        <v>82</v>
      </c>
      <c r="E28" s="177"/>
      <c r="F28" s="116">
        <f>'MPS(input)'!E28</f>
        <v>0</v>
      </c>
      <c r="G28" s="118" t="s">
        <v>83</v>
      </c>
      <c r="H28" s="177" t="str">
        <f>'MPS(input)'!G28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77"/>
      <c r="J28" s="177"/>
      <c r="K28" s="180">
        <f>'MPS(input)'!J28</f>
        <v>0</v>
      </c>
      <c r="L28" s="180"/>
      <c r="M28" s="113"/>
    </row>
    <row r="29" spans="1:13" ht="99.9" customHeight="1">
      <c r="B29" s="179" t="s">
        <v>85</v>
      </c>
      <c r="C29" s="179"/>
      <c r="D29" s="177" t="s">
        <v>86</v>
      </c>
      <c r="E29" s="177"/>
      <c r="F29" s="116">
        <f>'MPS(input)'!E29</f>
        <v>0</v>
      </c>
      <c r="G29" s="118" t="s">
        <v>83</v>
      </c>
      <c r="H29" s="177" t="str">
        <f>'MPS(input)'!G29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77"/>
      <c r="J29" s="177"/>
      <c r="K29" s="180">
        <f>'MPS(input)'!J29</f>
        <v>0</v>
      </c>
      <c r="L29" s="180"/>
      <c r="M29" s="113"/>
    </row>
    <row r="30" spans="1:13" ht="120" customHeight="1">
      <c r="B30" s="179" t="s">
        <v>88</v>
      </c>
      <c r="C30" s="179"/>
      <c r="D30" s="177" t="s">
        <v>89</v>
      </c>
      <c r="E30" s="177"/>
      <c r="F30" s="117" t="str">
        <f>'MPS(input)'!E30</f>
        <v>-</v>
      </c>
      <c r="G30" s="118" t="s">
        <v>90</v>
      </c>
      <c r="H30" s="177" t="str">
        <f>'MPS(input)'!G30</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30" s="177"/>
      <c r="J30" s="177"/>
      <c r="K30" s="178" t="str">
        <f>'MPS(input)'!J30</f>
        <v>Input on "MPS(input_separate)" sheet</v>
      </c>
      <c r="L30" s="178"/>
      <c r="M30" s="113"/>
    </row>
    <row r="31" spans="1:13" ht="120" customHeight="1">
      <c r="B31" s="179" t="s">
        <v>88</v>
      </c>
      <c r="C31" s="179"/>
      <c r="D31" s="177" t="s">
        <v>92</v>
      </c>
      <c r="E31" s="177"/>
      <c r="F31" s="117" t="str">
        <f>'MPS(input)'!E31</f>
        <v>-</v>
      </c>
      <c r="G31" s="118" t="s">
        <v>90</v>
      </c>
      <c r="H31" s="177" t="str">
        <f>'MPS(input)'!G31</f>
        <v>Power generation efficiency obtained from manufacturer's specification; and
CO2 emission factor for the fuel consumed by the captive power generation system connected to the recipient facility i.</v>
      </c>
      <c r="I31" s="177"/>
      <c r="J31" s="177"/>
      <c r="K31" s="178" t="str">
        <f>'MPS(input)'!J31</f>
        <v>Calculated</v>
      </c>
      <c r="L31" s="178"/>
      <c r="M31" s="113"/>
    </row>
    <row r="32" spans="1:13" ht="120" customHeight="1">
      <c r="B32" s="179" t="s">
        <v>88</v>
      </c>
      <c r="C32" s="179"/>
      <c r="D32" s="177" t="s">
        <v>95</v>
      </c>
      <c r="E32" s="177"/>
      <c r="F32" s="117" t="str">
        <f>'MPS(input)'!E32</f>
        <v>-</v>
      </c>
      <c r="G32" s="118" t="s">
        <v>90</v>
      </c>
      <c r="H32" s="177" t="str">
        <f>'MPS(input)'!G32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77"/>
      <c r="J32" s="177"/>
      <c r="K32" s="178" t="str">
        <f>'MPS(input)'!J32</f>
        <v>Calculated</v>
      </c>
      <c r="L32" s="178"/>
      <c r="M32" s="113"/>
    </row>
    <row r="33" spans="1:13" ht="120" customHeight="1">
      <c r="B33" s="179" t="s">
        <v>88</v>
      </c>
      <c r="C33" s="179"/>
      <c r="D33" s="177" t="s">
        <v>97</v>
      </c>
      <c r="E33" s="177"/>
      <c r="F33" s="117" t="str">
        <f>'MPS(input)'!E33</f>
        <v>-</v>
      </c>
      <c r="G33" s="118" t="s">
        <v>90</v>
      </c>
      <c r="H33" s="177" t="str">
        <f>'MPS(input)'!G33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77"/>
      <c r="J33" s="177"/>
      <c r="K33" s="178" t="str">
        <f>'MPS(input)'!J33</f>
        <v>Input on "MPS(input_separate)" sheet</v>
      </c>
      <c r="L33" s="178"/>
      <c r="M33" s="113"/>
    </row>
    <row r="34" spans="1:13" ht="99.9" customHeight="1">
      <c r="B34" s="179" t="s">
        <v>99</v>
      </c>
      <c r="C34" s="179"/>
      <c r="D34" s="177" t="s">
        <v>100</v>
      </c>
      <c r="E34" s="177"/>
      <c r="F34" s="117" t="str">
        <f>'MPS(input)'!E34</f>
        <v>-</v>
      </c>
      <c r="G34" s="118" t="s">
        <v>75</v>
      </c>
      <c r="H34" s="177" t="str">
        <f>'MPS(input)'!G34</f>
        <v>Specification of the captive power generation system connected to the recipient facility i, provided by the manufacturer.</v>
      </c>
      <c r="I34" s="177"/>
      <c r="J34" s="177"/>
      <c r="K34" s="178" t="str">
        <f>'MPS(input)'!J34</f>
        <v>Input on "MPS(input_separate)" sheet</v>
      </c>
      <c r="L34" s="178"/>
      <c r="M34" s="113"/>
    </row>
    <row r="35" spans="1:13" ht="99.9" customHeight="1">
      <c r="B35" s="179" t="s">
        <v>102</v>
      </c>
      <c r="C35" s="179"/>
      <c r="D35" s="177" t="s">
        <v>103</v>
      </c>
      <c r="E35" s="177"/>
      <c r="F35" s="117" t="str">
        <f>'MPS(input)'!E35</f>
        <v>-</v>
      </c>
      <c r="G35" s="118" t="s">
        <v>162</v>
      </c>
      <c r="H35" s="177" t="str">
        <f>'MPS(input)'!G35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77"/>
      <c r="J35" s="177"/>
      <c r="K35" s="178" t="str">
        <f>'MPS(input)'!J35</f>
        <v>Input on "MPS(input_separate)" sheet</v>
      </c>
      <c r="L35" s="178"/>
      <c r="M35" s="113"/>
    </row>
    <row r="36" spans="1:13" ht="99.9" customHeight="1">
      <c r="B36" s="179" t="s">
        <v>105</v>
      </c>
      <c r="C36" s="179"/>
      <c r="D36" s="177" t="s">
        <v>106</v>
      </c>
      <c r="E36" s="177"/>
      <c r="F36" s="117" t="str">
        <f>'MPS(input)'!E36</f>
        <v>-</v>
      </c>
      <c r="G36" s="118" t="s">
        <v>83</v>
      </c>
      <c r="H36" s="177" t="str">
        <f>'MPS(input)'!G36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77"/>
      <c r="J36" s="177"/>
      <c r="K36" s="178" t="str">
        <f>'MPS(input)'!J36</f>
        <v>Input on "MPS(input_separate)" sheet</v>
      </c>
      <c r="L36" s="178"/>
      <c r="M36" s="113"/>
    </row>
    <row r="37" spans="1:13" ht="99.9" customHeight="1">
      <c r="B37" s="179" t="s">
        <v>107</v>
      </c>
      <c r="C37" s="179"/>
      <c r="D37" s="177" t="s">
        <v>108</v>
      </c>
      <c r="E37" s="177"/>
      <c r="F37" s="117" t="str">
        <f>'MPS(input)'!E37</f>
        <v>-</v>
      </c>
      <c r="G37" s="118" t="s">
        <v>109</v>
      </c>
      <c r="H37" s="177" t="str">
        <f>'MPS(input)'!G37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77"/>
      <c r="J37" s="177"/>
      <c r="K37" s="178" t="str">
        <f>'MPS(input)'!J37</f>
        <v>Input on "MPS(input_separate)" sheet</v>
      </c>
      <c r="L37" s="178"/>
      <c r="M37" s="113"/>
    </row>
    <row r="38" spans="1:13" ht="120" customHeight="1">
      <c r="B38" s="179" t="s">
        <v>111</v>
      </c>
      <c r="C38" s="179"/>
      <c r="D38" s="177" t="s">
        <v>112</v>
      </c>
      <c r="E38" s="177"/>
      <c r="F38" s="117" t="str">
        <f>'MPS(input)'!E38</f>
        <v>-</v>
      </c>
      <c r="G38" s="118" t="s">
        <v>90</v>
      </c>
      <c r="H38" s="177" t="str">
        <f>'MPS(input)'!G38</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38" s="177"/>
      <c r="J38" s="177"/>
      <c r="K38" s="178" t="str">
        <f>'MPS(input)'!J38</f>
        <v>Input on "MPS(input_separate)" sheet</v>
      </c>
      <c r="L38" s="178"/>
      <c r="M38" s="113"/>
    </row>
    <row r="39" spans="1:13" ht="120" customHeight="1">
      <c r="B39" s="179" t="s">
        <v>111</v>
      </c>
      <c r="C39" s="179"/>
      <c r="D39" s="177" t="s">
        <v>113</v>
      </c>
      <c r="E39" s="177"/>
      <c r="F39" s="117" t="str">
        <f>'MPS(input)'!E39</f>
        <v>-</v>
      </c>
      <c r="G39" s="118" t="s">
        <v>90</v>
      </c>
      <c r="H39" s="177" t="str">
        <f>'MPS(input)'!G39</f>
        <v>Power generation efficiency obtained from manufacturer's specification; and
CO2 emission factor for the fuel consumed by the captive power generation system connected to the project absorption chiller j.</v>
      </c>
      <c r="I39" s="177"/>
      <c r="J39" s="177"/>
      <c r="K39" s="178" t="str">
        <f>'MPS(input)'!J39</f>
        <v>Calculated</v>
      </c>
      <c r="L39" s="178"/>
      <c r="M39" s="113"/>
    </row>
    <row r="40" spans="1:13" ht="120" customHeight="1">
      <c r="B40" s="179" t="s">
        <v>111</v>
      </c>
      <c r="C40" s="179"/>
      <c r="D40" s="177" t="s">
        <v>115</v>
      </c>
      <c r="E40" s="177"/>
      <c r="F40" s="117" t="str">
        <f>'MPS(input)'!E40</f>
        <v>-</v>
      </c>
      <c r="G40" s="118" t="s">
        <v>90</v>
      </c>
      <c r="H40" s="177" t="str">
        <f>'MPS(input)'!G40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77"/>
      <c r="J40" s="177"/>
      <c r="K40" s="178" t="str">
        <f>'MPS(input)'!J40</f>
        <v>Calculated</v>
      </c>
      <c r="L40" s="178"/>
      <c r="M40" s="113"/>
    </row>
    <row r="41" spans="1:13" ht="120" customHeight="1">
      <c r="B41" s="179" t="s">
        <v>111</v>
      </c>
      <c r="C41" s="179"/>
      <c r="D41" s="177" t="s">
        <v>117</v>
      </c>
      <c r="E41" s="177"/>
      <c r="F41" s="117" t="str">
        <f>'MPS(input)'!E41</f>
        <v>-</v>
      </c>
      <c r="G41" s="118" t="s">
        <v>90</v>
      </c>
      <c r="H41" s="177" t="str">
        <f>'MPS(input)'!G41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77"/>
      <c r="J41" s="177"/>
      <c r="K41" s="178" t="str">
        <f>'MPS(input)'!J41</f>
        <v>Input on "MPS(input_separate)" sheet</v>
      </c>
      <c r="L41" s="178"/>
      <c r="M41" s="113"/>
    </row>
    <row r="42" spans="1:13" ht="99.9" customHeight="1">
      <c r="B42" s="179" t="s">
        <v>118</v>
      </c>
      <c r="C42" s="179"/>
      <c r="D42" s="177" t="s">
        <v>119</v>
      </c>
      <c r="E42" s="177"/>
      <c r="F42" s="117" t="str">
        <f>'MPS(input)'!E42</f>
        <v>-</v>
      </c>
      <c r="G42" s="118" t="s">
        <v>75</v>
      </c>
      <c r="H42" s="177" t="str">
        <f>'MPS(input)'!G42</f>
        <v>Specification of the captive power generation system connected to the project absorption chiller j, provided by the manufacturer.</v>
      </c>
      <c r="I42" s="177"/>
      <c r="J42" s="177"/>
      <c r="K42" s="178" t="str">
        <f>'MPS(input)'!J42</f>
        <v>Input on "MPS(input_separate)" sheet</v>
      </c>
      <c r="L42" s="178"/>
      <c r="M42" s="113"/>
    </row>
    <row r="43" spans="1:13" ht="99.9" customHeight="1">
      <c r="B43" s="179" t="s">
        <v>121</v>
      </c>
      <c r="C43" s="179"/>
      <c r="D43" s="177" t="s">
        <v>122</v>
      </c>
      <c r="E43" s="177"/>
      <c r="F43" s="117" t="str">
        <f>'MPS(input)'!E43</f>
        <v>-</v>
      </c>
      <c r="G43" s="118" t="s">
        <v>162</v>
      </c>
      <c r="H43" s="177" t="str">
        <f>'MPS(input)'!G43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77"/>
      <c r="J43" s="177"/>
      <c r="K43" s="178" t="str">
        <f>'MPS(input)'!J43</f>
        <v>Input on "MPS(input_separate)" sheet</v>
      </c>
      <c r="L43" s="178"/>
      <c r="M43" s="113"/>
    </row>
    <row r="44" spans="1:13" ht="99.9" customHeight="1">
      <c r="B44" s="179" t="s">
        <v>123</v>
      </c>
      <c r="C44" s="179"/>
      <c r="D44" s="177" t="s">
        <v>124</v>
      </c>
      <c r="E44" s="177"/>
      <c r="F44" s="117" t="str">
        <f>'MPS(input)'!E44</f>
        <v>-</v>
      </c>
      <c r="G44" s="118" t="s">
        <v>83</v>
      </c>
      <c r="H44" s="177" t="str">
        <f>'MPS(input)'!G44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77"/>
      <c r="J44" s="177"/>
      <c r="K44" s="178" t="str">
        <f>'MPS(input)'!J44</f>
        <v>Input on "MPS(input_separate)" sheet</v>
      </c>
      <c r="L44" s="178"/>
      <c r="M44" s="113"/>
    </row>
    <row r="45" spans="1:13" ht="99.9" customHeight="1">
      <c r="B45" s="179" t="s">
        <v>125</v>
      </c>
      <c r="C45" s="179"/>
      <c r="D45" s="177" t="s">
        <v>126</v>
      </c>
      <c r="E45" s="177"/>
      <c r="F45" s="117" t="str">
        <f>'MPS(input)'!E45</f>
        <v>-</v>
      </c>
      <c r="G45" s="118" t="s">
        <v>162</v>
      </c>
      <c r="H45" s="177" t="str">
        <f>'MPS(input)'!G45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77"/>
      <c r="J45" s="177"/>
      <c r="K45" s="178" t="str">
        <f>'MPS(input)'!J45</f>
        <v>Input on "MPS(input_separate)" sheet</v>
      </c>
      <c r="L45" s="178"/>
      <c r="M45" s="113"/>
    </row>
    <row r="46" spans="1:13" ht="99.9" customHeight="1">
      <c r="B46" s="179" t="s">
        <v>127</v>
      </c>
      <c r="C46" s="179"/>
      <c r="D46" s="177" t="s">
        <v>228</v>
      </c>
      <c r="E46" s="177"/>
      <c r="F46" s="117" t="str">
        <f>'MPS(input)'!E46</f>
        <v>-</v>
      </c>
      <c r="G46" s="118" t="s">
        <v>83</v>
      </c>
      <c r="H46" s="177" t="str">
        <f>'MPS(input)'!G46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77"/>
      <c r="J46" s="177"/>
      <c r="K46" s="178" t="str">
        <f>'MPS(input)'!J46</f>
        <v>Input on "MPS(input_separate)" sheet</v>
      </c>
      <c r="L46" s="178"/>
      <c r="M46" s="113"/>
    </row>
    <row r="47" spans="1:13" ht="6.75" customHeight="1"/>
    <row r="48" spans="1:13" ht="18.899999999999999" customHeight="1">
      <c r="A48" s="6" t="s">
        <v>244</v>
      </c>
      <c r="B48" s="6"/>
    </row>
    <row r="49" spans="1:10" ht="36" customHeight="1" thickBot="1">
      <c r="B49" s="110" t="s">
        <v>247</v>
      </c>
      <c r="C49" s="148" t="s">
        <v>130</v>
      </c>
      <c r="D49" s="149"/>
      <c r="E49" s="16" t="s">
        <v>16</v>
      </c>
    </row>
    <row r="50" spans="1:10" ht="16.5" thickBot="1">
      <c r="B50" s="111"/>
      <c r="C50" s="150">
        <f>ROUNDDOWN('MRS(calc_process)'!G6, 0)</f>
        <v>0</v>
      </c>
      <c r="D50" s="151"/>
      <c r="E50" s="17" t="s">
        <v>131</v>
      </c>
    </row>
    <row r="51" spans="1:10" ht="20.149999999999999" customHeight="1">
      <c r="F51" s="18"/>
      <c r="G51" s="18"/>
    </row>
    <row r="52" spans="1:10" ht="18.899999999999999" customHeight="1">
      <c r="A52" s="6" t="s">
        <v>132</v>
      </c>
    </row>
    <row r="53" spans="1:10" ht="18" customHeight="1">
      <c r="B53" s="120" t="s">
        <v>133</v>
      </c>
      <c r="C53" s="182" t="s">
        <v>134</v>
      </c>
      <c r="D53" s="182"/>
      <c r="E53" s="182"/>
      <c r="F53" s="182"/>
      <c r="G53" s="182"/>
      <c r="H53" s="182"/>
      <c r="I53" s="182"/>
      <c r="J53" s="182"/>
    </row>
    <row r="54" spans="1:10" ht="18" customHeight="1">
      <c r="B54" s="120" t="s">
        <v>135</v>
      </c>
      <c r="C54" s="182" t="s">
        <v>136</v>
      </c>
      <c r="D54" s="182"/>
      <c r="E54" s="182"/>
      <c r="F54" s="182"/>
      <c r="G54" s="182"/>
      <c r="H54" s="182"/>
      <c r="I54" s="182"/>
      <c r="J54" s="182"/>
    </row>
    <row r="55" spans="1:10" ht="18" customHeight="1">
      <c r="B55" s="120" t="s">
        <v>27</v>
      </c>
      <c r="C55" s="182" t="s">
        <v>137</v>
      </c>
      <c r="D55" s="182"/>
      <c r="E55" s="182"/>
      <c r="F55" s="182"/>
      <c r="G55" s="182"/>
      <c r="H55" s="182"/>
      <c r="I55" s="182"/>
      <c r="J55" s="182"/>
    </row>
  </sheetData>
  <sheetProtection algorithmName="SHA-512" hashValue="lF07uiV2uIZoxJ6LBzERk4czIs2G9nDfNY8RPZc1pUrOxCzduDjH7k4XDc+Z/FQjJhRk+FA8tpGDWzHUiEhd5A==" saltValue="6ctPLEyeai6PDmg+8QIc2g==" spinCount="100000" sheet="1" objects="1" scenarios="1" formatCells="0" formatRows="0"/>
  <mergeCells count="97">
    <mergeCell ref="C54:J54"/>
    <mergeCell ref="C55:J55"/>
    <mergeCell ref="B40:C40"/>
    <mergeCell ref="B41:C41"/>
    <mergeCell ref="B42:C42"/>
    <mergeCell ref="B43:C43"/>
    <mergeCell ref="B44:C44"/>
    <mergeCell ref="B45:C45"/>
    <mergeCell ref="C50:D50"/>
    <mergeCell ref="C53:J53"/>
    <mergeCell ref="H43:J43"/>
    <mergeCell ref="B39:C39"/>
    <mergeCell ref="B28:C28"/>
    <mergeCell ref="B29:C29"/>
    <mergeCell ref="B30:C30"/>
    <mergeCell ref="B31:C31"/>
    <mergeCell ref="B32:C32"/>
    <mergeCell ref="B33:C33"/>
    <mergeCell ref="B34:C34"/>
    <mergeCell ref="B35:C35"/>
    <mergeCell ref="B36:C36"/>
    <mergeCell ref="B37:C37"/>
    <mergeCell ref="B38:C38"/>
    <mergeCell ref="K24:L24"/>
    <mergeCell ref="K25:L25"/>
    <mergeCell ref="B24:C24"/>
    <mergeCell ref="B25:C25"/>
    <mergeCell ref="B26:C26"/>
    <mergeCell ref="D24:E24"/>
    <mergeCell ref="H24:J24"/>
    <mergeCell ref="D25:E25"/>
    <mergeCell ref="H25:J25"/>
    <mergeCell ref="B27:C27"/>
    <mergeCell ref="K26:L26"/>
    <mergeCell ref="K27:L27"/>
    <mergeCell ref="K28:L28"/>
    <mergeCell ref="K29:L29"/>
    <mergeCell ref="D26:E26"/>
    <mergeCell ref="H26:J26"/>
    <mergeCell ref="D27:E27"/>
    <mergeCell ref="H27:J27"/>
    <mergeCell ref="K30:L30"/>
    <mergeCell ref="K31:L31"/>
    <mergeCell ref="D46:E46"/>
    <mergeCell ref="H46:J46"/>
    <mergeCell ref="C49:D49"/>
    <mergeCell ref="K46:L46"/>
    <mergeCell ref="B46:C46"/>
    <mergeCell ref="D44:E44"/>
    <mergeCell ref="H44:J44"/>
    <mergeCell ref="D45:E45"/>
    <mergeCell ref="H45:J45"/>
    <mergeCell ref="K44:L44"/>
    <mergeCell ref="K45:L45"/>
    <mergeCell ref="D42:E42"/>
    <mergeCell ref="H42:J42"/>
    <mergeCell ref="D43:E43"/>
    <mergeCell ref="K42:L42"/>
    <mergeCell ref="K43:L43"/>
    <mergeCell ref="D40:E40"/>
    <mergeCell ref="H40:J40"/>
    <mergeCell ref="D41:E41"/>
    <mergeCell ref="H41:J41"/>
    <mergeCell ref="K40:L40"/>
    <mergeCell ref="K41:L41"/>
    <mergeCell ref="D38:E38"/>
    <mergeCell ref="H38:J38"/>
    <mergeCell ref="D39:E39"/>
    <mergeCell ref="H39:J39"/>
    <mergeCell ref="K38:L38"/>
    <mergeCell ref="K39:L39"/>
    <mergeCell ref="D36:E36"/>
    <mergeCell ref="H36:J36"/>
    <mergeCell ref="D37:E37"/>
    <mergeCell ref="H37:J37"/>
    <mergeCell ref="K36:L36"/>
    <mergeCell ref="K37:L37"/>
    <mergeCell ref="D34:E34"/>
    <mergeCell ref="H34:J34"/>
    <mergeCell ref="D35:E35"/>
    <mergeCell ref="H35:J35"/>
    <mergeCell ref="K34:L34"/>
    <mergeCell ref="K35:L35"/>
    <mergeCell ref="D32:E32"/>
    <mergeCell ref="H32:J32"/>
    <mergeCell ref="D33:E33"/>
    <mergeCell ref="H33:J33"/>
    <mergeCell ref="K32:L32"/>
    <mergeCell ref="K33:L33"/>
    <mergeCell ref="D30:E30"/>
    <mergeCell ref="H30:J30"/>
    <mergeCell ref="D31:E31"/>
    <mergeCell ref="H31:J31"/>
    <mergeCell ref="D28:E28"/>
    <mergeCell ref="H28:J28"/>
    <mergeCell ref="D29:E29"/>
    <mergeCell ref="H29:J29"/>
  </mergeCells>
  <phoneticPr fontId="11"/>
  <pageMargins left="0.70866141732283472" right="0.70866141732283472" top="0.74803149606299213" bottom="0.74803149606299213" header="0.31496062992125984" footer="0.31496062992125984"/>
  <pageSetup paperSize="8" scale="75" fitToHeight="0" orientation="landscape" r:id="rId1"/>
  <rowBreaks count="2" manualBreakCount="2">
    <brk id="12" max="11" man="1"/>
    <brk id="22" max="11" man="1"/>
  </rowBreaks>
  <ignoredErrors>
    <ignoredError sqref="H46:J46 H26:K26 H27:J27 H28:J28 H29:J29 H30:J30 H31:J31 H32:J32 H33:J33 H34:J34 H35:J35 H36:J36 H37:J37 H38:J38 H39:J39 H40:J40 H41:J41 H42:J42 H43:J43 H44:J44 H45:J4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00DB-EE87-4FA3-BEF8-B67807E2C81A}">
  <sheetPr>
    <tabColor rgb="FFDA9694"/>
    <pageSetUpPr fitToPage="1"/>
  </sheetPr>
  <dimension ref="A1:T64"/>
  <sheetViews>
    <sheetView zoomScale="70" zoomScaleNormal="70" workbookViewId="0"/>
  </sheetViews>
  <sheetFormatPr defaultColWidth="9" defaultRowHeight="14"/>
  <cols>
    <col min="1" max="1" width="1.6328125" style="26" customWidth="1"/>
    <col min="2" max="2" width="13.81640625" style="26" customWidth="1"/>
    <col min="3" max="20" width="22.81640625" style="26" customWidth="1"/>
    <col min="21" max="16384" width="9" style="26"/>
  </cols>
  <sheetData>
    <row r="1" spans="1:14">
      <c r="N1" s="27" t="str">
        <f>'MPS(input)'!K1</f>
        <v>Monitoring Spreadsheet: JCM_TH_AM020_ver01.0</v>
      </c>
    </row>
    <row r="2" spans="1:14">
      <c r="N2" s="27" t="str">
        <f>'MPS(input)'!K2</f>
        <v>Reference Number:</v>
      </c>
    </row>
    <row r="3" spans="1:14" ht="27" customHeight="1">
      <c r="A3" s="3" t="s">
        <v>240</v>
      </c>
      <c r="B3" s="4"/>
      <c r="C3" s="4"/>
      <c r="D3" s="4"/>
      <c r="E3" s="4"/>
      <c r="F3" s="4"/>
      <c r="G3" s="4"/>
      <c r="H3" s="4"/>
      <c r="I3" s="4"/>
      <c r="J3" s="4"/>
      <c r="K3" s="4"/>
      <c r="L3" s="4"/>
      <c r="M3" s="4"/>
      <c r="N3" s="5"/>
    </row>
    <row r="4" spans="1:14">
      <c r="A4" s="1"/>
      <c r="B4" s="1"/>
      <c r="C4" s="1"/>
      <c r="D4" s="1"/>
      <c r="E4" s="1"/>
      <c r="F4" s="1"/>
      <c r="G4" s="1"/>
      <c r="H4" s="1"/>
      <c r="I4" s="1"/>
      <c r="J4" s="1"/>
      <c r="K4" s="1"/>
      <c r="L4" s="1"/>
      <c r="M4" s="1"/>
      <c r="N4" s="1"/>
    </row>
    <row r="5" spans="1:14">
      <c r="A5" s="6" t="s">
        <v>252</v>
      </c>
      <c r="B5" s="6"/>
      <c r="C5" s="1"/>
      <c r="D5" s="1"/>
      <c r="E5" s="1"/>
      <c r="F5" s="1"/>
      <c r="G5" s="1"/>
      <c r="H5" s="1"/>
      <c r="I5" s="1"/>
      <c r="J5" s="1"/>
      <c r="K5" s="1"/>
      <c r="L5" s="1"/>
      <c r="M5" s="1"/>
      <c r="N5" s="1"/>
    </row>
    <row r="6" spans="1:14" ht="43.5" customHeight="1">
      <c r="A6" s="6"/>
      <c r="B6" s="154" t="s">
        <v>140</v>
      </c>
      <c r="C6" s="7" t="s">
        <v>141</v>
      </c>
      <c r="D6" s="74" t="s">
        <v>254</v>
      </c>
      <c r="E6" s="152" t="s">
        <v>253</v>
      </c>
      <c r="F6" s="153"/>
      <c r="G6" s="152" t="s">
        <v>251</v>
      </c>
      <c r="H6" s="156"/>
      <c r="I6" s="156"/>
      <c r="J6" s="156"/>
      <c r="K6" s="156"/>
      <c r="L6" s="156"/>
      <c r="M6" s="153"/>
      <c r="N6" s="7" t="s">
        <v>258</v>
      </c>
    </row>
    <row r="7" spans="1:14" ht="20.149999999999999" customHeight="1">
      <c r="A7" s="8"/>
      <c r="B7" s="154"/>
      <c r="C7" s="15" t="s">
        <v>146</v>
      </c>
      <c r="D7" s="10" t="s">
        <v>23</v>
      </c>
      <c r="E7" s="10" t="s">
        <v>58</v>
      </c>
      <c r="F7" s="10" t="s">
        <v>62</v>
      </c>
      <c r="G7" s="10" t="s">
        <v>88</v>
      </c>
      <c r="H7" s="10" t="s">
        <v>88</v>
      </c>
      <c r="I7" s="10" t="s">
        <v>88</v>
      </c>
      <c r="J7" s="10" t="s">
        <v>88</v>
      </c>
      <c r="K7" s="10" t="s">
        <v>99</v>
      </c>
      <c r="L7" s="10" t="s">
        <v>102</v>
      </c>
      <c r="M7" s="10" t="s">
        <v>105</v>
      </c>
      <c r="N7" s="15" t="s">
        <v>147</v>
      </c>
    </row>
    <row r="8" spans="1:14" ht="120" customHeight="1">
      <c r="A8" s="1"/>
      <c r="B8" s="28" t="s">
        <v>14</v>
      </c>
      <c r="C8" s="29" t="s">
        <v>148</v>
      </c>
      <c r="D8" s="29" t="s">
        <v>149</v>
      </c>
      <c r="E8" s="11" t="s">
        <v>150</v>
      </c>
      <c r="F8" s="11" t="s">
        <v>151</v>
      </c>
      <c r="G8" s="30" t="s">
        <v>152</v>
      </c>
      <c r="H8" s="30" t="s">
        <v>153</v>
      </c>
      <c r="I8" s="30" t="s">
        <v>154</v>
      </c>
      <c r="J8" s="30" t="s">
        <v>155</v>
      </c>
      <c r="K8" s="29" t="s">
        <v>156</v>
      </c>
      <c r="L8" s="29" t="s">
        <v>103</v>
      </c>
      <c r="M8" s="29" t="s">
        <v>157</v>
      </c>
      <c r="N8" s="29" t="s">
        <v>158</v>
      </c>
    </row>
    <row r="9" spans="1:14" ht="30" customHeight="1">
      <c r="B9" s="31" t="s">
        <v>159</v>
      </c>
      <c r="C9" s="15" t="s">
        <v>160</v>
      </c>
      <c r="D9" s="15" t="s">
        <v>161</v>
      </c>
      <c r="E9" s="32" t="s">
        <v>43</v>
      </c>
      <c r="F9" s="10" t="s">
        <v>26</v>
      </c>
      <c r="G9" s="10" t="s">
        <v>90</v>
      </c>
      <c r="H9" s="10" t="s">
        <v>90</v>
      </c>
      <c r="I9" s="10" t="s">
        <v>90</v>
      </c>
      <c r="J9" s="10" t="s">
        <v>90</v>
      </c>
      <c r="K9" s="32" t="s">
        <v>75</v>
      </c>
      <c r="L9" s="32" t="s">
        <v>162</v>
      </c>
      <c r="M9" s="32" t="s">
        <v>83</v>
      </c>
      <c r="N9" s="15" t="s">
        <v>163</v>
      </c>
    </row>
    <row r="10" spans="1:14" ht="20.149999999999999" customHeight="1">
      <c r="B10" s="155" t="s">
        <v>164</v>
      </c>
      <c r="C10" s="15">
        <v>1</v>
      </c>
      <c r="D10" s="36"/>
      <c r="E10" s="36"/>
      <c r="F10" s="36"/>
      <c r="G10" s="122">
        <f>'MPS(input_separate)'!G10</f>
        <v>0</v>
      </c>
      <c r="H10" s="122">
        <f>IF(ISERROR(3.6*(100/K10)*M10),0,3.6*(100/K10)*M10)</f>
        <v>0</v>
      </c>
      <c r="I10" s="122">
        <f>IF(ISERROR(E10*L10*M10/F10),0,E10*L10*M10/F10)</f>
        <v>0</v>
      </c>
      <c r="J10" s="122">
        <f>'MPS(input_separate)'!J10</f>
        <v>0</v>
      </c>
      <c r="K10" s="127">
        <f>'MPS(input_separate)'!K10</f>
        <v>0</v>
      </c>
      <c r="L10" s="126">
        <f>'MPS(input_separate)'!L10</f>
        <v>0</v>
      </c>
      <c r="M10" s="128">
        <f>'MPS(input_separate)'!M10</f>
        <v>0</v>
      </c>
      <c r="N10" s="75">
        <f>IF(ISERROR(D10*SMALL(G10:J10,COUNTIF(G10:J10,0)+1)),0,D10*SMALL(G10:J10,COUNTIF(G10:J10,0)+1))</f>
        <v>0</v>
      </c>
    </row>
    <row r="11" spans="1:14" ht="20.149999999999999" customHeight="1">
      <c r="B11" s="155"/>
      <c r="C11" s="15">
        <v>2</v>
      </c>
      <c r="D11" s="36"/>
      <c r="E11" s="36"/>
      <c r="F11" s="36"/>
      <c r="G11" s="122">
        <f>'MPS(input_separate)'!G11</f>
        <v>0</v>
      </c>
      <c r="H11" s="122">
        <f t="shared" ref="H11:H19" si="0">IF(ISERROR(3.6*(100/K11)*M11),0,3.6*(100/K11)*M11)</f>
        <v>0</v>
      </c>
      <c r="I11" s="122">
        <f t="shared" ref="I11:I19" si="1">IF(ISERROR(E11*L11*M11/F11),0,E11*L11*M11/F11)</f>
        <v>0</v>
      </c>
      <c r="J11" s="122">
        <f>'MPS(input_separate)'!J11</f>
        <v>0</v>
      </c>
      <c r="K11" s="127">
        <f>'MPS(input_separate)'!K11</f>
        <v>0</v>
      </c>
      <c r="L11" s="126">
        <f>'MPS(input_separate)'!L11</f>
        <v>0</v>
      </c>
      <c r="M11" s="128">
        <f>'MPS(input_separate)'!M11</f>
        <v>0</v>
      </c>
      <c r="N11" s="75">
        <f>IF(ISERROR(D11*SMALL(G11:J11,COUNTIF(G11:J11,0)+1)),0,D11*SMALL(G11:J11,COUNTIF(G11:J11,0)+1))</f>
        <v>0</v>
      </c>
    </row>
    <row r="12" spans="1:14" ht="20.149999999999999" customHeight="1">
      <c r="B12" s="155"/>
      <c r="C12" s="15">
        <v>3</v>
      </c>
      <c r="D12" s="36"/>
      <c r="E12" s="36"/>
      <c r="F12" s="36"/>
      <c r="G12" s="122">
        <f>'MPS(input_separate)'!G12</f>
        <v>0</v>
      </c>
      <c r="H12" s="122">
        <f t="shared" si="0"/>
        <v>0</v>
      </c>
      <c r="I12" s="122">
        <f t="shared" si="1"/>
        <v>0</v>
      </c>
      <c r="J12" s="122">
        <f>'MPS(input_separate)'!J12</f>
        <v>0</v>
      </c>
      <c r="K12" s="127">
        <f>'MPS(input_separate)'!K12</f>
        <v>0</v>
      </c>
      <c r="L12" s="126">
        <f>'MPS(input_separate)'!L12</f>
        <v>0</v>
      </c>
      <c r="M12" s="128">
        <f>'MPS(input_separate)'!M12</f>
        <v>0</v>
      </c>
      <c r="N12" s="75">
        <f t="shared" ref="N12:N19" si="2">IF(ISERROR(D12*SMALL(G12:J12,COUNTIF(G12:J12,0)+1)),0,D12*SMALL(G12:J12,COUNTIF(G12:J12,0)+1))</f>
        <v>0</v>
      </c>
    </row>
    <row r="13" spans="1:14" ht="20.149999999999999" customHeight="1">
      <c r="B13" s="155"/>
      <c r="C13" s="15">
        <v>4</v>
      </c>
      <c r="D13" s="36"/>
      <c r="E13" s="36"/>
      <c r="F13" s="36"/>
      <c r="G13" s="122">
        <f>'MPS(input_separate)'!G13</f>
        <v>0</v>
      </c>
      <c r="H13" s="122">
        <f t="shared" si="0"/>
        <v>0</v>
      </c>
      <c r="I13" s="122">
        <f t="shared" si="1"/>
        <v>0</v>
      </c>
      <c r="J13" s="122">
        <f>'MPS(input_separate)'!J13</f>
        <v>0</v>
      </c>
      <c r="K13" s="127">
        <f>'MPS(input_separate)'!K13</f>
        <v>0</v>
      </c>
      <c r="L13" s="126">
        <f>'MPS(input_separate)'!L13</f>
        <v>0</v>
      </c>
      <c r="M13" s="128">
        <f>'MPS(input_separate)'!M13</f>
        <v>0</v>
      </c>
      <c r="N13" s="75">
        <f t="shared" si="2"/>
        <v>0</v>
      </c>
    </row>
    <row r="14" spans="1:14" ht="20.149999999999999" customHeight="1">
      <c r="B14" s="155"/>
      <c r="C14" s="15">
        <v>5</v>
      </c>
      <c r="D14" s="36"/>
      <c r="E14" s="36"/>
      <c r="F14" s="36"/>
      <c r="G14" s="122">
        <f>'MPS(input_separate)'!G14</f>
        <v>0</v>
      </c>
      <c r="H14" s="122">
        <f t="shared" si="0"/>
        <v>0</v>
      </c>
      <c r="I14" s="122">
        <f t="shared" si="1"/>
        <v>0</v>
      </c>
      <c r="J14" s="122">
        <f>'MPS(input_separate)'!J14</f>
        <v>0</v>
      </c>
      <c r="K14" s="127">
        <f>'MPS(input_separate)'!K14</f>
        <v>0</v>
      </c>
      <c r="L14" s="126">
        <f>'MPS(input_separate)'!L14</f>
        <v>0</v>
      </c>
      <c r="M14" s="128">
        <f>'MPS(input_separate)'!M14</f>
        <v>0</v>
      </c>
      <c r="N14" s="75">
        <f t="shared" si="2"/>
        <v>0</v>
      </c>
    </row>
    <row r="15" spans="1:14" ht="20.149999999999999" customHeight="1">
      <c r="B15" s="155"/>
      <c r="C15" s="15">
        <v>6</v>
      </c>
      <c r="D15" s="36"/>
      <c r="E15" s="36"/>
      <c r="F15" s="36"/>
      <c r="G15" s="122">
        <f>'MPS(input_separate)'!G15</f>
        <v>0</v>
      </c>
      <c r="H15" s="122">
        <f t="shared" si="0"/>
        <v>0</v>
      </c>
      <c r="I15" s="122">
        <f t="shared" si="1"/>
        <v>0</v>
      </c>
      <c r="J15" s="122">
        <f>'MPS(input_separate)'!J15</f>
        <v>0</v>
      </c>
      <c r="K15" s="127">
        <f>'MPS(input_separate)'!K15</f>
        <v>0</v>
      </c>
      <c r="L15" s="126">
        <f>'MPS(input_separate)'!L15</f>
        <v>0</v>
      </c>
      <c r="M15" s="128">
        <f>'MPS(input_separate)'!M15</f>
        <v>0</v>
      </c>
      <c r="N15" s="75">
        <f t="shared" si="2"/>
        <v>0</v>
      </c>
    </row>
    <row r="16" spans="1:14" ht="20.149999999999999" customHeight="1">
      <c r="B16" s="155"/>
      <c r="C16" s="15">
        <v>7</v>
      </c>
      <c r="D16" s="36"/>
      <c r="E16" s="36"/>
      <c r="F16" s="36"/>
      <c r="G16" s="122">
        <f>'MPS(input_separate)'!G16</f>
        <v>0</v>
      </c>
      <c r="H16" s="122">
        <f t="shared" si="0"/>
        <v>0</v>
      </c>
      <c r="I16" s="122">
        <f t="shared" si="1"/>
        <v>0</v>
      </c>
      <c r="J16" s="122">
        <f>'MPS(input_separate)'!J16</f>
        <v>0</v>
      </c>
      <c r="K16" s="127">
        <f>'MPS(input_separate)'!K16</f>
        <v>0</v>
      </c>
      <c r="L16" s="126">
        <f>'MPS(input_separate)'!L16</f>
        <v>0</v>
      </c>
      <c r="M16" s="128">
        <f>'MPS(input_separate)'!M16</f>
        <v>0</v>
      </c>
      <c r="N16" s="75">
        <f t="shared" si="2"/>
        <v>0</v>
      </c>
    </row>
    <row r="17" spans="1:16" ht="20.149999999999999" customHeight="1">
      <c r="B17" s="155"/>
      <c r="C17" s="15">
        <v>8</v>
      </c>
      <c r="D17" s="36"/>
      <c r="E17" s="36"/>
      <c r="F17" s="36"/>
      <c r="G17" s="122">
        <f>'MPS(input_separate)'!G17</f>
        <v>0</v>
      </c>
      <c r="H17" s="122">
        <f t="shared" si="0"/>
        <v>0</v>
      </c>
      <c r="I17" s="122">
        <f t="shared" si="1"/>
        <v>0</v>
      </c>
      <c r="J17" s="122">
        <f>'MPS(input_separate)'!J17</f>
        <v>0</v>
      </c>
      <c r="K17" s="127">
        <f>'MPS(input_separate)'!K17</f>
        <v>0</v>
      </c>
      <c r="L17" s="126">
        <f>'MPS(input_separate)'!L17</f>
        <v>0</v>
      </c>
      <c r="M17" s="128">
        <f>'MPS(input_separate)'!M17</f>
        <v>0</v>
      </c>
      <c r="N17" s="75">
        <f t="shared" si="2"/>
        <v>0</v>
      </c>
    </row>
    <row r="18" spans="1:16" ht="20.149999999999999" customHeight="1">
      <c r="B18" s="155"/>
      <c r="C18" s="15">
        <v>9</v>
      </c>
      <c r="D18" s="36"/>
      <c r="E18" s="36"/>
      <c r="F18" s="36"/>
      <c r="G18" s="122">
        <f>'MPS(input_separate)'!G18</f>
        <v>0</v>
      </c>
      <c r="H18" s="122">
        <f t="shared" si="0"/>
        <v>0</v>
      </c>
      <c r="I18" s="122">
        <f t="shared" si="1"/>
        <v>0</v>
      </c>
      <c r="J18" s="122">
        <f>'MPS(input_separate)'!J18</f>
        <v>0</v>
      </c>
      <c r="K18" s="127">
        <f>'MPS(input_separate)'!K18</f>
        <v>0</v>
      </c>
      <c r="L18" s="126">
        <f>'MPS(input_separate)'!L18</f>
        <v>0</v>
      </c>
      <c r="M18" s="128">
        <f>'MPS(input_separate)'!M18</f>
        <v>0</v>
      </c>
      <c r="N18" s="75">
        <f t="shared" si="2"/>
        <v>0</v>
      </c>
    </row>
    <row r="19" spans="1:16" ht="20.149999999999999" customHeight="1">
      <c r="B19" s="155"/>
      <c r="C19" s="15">
        <v>10</v>
      </c>
      <c r="D19" s="36"/>
      <c r="E19" s="36"/>
      <c r="F19" s="36"/>
      <c r="G19" s="122">
        <f>'MPS(input_separate)'!G19</f>
        <v>0</v>
      </c>
      <c r="H19" s="122">
        <f t="shared" si="0"/>
        <v>0</v>
      </c>
      <c r="I19" s="122">
        <f t="shared" si="1"/>
        <v>0</v>
      </c>
      <c r="J19" s="122">
        <f>'MPS(input_separate)'!J19</f>
        <v>0</v>
      </c>
      <c r="K19" s="127">
        <f>'MPS(input_separate)'!K19</f>
        <v>0</v>
      </c>
      <c r="L19" s="126">
        <f>'MPS(input_separate)'!L19</f>
        <v>0</v>
      </c>
      <c r="M19" s="128">
        <f>'MPS(input_separate)'!M19</f>
        <v>0</v>
      </c>
      <c r="N19" s="75">
        <f t="shared" si="2"/>
        <v>0</v>
      </c>
    </row>
    <row r="20" spans="1:16" ht="20.149999999999999" customHeight="1">
      <c r="B20" s="31" t="s">
        <v>165</v>
      </c>
      <c r="C20" s="34" t="s">
        <v>160</v>
      </c>
      <c r="D20" s="35" t="s">
        <v>160</v>
      </c>
      <c r="E20" s="35"/>
      <c r="F20" s="35"/>
      <c r="G20" s="34" t="s">
        <v>160</v>
      </c>
      <c r="H20" s="34" t="s">
        <v>160</v>
      </c>
      <c r="I20" s="34" t="s">
        <v>160</v>
      </c>
      <c r="J20" s="34" t="s">
        <v>160</v>
      </c>
      <c r="K20" s="34" t="s">
        <v>160</v>
      </c>
      <c r="L20" s="34"/>
      <c r="M20" s="34" t="s">
        <v>160</v>
      </c>
      <c r="N20" s="76">
        <f>SUM(N10:N19)</f>
        <v>0</v>
      </c>
    </row>
    <row r="22" spans="1:16">
      <c r="A22" s="6" t="s">
        <v>255</v>
      </c>
      <c r="B22" s="6"/>
      <c r="C22" s="1"/>
      <c r="D22" s="1"/>
      <c r="E22" s="1"/>
      <c r="F22" s="1"/>
      <c r="G22" s="1"/>
      <c r="H22" s="1"/>
      <c r="I22" s="6"/>
      <c r="J22" s="1"/>
      <c r="K22" s="1"/>
      <c r="L22" s="1"/>
      <c r="M22" s="1"/>
      <c r="N22" s="1"/>
      <c r="O22" s="1"/>
      <c r="P22" s="1"/>
    </row>
    <row r="23" spans="1:16" ht="43.5" customHeight="1">
      <c r="A23" s="6"/>
      <c r="B23" s="147" t="s">
        <v>140</v>
      </c>
      <c r="C23" s="7" t="s">
        <v>141</v>
      </c>
      <c r="D23" s="73" t="s">
        <v>254</v>
      </c>
      <c r="E23" s="152" t="s">
        <v>251</v>
      </c>
      <c r="F23" s="153"/>
      <c r="G23" s="7" t="s">
        <v>258</v>
      </c>
    </row>
    <row r="24" spans="1:16" ht="20.149999999999999" customHeight="1">
      <c r="A24" s="8"/>
      <c r="B24" s="147"/>
      <c r="C24" s="15" t="s">
        <v>146</v>
      </c>
      <c r="D24" s="66" t="s">
        <v>33</v>
      </c>
      <c r="E24" s="66" t="s">
        <v>73</v>
      </c>
      <c r="F24" s="66" t="s">
        <v>81</v>
      </c>
      <c r="G24" s="15" t="s">
        <v>167</v>
      </c>
    </row>
    <row r="25" spans="1:16" ht="120" customHeight="1">
      <c r="A25" s="1"/>
      <c r="B25" s="28" t="s">
        <v>14</v>
      </c>
      <c r="C25" s="29" t="s">
        <v>148</v>
      </c>
      <c r="D25" s="70" t="s">
        <v>168</v>
      </c>
      <c r="E25" s="70" t="s">
        <v>169</v>
      </c>
      <c r="F25" s="70" t="s">
        <v>82</v>
      </c>
      <c r="G25" s="29" t="s">
        <v>229</v>
      </c>
    </row>
    <row r="26" spans="1:16" ht="30" customHeight="1">
      <c r="B26" s="31" t="s">
        <v>159</v>
      </c>
      <c r="C26" s="15" t="s">
        <v>160</v>
      </c>
      <c r="D26" s="67" t="s">
        <v>170</v>
      </c>
      <c r="E26" s="67" t="s">
        <v>171</v>
      </c>
      <c r="F26" s="66" t="s">
        <v>83</v>
      </c>
      <c r="G26" s="15" t="s">
        <v>163</v>
      </c>
    </row>
    <row r="27" spans="1:16" ht="20.149999999999999" customHeight="1">
      <c r="B27" s="155" t="s">
        <v>164</v>
      </c>
      <c r="C27" s="15">
        <v>1</v>
      </c>
      <c r="D27" s="71"/>
      <c r="E27" s="72">
        <f>'MRS(calc_process)'!$F$23</f>
        <v>89</v>
      </c>
      <c r="F27" s="69">
        <f>'MRS(input)'!$F$28</f>
        <v>0</v>
      </c>
      <c r="G27" s="75">
        <f>IF(ISERROR(D27*(100/E27)*F27),0,D27*(100/E27)*F27)</f>
        <v>0</v>
      </c>
    </row>
    <row r="28" spans="1:16" ht="20.149999999999999" customHeight="1">
      <c r="B28" s="155"/>
      <c r="C28" s="15">
        <v>2</v>
      </c>
      <c r="D28" s="71"/>
      <c r="E28" s="72">
        <f>'MRS(calc_process)'!$F$23</f>
        <v>89</v>
      </c>
      <c r="F28" s="69">
        <f>'MRS(input)'!$F$28</f>
        <v>0</v>
      </c>
      <c r="G28" s="75">
        <f t="shared" ref="G28:G36" si="3">IF(ISERROR(D28*(100/E28)*F28),0,D28*(100/E28)*F28)</f>
        <v>0</v>
      </c>
    </row>
    <row r="29" spans="1:16" ht="20.149999999999999" customHeight="1">
      <c r="B29" s="155"/>
      <c r="C29" s="15">
        <v>3</v>
      </c>
      <c r="D29" s="71"/>
      <c r="E29" s="72">
        <f>'MRS(calc_process)'!$F$23</f>
        <v>89</v>
      </c>
      <c r="F29" s="69">
        <f>'MRS(input)'!$F$28</f>
        <v>0</v>
      </c>
      <c r="G29" s="75">
        <f t="shared" si="3"/>
        <v>0</v>
      </c>
    </row>
    <row r="30" spans="1:16" ht="20.149999999999999" customHeight="1">
      <c r="B30" s="155"/>
      <c r="C30" s="15">
        <v>4</v>
      </c>
      <c r="D30" s="71"/>
      <c r="E30" s="72">
        <f>'MRS(calc_process)'!$F$23</f>
        <v>89</v>
      </c>
      <c r="F30" s="69">
        <f>'MRS(input)'!$F$28</f>
        <v>0</v>
      </c>
      <c r="G30" s="75">
        <f t="shared" si="3"/>
        <v>0</v>
      </c>
    </row>
    <row r="31" spans="1:16" ht="20.149999999999999" customHeight="1">
      <c r="B31" s="155"/>
      <c r="C31" s="15">
        <v>5</v>
      </c>
      <c r="D31" s="71"/>
      <c r="E31" s="72">
        <f>'MRS(calc_process)'!$F$23</f>
        <v>89</v>
      </c>
      <c r="F31" s="69">
        <f>'MRS(input)'!$F$28</f>
        <v>0</v>
      </c>
      <c r="G31" s="75">
        <f t="shared" si="3"/>
        <v>0</v>
      </c>
    </row>
    <row r="32" spans="1:16" ht="20.149999999999999" customHeight="1">
      <c r="B32" s="155"/>
      <c r="C32" s="15">
        <v>6</v>
      </c>
      <c r="D32" s="71"/>
      <c r="E32" s="72">
        <f>'MRS(calc_process)'!$F$23</f>
        <v>89</v>
      </c>
      <c r="F32" s="69">
        <f>'MRS(input)'!$F$28</f>
        <v>0</v>
      </c>
      <c r="G32" s="75">
        <f t="shared" si="3"/>
        <v>0</v>
      </c>
    </row>
    <row r="33" spans="1:20" ht="20.149999999999999" customHeight="1">
      <c r="B33" s="155"/>
      <c r="C33" s="15">
        <v>7</v>
      </c>
      <c r="D33" s="71"/>
      <c r="E33" s="72">
        <f>'MRS(calc_process)'!$F$23</f>
        <v>89</v>
      </c>
      <c r="F33" s="69">
        <f>'MRS(input)'!$F$28</f>
        <v>0</v>
      </c>
      <c r="G33" s="75">
        <f t="shared" si="3"/>
        <v>0</v>
      </c>
    </row>
    <row r="34" spans="1:20" ht="20.149999999999999" customHeight="1">
      <c r="B34" s="155"/>
      <c r="C34" s="15">
        <v>8</v>
      </c>
      <c r="D34" s="71"/>
      <c r="E34" s="72">
        <f>'MRS(calc_process)'!$F$23</f>
        <v>89</v>
      </c>
      <c r="F34" s="69">
        <f>'MRS(input)'!$F$28</f>
        <v>0</v>
      </c>
      <c r="G34" s="75">
        <f t="shared" si="3"/>
        <v>0</v>
      </c>
    </row>
    <row r="35" spans="1:20" ht="20.149999999999999" customHeight="1">
      <c r="B35" s="155"/>
      <c r="C35" s="15">
        <v>9</v>
      </c>
      <c r="D35" s="71"/>
      <c r="E35" s="72">
        <f>'MRS(calc_process)'!$F$23</f>
        <v>89</v>
      </c>
      <c r="F35" s="69">
        <f>'MRS(input)'!$F$28</f>
        <v>0</v>
      </c>
      <c r="G35" s="75">
        <f t="shared" si="3"/>
        <v>0</v>
      </c>
    </row>
    <row r="36" spans="1:20" ht="20.149999999999999" customHeight="1">
      <c r="B36" s="155"/>
      <c r="C36" s="15">
        <v>10</v>
      </c>
      <c r="D36" s="71"/>
      <c r="E36" s="72">
        <f>'MRS(calc_process)'!$F$23</f>
        <v>89</v>
      </c>
      <c r="F36" s="69">
        <f>'MRS(input)'!$F$28</f>
        <v>0</v>
      </c>
      <c r="G36" s="75">
        <f t="shared" si="3"/>
        <v>0</v>
      </c>
    </row>
    <row r="37" spans="1:20" ht="20.149999999999999" customHeight="1">
      <c r="B37" s="31" t="s">
        <v>165</v>
      </c>
      <c r="C37" s="34" t="s">
        <v>160</v>
      </c>
      <c r="D37" s="35" t="s">
        <v>160</v>
      </c>
      <c r="E37" s="35" t="s">
        <v>160</v>
      </c>
      <c r="F37" s="66" t="s">
        <v>25</v>
      </c>
      <c r="G37" s="76">
        <f>SUM(G27:G36)</f>
        <v>0</v>
      </c>
    </row>
    <row r="39" spans="1:20">
      <c r="A39" s="6" t="s">
        <v>256</v>
      </c>
      <c r="B39" s="6"/>
      <c r="C39" s="1"/>
      <c r="D39" s="1"/>
      <c r="E39" s="1"/>
      <c r="F39" s="1"/>
      <c r="G39" s="1"/>
      <c r="H39" s="1"/>
      <c r="I39" s="6"/>
      <c r="J39" s="1"/>
      <c r="K39" s="1"/>
      <c r="L39" s="1"/>
      <c r="M39" s="1"/>
      <c r="N39" s="1"/>
      <c r="O39" s="1"/>
      <c r="P39" s="1"/>
    </row>
    <row r="40" spans="1:20" ht="43.5" customHeight="1">
      <c r="B40" s="147" t="s">
        <v>140</v>
      </c>
      <c r="C40" s="7" t="s">
        <v>141</v>
      </c>
      <c r="D40" s="152" t="s">
        <v>254</v>
      </c>
      <c r="E40" s="156"/>
      <c r="F40" s="153"/>
      <c r="G40" s="152" t="s">
        <v>257</v>
      </c>
      <c r="H40" s="153"/>
      <c r="I40" s="152" t="s">
        <v>251</v>
      </c>
      <c r="J40" s="156"/>
      <c r="K40" s="156"/>
      <c r="L40" s="156"/>
      <c r="M40" s="156"/>
      <c r="N40" s="156"/>
      <c r="O40" s="156"/>
      <c r="P40" s="156"/>
      <c r="Q40" s="156"/>
      <c r="R40" s="153"/>
      <c r="S40" s="7" t="s">
        <v>258</v>
      </c>
      <c r="T40" s="7" t="s">
        <v>259</v>
      </c>
    </row>
    <row r="41" spans="1:20" ht="20.149999999999999" customHeight="1">
      <c r="A41" s="8"/>
      <c r="B41" s="147"/>
      <c r="C41" s="15" t="s">
        <v>175</v>
      </c>
      <c r="D41" s="66" t="s">
        <v>38</v>
      </c>
      <c r="E41" s="10" t="s">
        <v>49</v>
      </c>
      <c r="F41" s="10" t="s">
        <v>53</v>
      </c>
      <c r="G41" s="10" t="s">
        <v>66</v>
      </c>
      <c r="H41" s="10" t="s">
        <v>69</v>
      </c>
      <c r="I41" s="66" t="s">
        <v>176</v>
      </c>
      <c r="J41" s="10" t="s">
        <v>111</v>
      </c>
      <c r="K41" s="10" t="s">
        <v>111</v>
      </c>
      <c r="L41" s="10" t="s">
        <v>111</v>
      </c>
      <c r="M41" s="10" t="s">
        <v>111</v>
      </c>
      <c r="N41" s="10" t="s">
        <v>118</v>
      </c>
      <c r="O41" s="10" t="s">
        <v>121</v>
      </c>
      <c r="P41" s="10" t="s">
        <v>123</v>
      </c>
      <c r="Q41" s="10" t="s">
        <v>125</v>
      </c>
      <c r="R41" s="10" t="s">
        <v>127</v>
      </c>
      <c r="S41" s="15" t="s">
        <v>177</v>
      </c>
      <c r="T41" s="15" t="s">
        <v>178</v>
      </c>
    </row>
    <row r="42" spans="1:20" ht="120" customHeight="1">
      <c r="A42" s="1"/>
      <c r="B42" s="28" t="s">
        <v>14</v>
      </c>
      <c r="C42" s="29" t="s">
        <v>179</v>
      </c>
      <c r="D42" s="70" t="s">
        <v>180</v>
      </c>
      <c r="E42" s="11" t="s">
        <v>50</v>
      </c>
      <c r="F42" s="11" t="s">
        <v>54</v>
      </c>
      <c r="G42" s="11" t="s">
        <v>67</v>
      </c>
      <c r="H42" s="11" t="s">
        <v>70</v>
      </c>
      <c r="I42" s="70" t="s">
        <v>181</v>
      </c>
      <c r="J42" s="30" t="s">
        <v>182</v>
      </c>
      <c r="K42" s="30" t="s">
        <v>183</v>
      </c>
      <c r="L42" s="30" t="s">
        <v>184</v>
      </c>
      <c r="M42" s="30" t="s">
        <v>185</v>
      </c>
      <c r="N42" s="29" t="s">
        <v>186</v>
      </c>
      <c r="O42" s="29" t="s">
        <v>122</v>
      </c>
      <c r="P42" s="29" t="s">
        <v>187</v>
      </c>
      <c r="Q42" s="29" t="s">
        <v>126</v>
      </c>
      <c r="R42" s="29" t="s">
        <v>128</v>
      </c>
      <c r="S42" s="29" t="s">
        <v>188</v>
      </c>
      <c r="T42" s="29" t="s">
        <v>189</v>
      </c>
    </row>
    <row r="43" spans="1:20" ht="30" customHeight="1">
      <c r="B43" s="31" t="s">
        <v>159</v>
      </c>
      <c r="C43" s="15" t="s">
        <v>160</v>
      </c>
      <c r="D43" s="67" t="s">
        <v>161</v>
      </c>
      <c r="E43" s="10" t="s">
        <v>26</v>
      </c>
      <c r="F43" s="32" t="s">
        <v>55</v>
      </c>
      <c r="G43" s="32" t="s">
        <v>43</v>
      </c>
      <c r="H43" s="10" t="s">
        <v>26</v>
      </c>
      <c r="I43" s="67" t="s">
        <v>190</v>
      </c>
      <c r="J43" s="10" t="s">
        <v>90</v>
      </c>
      <c r="K43" s="10" t="s">
        <v>90</v>
      </c>
      <c r="L43" s="10" t="s">
        <v>90</v>
      </c>
      <c r="M43" s="10" t="s">
        <v>90</v>
      </c>
      <c r="N43" s="32" t="s">
        <v>75</v>
      </c>
      <c r="O43" s="32" t="s">
        <v>162</v>
      </c>
      <c r="P43" s="32" t="s">
        <v>83</v>
      </c>
      <c r="Q43" s="32" t="s">
        <v>162</v>
      </c>
      <c r="R43" s="32" t="s">
        <v>83</v>
      </c>
      <c r="S43" s="15" t="s">
        <v>163</v>
      </c>
      <c r="T43" s="15" t="s">
        <v>163</v>
      </c>
    </row>
    <row r="44" spans="1:20" ht="20.149999999999999" customHeight="1">
      <c r="B44" s="157" t="s">
        <v>164</v>
      </c>
      <c r="C44" s="15">
        <v>1</v>
      </c>
      <c r="D44" s="71"/>
      <c r="E44" s="71"/>
      <c r="F44" s="71"/>
      <c r="G44" s="36"/>
      <c r="H44" s="36"/>
      <c r="I44" s="123">
        <f>'MPS(input_separate)'!I44</f>
        <v>0</v>
      </c>
      <c r="J44" s="121">
        <f>'MPS(input_separate)'!J44</f>
        <v>0</v>
      </c>
      <c r="K44" s="122">
        <f>IF(ISERROR(3.6*(100/N44)*P44),0,3.6*(100/N44)*P44)</f>
        <v>0</v>
      </c>
      <c r="L44" s="122">
        <f>IF(ISERROR(G44*O44*P44/H44),0,G44*O44*P44/H44)</f>
        <v>0</v>
      </c>
      <c r="M44" s="121">
        <f>'MPS(input_separate)'!M44</f>
        <v>0</v>
      </c>
      <c r="N44" s="123">
        <f>'MPS(input_separate)'!N44</f>
        <v>0</v>
      </c>
      <c r="O44" s="124">
        <f>'MPS(input_separate)'!O44</f>
        <v>0</v>
      </c>
      <c r="P44" s="125">
        <f>'MPS(input_separate)'!P44</f>
        <v>0</v>
      </c>
      <c r="Q44" s="125">
        <f>'MPS(input_separate)'!Q44</f>
        <v>0</v>
      </c>
      <c r="R44" s="125">
        <f>'MPS(input_separate)'!R44</f>
        <v>0</v>
      </c>
      <c r="S44" s="75">
        <f t="shared" ref="S44:S63" si="4">IF(ISERROR(D44/I44*SMALL(J44:M44,COUNTIF(J44:M44,0)+1)),0,D44/I44*SMALL(J44:M44,COUNTIF(J44:M44,0)+1))</f>
        <v>0</v>
      </c>
      <c r="T44" s="75">
        <f>IF(ISERROR(E44*SMALL(K44:N44,COUNTIF(K44:N44,0)+1)),0,E44*SMALL(K44:N44,COUNTIF(K44:N44,0)+1)+ISERROR(F44*Q44/1000*R44))</f>
        <v>0</v>
      </c>
    </row>
    <row r="45" spans="1:20" ht="20.149999999999999" customHeight="1">
      <c r="B45" s="158"/>
      <c r="C45" s="15">
        <v>2</v>
      </c>
      <c r="D45" s="71"/>
      <c r="E45" s="71"/>
      <c r="F45" s="71"/>
      <c r="G45" s="36"/>
      <c r="H45" s="36"/>
      <c r="I45" s="123">
        <f>'MPS(input_separate)'!I45</f>
        <v>0</v>
      </c>
      <c r="J45" s="121">
        <f>'MPS(input_separate)'!J45</f>
        <v>0</v>
      </c>
      <c r="K45" s="122">
        <f t="shared" ref="K45:K63" si="5">IF(ISERROR(3.6*(100/N45)*P45),0,3.6*(100/N45)*P45)</f>
        <v>0</v>
      </c>
      <c r="L45" s="122">
        <f t="shared" ref="L45:L63" si="6">IF(ISERROR(G45*O45*P45/H45),0,G45*O45*P45/H45)</f>
        <v>0</v>
      </c>
      <c r="M45" s="121">
        <f>'MPS(input_separate)'!M45</f>
        <v>0</v>
      </c>
      <c r="N45" s="123">
        <f>'MPS(input_separate)'!N45</f>
        <v>0</v>
      </c>
      <c r="O45" s="124">
        <f>'MPS(input_separate)'!O45</f>
        <v>0</v>
      </c>
      <c r="P45" s="125">
        <f>'MPS(input_separate)'!P45</f>
        <v>0</v>
      </c>
      <c r="Q45" s="125">
        <f>'MPS(input_separate)'!Q45</f>
        <v>0</v>
      </c>
      <c r="R45" s="125">
        <f>'MPS(input_separate)'!R45</f>
        <v>0</v>
      </c>
      <c r="S45" s="75">
        <f t="shared" si="4"/>
        <v>0</v>
      </c>
      <c r="T45" s="75">
        <f t="shared" ref="T45:T63" si="7">IF(ISERROR(E45*SMALL(K45:N45,COUNTIF(K45:N45,0)+1)),0,E45*SMALL(K45:N45,COUNTIF(K45:N45,0)+1)+ISERROR(F45*Q45/1000*R45))</f>
        <v>0</v>
      </c>
    </row>
    <row r="46" spans="1:20" ht="20.149999999999999" customHeight="1">
      <c r="B46" s="158"/>
      <c r="C46" s="15">
        <v>3</v>
      </c>
      <c r="D46" s="71"/>
      <c r="E46" s="71"/>
      <c r="F46" s="71"/>
      <c r="G46" s="36"/>
      <c r="H46" s="36"/>
      <c r="I46" s="123">
        <f>'MPS(input_separate)'!I46</f>
        <v>0</v>
      </c>
      <c r="J46" s="121">
        <f>'MPS(input_separate)'!J46</f>
        <v>0</v>
      </c>
      <c r="K46" s="122">
        <f t="shared" si="5"/>
        <v>0</v>
      </c>
      <c r="L46" s="122">
        <f t="shared" si="6"/>
        <v>0</v>
      </c>
      <c r="M46" s="121">
        <f>'MPS(input_separate)'!M46</f>
        <v>0</v>
      </c>
      <c r="N46" s="123">
        <f>'MPS(input_separate)'!N46</f>
        <v>0</v>
      </c>
      <c r="O46" s="124">
        <f>'MPS(input_separate)'!O46</f>
        <v>0</v>
      </c>
      <c r="P46" s="125">
        <f>'MPS(input_separate)'!P46</f>
        <v>0</v>
      </c>
      <c r="Q46" s="125">
        <f>'MPS(input_separate)'!Q46</f>
        <v>0</v>
      </c>
      <c r="R46" s="125">
        <f>'MPS(input_separate)'!R46</f>
        <v>0</v>
      </c>
      <c r="S46" s="75">
        <f t="shared" si="4"/>
        <v>0</v>
      </c>
      <c r="T46" s="75">
        <f t="shared" si="7"/>
        <v>0</v>
      </c>
    </row>
    <row r="47" spans="1:20" ht="20.149999999999999" customHeight="1">
      <c r="B47" s="158"/>
      <c r="C47" s="15">
        <v>4</v>
      </c>
      <c r="D47" s="71"/>
      <c r="E47" s="71"/>
      <c r="F47" s="71"/>
      <c r="G47" s="36"/>
      <c r="H47" s="36"/>
      <c r="I47" s="123">
        <f>'MPS(input_separate)'!I47</f>
        <v>0</v>
      </c>
      <c r="J47" s="121">
        <f>'MPS(input_separate)'!J47</f>
        <v>0</v>
      </c>
      <c r="K47" s="122">
        <f t="shared" si="5"/>
        <v>0</v>
      </c>
      <c r="L47" s="122">
        <f t="shared" si="6"/>
        <v>0</v>
      </c>
      <c r="M47" s="121">
        <f>'MPS(input_separate)'!M47</f>
        <v>0</v>
      </c>
      <c r="N47" s="123">
        <f>'MPS(input_separate)'!N47</f>
        <v>0</v>
      </c>
      <c r="O47" s="124">
        <f>'MPS(input_separate)'!O47</f>
        <v>0</v>
      </c>
      <c r="P47" s="125">
        <f>'MPS(input_separate)'!P47</f>
        <v>0</v>
      </c>
      <c r="Q47" s="125">
        <f>'MPS(input_separate)'!Q47</f>
        <v>0</v>
      </c>
      <c r="R47" s="125">
        <f>'MPS(input_separate)'!R47</f>
        <v>0</v>
      </c>
      <c r="S47" s="75">
        <f t="shared" si="4"/>
        <v>0</v>
      </c>
      <c r="T47" s="75">
        <f t="shared" si="7"/>
        <v>0</v>
      </c>
    </row>
    <row r="48" spans="1:20" ht="20.149999999999999" customHeight="1">
      <c r="B48" s="158"/>
      <c r="C48" s="15">
        <v>5</v>
      </c>
      <c r="D48" s="71"/>
      <c r="E48" s="71"/>
      <c r="F48" s="71"/>
      <c r="G48" s="36"/>
      <c r="H48" s="36"/>
      <c r="I48" s="123">
        <f>'MPS(input_separate)'!I48</f>
        <v>0</v>
      </c>
      <c r="J48" s="121">
        <f>'MPS(input_separate)'!J48</f>
        <v>0</v>
      </c>
      <c r="K48" s="122">
        <f t="shared" si="5"/>
        <v>0</v>
      </c>
      <c r="L48" s="122">
        <f t="shared" si="6"/>
        <v>0</v>
      </c>
      <c r="M48" s="121">
        <f>'MPS(input_separate)'!M48</f>
        <v>0</v>
      </c>
      <c r="N48" s="123">
        <f>'MPS(input_separate)'!N48</f>
        <v>0</v>
      </c>
      <c r="O48" s="124">
        <f>'MPS(input_separate)'!O48</f>
        <v>0</v>
      </c>
      <c r="P48" s="125">
        <f>'MPS(input_separate)'!P48</f>
        <v>0</v>
      </c>
      <c r="Q48" s="125">
        <f>'MPS(input_separate)'!Q48</f>
        <v>0</v>
      </c>
      <c r="R48" s="125">
        <f>'MPS(input_separate)'!R48</f>
        <v>0</v>
      </c>
      <c r="S48" s="75">
        <f t="shared" si="4"/>
        <v>0</v>
      </c>
      <c r="T48" s="75">
        <f t="shared" si="7"/>
        <v>0</v>
      </c>
    </row>
    <row r="49" spans="2:20" ht="20.149999999999999" customHeight="1">
      <c r="B49" s="158"/>
      <c r="C49" s="15">
        <v>6</v>
      </c>
      <c r="D49" s="71"/>
      <c r="E49" s="71"/>
      <c r="F49" s="71"/>
      <c r="G49" s="36"/>
      <c r="H49" s="36"/>
      <c r="I49" s="123">
        <f>'MPS(input_separate)'!I49</f>
        <v>0</v>
      </c>
      <c r="J49" s="121">
        <f>'MPS(input_separate)'!J49</f>
        <v>0</v>
      </c>
      <c r="K49" s="122">
        <f t="shared" si="5"/>
        <v>0</v>
      </c>
      <c r="L49" s="122">
        <f t="shared" si="6"/>
        <v>0</v>
      </c>
      <c r="M49" s="121">
        <f>'MPS(input_separate)'!M49</f>
        <v>0</v>
      </c>
      <c r="N49" s="123">
        <f>'MPS(input_separate)'!N49</f>
        <v>0</v>
      </c>
      <c r="O49" s="124">
        <f>'MPS(input_separate)'!O49</f>
        <v>0</v>
      </c>
      <c r="P49" s="125">
        <f>'MPS(input_separate)'!P49</f>
        <v>0</v>
      </c>
      <c r="Q49" s="125">
        <f>'MPS(input_separate)'!Q49</f>
        <v>0</v>
      </c>
      <c r="R49" s="125">
        <f>'MPS(input_separate)'!R49</f>
        <v>0</v>
      </c>
      <c r="S49" s="75">
        <f t="shared" si="4"/>
        <v>0</v>
      </c>
      <c r="T49" s="75">
        <f t="shared" si="7"/>
        <v>0</v>
      </c>
    </row>
    <row r="50" spans="2:20" ht="20.149999999999999" customHeight="1">
      <c r="B50" s="158"/>
      <c r="C50" s="15">
        <v>7</v>
      </c>
      <c r="D50" s="71"/>
      <c r="E50" s="71"/>
      <c r="F50" s="71"/>
      <c r="G50" s="36"/>
      <c r="H50" s="36"/>
      <c r="I50" s="123">
        <f>'MPS(input_separate)'!I50</f>
        <v>0</v>
      </c>
      <c r="J50" s="121">
        <f>'MPS(input_separate)'!J50</f>
        <v>0</v>
      </c>
      <c r="K50" s="122">
        <f t="shared" si="5"/>
        <v>0</v>
      </c>
      <c r="L50" s="122">
        <f t="shared" si="6"/>
        <v>0</v>
      </c>
      <c r="M50" s="121">
        <f>'MPS(input_separate)'!M50</f>
        <v>0</v>
      </c>
      <c r="N50" s="123">
        <f>'MPS(input_separate)'!N50</f>
        <v>0</v>
      </c>
      <c r="O50" s="124">
        <f>'MPS(input_separate)'!O50</f>
        <v>0</v>
      </c>
      <c r="P50" s="125">
        <f>'MPS(input_separate)'!P50</f>
        <v>0</v>
      </c>
      <c r="Q50" s="125">
        <f>'MPS(input_separate)'!Q50</f>
        <v>0</v>
      </c>
      <c r="R50" s="125">
        <f>'MPS(input_separate)'!R50</f>
        <v>0</v>
      </c>
      <c r="S50" s="75">
        <f t="shared" si="4"/>
        <v>0</v>
      </c>
      <c r="T50" s="75">
        <f t="shared" si="7"/>
        <v>0</v>
      </c>
    </row>
    <row r="51" spans="2:20" ht="20.149999999999999" customHeight="1">
      <c r="B51" s="158"/>
      <c r="C51" s="15">
        <v>8</v>
      </c>
      <c r="D51" s="71"/>
      <c r="E51" s="71"/>
      <c r="F51" s="71"/>
      <c r="G51" s="36"/>
      <c r="H51" s="36"/>
      <c r="I51" s="123">
        <f>'MPS(input_separate)'!I51</f>
        <v>0</v>
      </c>
      <c r="J51" s="121">
        <f>'MPS(input_separate)'!J51</f>
        <v>0</v>
      </c>
      <c r="K51" s="122">
        <f t="shared" si="5"/>
        <v>0</v>
      </c>
      <c r="L51" s="122">
        <f t="shared" si="6"/>
        <v>0</v>
      </c>
      <c r="M51" s="121">
        <f>'MPS(input_separate)'!M51</f>
        <v>0</v>
      </c>
      <c r="N51" s="123">
        <f>'MPS(input_separate)'!N51</f>
        <v>0</v>
      </c>
      <c r="O51" s="124">
        <f>'MPS(input_separate)'!O51</f>
        <v>0</v>
      </c>
      <c r="P51" s="125">
        <f>'MPS(input_separate)'!P51</f>
        <v>0</v>
      </c>
      <c r="Q51" s="125">
        <f>'MPS(input_separate)'!Q51</f>
        <v>0</v>
      </c>
      <c r="R51" s="125">
        <f>'MPS(input_separate)'!R51</f>
        <v>0</v>
      </c>
      <c r="S51" s="75">
        <f t="shared" si="4"/>
        <v>0</v>
      </c>
      <c r="T51" s="75">
        <f t="shared" si="7"/>
        <v>0</v>
      </c>
    </row>
    <row r="52" spans="2:20" ht="20.149999999999999" customHeight="1">
      <c r="B52" s="158"/>
      <c r="C52" s="15">
        <v>9</v>
      </c>
      <c r="D52" s="71"/>
      <c r="E52" s="71"/>
      <c r="F52" s="71"/>
      <c r="G52" s="36"/>
      <c r="H52" s="36"/>
      <c r="I52" s="123">
        <f>'MPS(input_separate)'!I52</f>
        <v>0</v>
      </c>
      <c r="J52" s="121">
        <f>'MPS(input_separate)'!J52</f>
        <v>0</v>
      </c>
      <c r="K52" s="122">
        <f t="shared" si="5"/>
        <v>0</v>
      </c>
      <c r="L52" s="122">
        <f t="shared" si="6"/>
        <v>0</v>
      </c>
      <c r="M52" s="121">
        <f>'MPS(input_separate)'!M52</f>
        <v>0</v>
      </c>
      <c r="N52" s="123">
        <f>'MPS(input_separate)'!N52</f>
        <v>0</v>
      </c>
      <c r="O52" s="124">
        <f>'MPS(input_separate)'!O52</f>
        <v>0</v>
      </c>
      <c r="P52" s="125">
        <f>'MPS(input_separate)'!P52</f>
        <v>0</v>
      </c>
      <c r="Q52" s="125">
        <f>'MPS(input_separate)'!Q52</f>
        <v>0</v>
      </c>
      <c r="R52" s="125">
        <f>'MPS(input_separate)'!R52</f>
        <v>0</v>
      </c>
      <c r="S52" s="75">
        <f t="shared" si="4"/>
        <v>0</v>
      </c>
      <c r="T52" s="75">
        <f t="shared" si="7"/>
        <v>0</v>
      </c>
    </row>
    <row r="53" spans="2:20" ht="20.149999999999999" customHeight="1">
      <c r="B53" s="158"/>
      <c r="C53" s="15">
        <v>10</v>
      </c>
      <c r="D53" s="71"/>
      <c r="E53" s="71"/>
      <c r="F53" s="71"/>
      <c r="G53" s="36"/>
      <c r="H53" s="36"/>
      <c r="I53" s="123">
        <f>'MPS(input_separate)'!I53</f>
        <v>0</v>
      </c>
      <c r="J53" s="121">
        <f>'MPS(input_separate)'!J53</f>
        <v>0</v>
      </c>
      <c r="K53" s="122">
        <f t="shared" si="5"/>
        <v>0</v>
      </c>
      <c r="L53" s="122">
        <f t="shared" si="6"/>
        <v>0</v>
      </c>
      <c r="M53" s="121">
        <f>'MPS(input_separate)'!M53</f>
        <v>0</v>
      </c>
      <c r="N53" s="123">
        <f>'MPS(input_separate)'!N53</f>
        <v>0</v>
      </c>
      <c r="O53" s="124">
        <f>'MPS(input_separate)'!O53</f>
        <v>0</v>
      </c>
      <c r="P53" s="125">
        <f>'MPS(input_separate)'!P53</f>
        <v>0</v>
      </c>
      <c r="Q53" s="125">
        <f>'MPS(input_separate)'!Q53</f>
        <v>0</v>
      </c>
      <c r="R53" s="125">
        <f>'MPS(input_separate)'!R53</f>
        <v>0</v>
      </c>
      <c r="S53" s="75">
        <f t="shared" si="4"/>
        <v>0</v>
      </c>
      <c r="T53" s="75">
        <f t="shared" si="7"/>
        <v>0</v>
      </c>
    </row>
    <row r="54" spans="2:20" ht="20.149999999999999" customHeight="1">
      <c r="B54" s="158"/>
      <c r="C54" s="15">
        <v>11</v>
      </c>
      <c r="D54" s="71"/>
      <c r="E54" s="71"/>
      <c r="F54" s="71"/>
      <c r="G54" s="71"/>
      <c r="H54" s="71"/>
      <c r="I54" s="123">
        <f>'MPS(input_separate)'!I54</f>
        <v>0</v>
      </c>
      <c r="J54" s="121">
        <f>'MPS(input_separate)'!J54</f>
        <v>0</v>
      </c>
      <c r="K54" s="122">
        <f t="shared" si="5"/>
        <v>0</v>
      </c>
      <c r="L54" s="122">
        <f t="shared" si="6"/>
        <v>0</v>
      </c>
      <c r="M54" s="121">
        <f>'MPS(input_separate)'!M54</f>
        <v>0</v>
      </c>
      <c r="N54" s="123">
        <f>'MPS(input_separate)'!N54</f>
        <v>0</v>
      </c>
      <c r="O54" s="124">
        <f>'MPS(input_separate)'!O54</f>
        <v>0</v>
      </c>
      <c r="P54" s="125">
        <f>'MPS(input_separate)'!P54</f>
        <v>0</v>
      </c>
      <c r="Q54" s="125">
        <f>'MPS(input_separate)'!Q54</f>
        <v>0</v>
      </c>
      <c r="R54" s="125">
        <f>'MPS(input_separate)'!R54</f>
        <v>0</v>
      </c>
      <c r="S54" s="75">
        <f t="shared" si="4"/>
        <v>0</v>
      </c>
      <c r="T54" s="75">
        <f t="shared" si="7"/>
        <v>0</v>
      </c>
    </row>
    <row r="55" spans="2:20" ht="20.149999999999999" customHeight="1">
      <c r="B55" s="158"/>
      <c r="C55" s="15">
        <v>12</v>
      </c>
      <c r="D55" s="71"/>
      <c r="E55" s="71"/>
      <c r="F55" s="71"/>
      <c r="G55" s="71"/>
      <c r="H55" s="71"/>
      <c r="I55" s="123">
        <f>'MPS(input_separate)'!I55</f>
        <v>0</v>
      </c>
      <c r="J55" s="121">
        <f>'MPS(input_separate)'!J55</f>
        <v>0</v>
      </c>
      <c r="K55" s="122">
        <f t="shared" si="5"/>
        <v>0</v>
      </c>
      <c r="L55" s="122">
        <f t="shared" si="6"/>
        <v>0</v>
      </c>
      <c r="M55" s="121">
        <f>'MPS(input_separate)'!M55</f>
        <v>0</v>
      </c>
      <c r="N55" s="123">
        <f>'MPS(input_separate)'!N55</f>
        <v>0</v>
      </c>
      <c r="O55" s="124">
        <f>'MPS(input_separate)'!O55</f>
        <v>0</v>
      </c>
      <c r="P55" s="125">
        <f>'MPS(input_separate)'!P55</f>
        <v>0</v>
      </c>
      <c r="Q55" s="125">
        <f>'MPS(input_separate)'!Q55</f>
        <v>0</v>
      </c>
      <c r="R55" s="125">
        <f>'MPS(input_separate)'!R55</f>
        <v>0</v>
      </c>
      <c r="S55" s="75">
        <f t="shared" si="4"/>
        <v>0</v>
      </c>
      <c r="T55" s="75">
        <f t="shared" si="7"/>
        <v>0</v>
      </c>
    </row>
    <row r="56" spans="2:20" ht="20.149999999999999" customHeight="1">
      <c r="B56" s="158"/>
      <c r="C56" s="15">
        <v>13</v>
      </c>
      <c r="D56" s="71"/>
      <c r="E56" s="71"/>
      <c r="F56" s="71"/>
      <c r="G56" s="71"/>
      <c r="H56" s="71"/>
      <c r="I56" s="123">
        <f>'MPS(input_separate)'!I56</f>
        <v>0</v>
      </c>
      <c r="J56" s="121">
        <f>'MPS(input_separate)'!J56</f>
        <v>0</v>
      </c>
      <c r="K56" s="122">
        <f t="shared" si="5"/>
        <v>0</v>
      </c>
      <c r="L56" s="122">
        <f>IF(ISERROR(G56*O56*P56/H56),0,G56*O56*P56/H56)</f>
        <v>0</v>
      </c>
      <c r="M56" s="121">
        <f>'MPS(input_separate)'!M56</f>
        <v>0</v>
      </c>
      <c r="N56" s="123">
        <f>'MPS(input_separate)'!N56</f>
        <v>0</v>
      </c>
      <c r="O56" s="124">
        <f>'MPS(input_separate)'!O56</f>
        <v>0</v>
      </c>
      <c r="P56" s="125">
        <f>'MPS(input_separate)'!P56</f>
        <v>0</v>
      </c>
      <c r="Q56" s="125">
        <f>'MPS(input_separate)'!Q56</f>
        <v>0</v>
      </c>
      <c r="R56" s="125">
        <f>'MPS(input_separate)'!R56</f>
        <v>0</v>
      </c>
      <c r="S56" s="75">
        <f t="shared" si="4"/>
        <v>0</v>
      </c>
      <c r="T56" s="75">
        <f t="shared" si="7"/>
        <v>0</v>
      </c>
    </row>
    <row r="57" spans="2:20" ht="20.149999999999999" customHeight="1">
      <c r="B57" s="158"/>
      <c r="C57" s="15">
        <v>14</v>
      </c>
      <c r="D57" s="71"/>
      <c r="E57" s="71"/>
      <c r="F57" s="71"/>
      <c r="G57" s="71"/>
      <c r="H57" s="71"/>
      <c r="I57" s="123">
        <f>'MPS(input_separate)'!I57</f>
        <v>0</v>
      </c>
      <c r="J57" s="121">
        <f>'MPS(input_separate)'!J57</f>
        <v>0</v>
      </c>
      <c r="K57" s="122">
        <f t="shared" si="5"/>
        <v>0</v>
      </c>
      <c r="L57" s="122">
        <f t="shared" si="6"/>
        <v>0</v>
      </c>
      <c r="M57" s="121">
        <f>'MPS(input_separate)'!M57</f>
        <v>0</v>
      </c>
      <c r="N57" s="123">
        <f>'MPS(input_separate)'!N57</f>
        <v>0</v>
      </c>
      <c r="O57" s="124">
        <f>'MPS(input_separate)'!O57</f>
        <v>0</v>
      </c>
      <c r="P57" s="125">
        <f>'MPS(input_separate)'!P57</f>
        <v>0</v>
      </c>
      <c r="Q57" s="125">
        <f>'MPS(input_separate)'!Q57</f>
        <v>0</v>
      </c>
      <c r="R57" s="125">
        <f>'MPS(input_separate)'!R57</f>
        <v>0</v>
      </c>
      <c r="S57" s="75">
        <f t="shared" si="4"/>
        <v>0</v>
      </c>
      <c r="T57" s="75">
        <f t="shared" si="7"/>
        <v>0</v>
      </c>
    </row>
    <row r="58" spans="2:20" ht="20.149999999999999" customHeight="1">
      <c r="B58" s="158"/>
      <c r="C58" s="15">
        <v>15</v>
      </c>
      <c r="D58" s="71"/>
      <c r="E58" s="71"/>
      <c r="F58" s="71"/>
      <c r="G58" s="71"/>
      <c r="H58" s="71"/>
      <c r="I58" s="123">
        <f>'MPS(input_separate)'!I58</f>
        <v>0</v>
      </c>
      <c r="J58" s="121">
        <f>'MPS(input_separate)'!J58</f>
        <v>0</v>
      </c>
      <c r="K58" s="122">
        <f t="shared" si="5"/>
        <v>0</v>
      </c>
      <c r="L58" s="122">
        <f t="shared" si="6"/>
        <v>0</v>
      </c>
      <c r="M58" s="121">
        <f>'MPS(input_separate)'!M58</f>
        <v>0</v>
      </c>
      <c r="N58" s="123">
        <f>'MPS(input_separate)'!N58</f>
        <v>0</v>
      </c>
      <c r="O58" s="124">
        <f>'MPS(input_separate)'!O58</f>
        <v>0</v>
      </c>
      <c r="P58" s="125">
        <f>'MPS(input_separate)'!P58</f>
        <v>0</v>
      </c>
      <c r="Q58" s="125">
        <f>'MPS(input_separate)'!Q58</f>
        <v>0</v>
      </c>
      <c r="R58" s="125">
        <f>'MPS(input_separate)'!R58</f>
        <v>0</v>
      </c>
      <c r="S58" s="75">
        <f t="shared" si="4"/>
        <v>0</v>
      </c>
      <c r="T58" s="75">
        <f t="shared" si="7"/>
        <v>0</v>
      </c>
    </row>
    <row r="59" spans="2:20" ht="20.149999999999999" customHeight="1">
      <c r="B59" s="158"/>
      <c r="C59" s="15">
        <v>16</v>
      </c>
      <c r="D59" s="71"/>
      <c r="E59" s="71"/>
      <c r="F59" s="71"/>
      <c r="G59" s="71"/>
      <c r="H59" s="71"/>
      <c r="I59" s="123">
        <f>'MPS(input_separate)'!I59</f>
        <v>0</v>
      </c>
      <c r="J59" s="121">
        <f>'MPS(input_separate)'!J59</f>
        <v>0</v>
      </c>
      <c r="K59" s="122">
        <f t="shared" si="5"/>
        <v>0</v>
      </c>
      <c r="L59" s="122">
        <f t="shared" si="6"/>
        <v>0</v>
      </c>
      <c r="M59" s="121">
        <f>'MPS(input_separate)'!M59</f>
        <v>0</v>
      </c>
      <c r="N59" s="123">
        <f>'MPS(input_separate)'!N59</f>
        <v>0</v>
      </c>
      <c r="O59" s="124">
        <f>'MPS(input_separate)'!O59</f>
        <v>0</v>
      </c>
      <c r="P59" s="125">
        <f>'MPS(input_separate)'!P59</f>
        <v>0</v>
      </c>
      <c r="Q59" s="125">
        <f>'MPS(input_separate)'!Q59</f>
        <v>0</v>
      </c>
      <c r="R59" s="125">
        <f>'MPS(input_separate)'!R59</f>
        <v>0</v>
      </c>
      <c r="S59" s="75">
        <f t="shared" si="4"/>
        <v>0</v>
      </c>
      <c r="T59" s="75">
        <f t="shared" si="7"/>
        <v>0</v>
      </c>
    </row>
    <row r="60" spans="2:20" ht="20.149999999999999" customHeight="1">
      <c r="B60" s="158"/>
      <c r="C60" s="15">
        <v>17</v>
      </c>
      <c r="D60" s="71"/>
      <c r="E60" s="71"/>
      <c r="F60" s="71"/>
      <c r="G60" s="71"/>
      <c r="H60" s="71"/>
      <c r="I60" s="123">
        <f>'MPS(input_separate)'!I60</f>
        <v>0</v>
      </c>
      <c r="J60" s="121">
        <f>'MPS(input_separate)'!J60</f>
        <v>0</v>
      </c>
      <c r="K60" s="122">
        <f t="shared" si="5"/>
        <v>0</v>
      </c>
      <c r="L60" s="122">
        <f t="shared" si="6"/>
        <v>0</v>
      </c>
      <c r="M60" s="121">
        <f>'MPS(input_separate)'!M60</f>
        <v>0</v>
      </c>
      <c r="N60" s="123">
        <f>'MPS(input_separate)'!N60</f>
        <v>0</v>
      </c>
      <c r="O60" s="124">
        <f>'MPS(input_separate)'!O60</f>
        <v>0</v>
      </c>
      <c r="P60" s="125">
        <f>'MPS(input_separate)'!P60</f>
        <v>0</v>
      </c>
      <c r="Q60" s="125">
        <f>'MPS(input_separate)'!Q60</f>
        <v>0</v>
      </c>
      <c r="R60" s="125">
        <f>'MPS(input_separate)'!R60</f>
        <v>0</v>
      </c>
      <c r="S60" s="75">
        <f>IF(ISERROR(D60/I60*SMALL(J60:M60,COUNTIF(J60:M60,0)+1)),0,D60/I60*SMALL(J60:M60,COUNTIF(J60:M60,0)+1))</f>
        <v>0</v>
      </c>
      <c r="T60" s="75">
        <f t="shared" si="7"/>
        <v>0</v>
      </c>
    </row>
    <row r="61" spans="2:20" ht="20.149999999999999" customHeight="1">
      <c r="B61" s="158"/>
      <c r="C61" s="15">
        <v>18</v>
      </c>
      <c r="D61" s="71"/>
      <c r="E61" s="71"/>
      <c r="F61" s="71"/>
      <c r="G61" s="71"/>
      <c r="H61" s="71"/>
      <c r="I61" s="123">
        <f>'MPS(input_separate)'!I61</f>
        <v>0</v>
      </c>
      <c r="J61" s="121">
        <f>'MPS(input_separate)'!J61</f>
        <v>0</v>
      </c>
      <c r="K61" s="122">
        <f t="shared" si="5"/>
        <v>0</v>
      </c>
      <c r="L61" s="122">
        <f t="shared" si="6"/>
        <v>0</v>
      </c>
      <c r="M61" s="121">
        <f>'MPS(input_separate)'!M61</f>
        <v>0</v>
      </c>
      <c r="N61" s="123">
        <f>'MPS(input_separate)'!N61</f>
        <v>0</v>
      </c>
      <c r="O61" s="124">
        <f>'MPS(input_separate)'!O61</f>
        <v>0</v>
      </c>
      <c r="P61" s="125">
        <f>'MPS(input_separate)'!P61</f>
        <v>0</v>
      </c>
      <c r="Q61" s="125">
        <f>'MPS(input_separate)'!Q61</f>
        <v>0</v>
      </c>
      <c r="R61" s="125">
        <f>'MPS(input_separate)'!R61</f>
        <v>0</v>
      </c>
      <c r="S61" s="75">
        <f t="shared" si="4"/>
        <v>0</v>
      </c>
      <c r="T61" s="75">
        <f t="shared" si="7"/>
        <v>0</v>
      </c>
    </row>
    <row r="62" spans="2:20" ht="20.149999999999999" customHeight="1">
      <c r="B62" s="158"/>
      <c r="C62" s="15">
        <v>19</v>
      </c>
      <c r="D62" s="71"/>
      <c r="E62" s="71"/>
      <c r="F62" s="71"/>
      <c r="G62" s="71"/>
      <c r="H62" s="71"/>
      <c r="I62" s="123">
        <f>'MPS(input_separate)'!I62</f>
        <v>0</v>
      </c>
      <c r="J62" s="121">
        <f>'MPS(input_separate)'!J62</f>
        <v>0</v>
      </c>
      <c r="K62" s="122">
        <f t="shared" si="5"/>
        <v>0</v>
      </c>
      <c r="L62" s="122">
        <f t="shared" si="6"/>
        <v>0</v>
      </c>
      <c r="M62" s="121">
        <f>'MPS(input_separate)'!M62</f>
        <v>0</v>
      </c>
      <c r="N62" s="123">
        <f>'MPS(input_separate)'!N62</f>
        <v>0</v>
      </c>
      <c r="O62" s="124">
        <f>'MPS(input_separate)'!O62</f>
        <v>0</v>
      </c>
      <c r="P62" s="125">
        <f>'MPS(input_separate)'!P62</f>
        <v>0</v>
      </c>
      <c r="Q62" s="125">
        <f>'MPS(input_separate)'!Q62</f>
        <v>0</v>
      </c>
      <c r="R62" s="125">
        <f>'MPS(input_separate)'!R62</f>
        <v>0</v>
      </c>
      <c r="S62" s="75">
        <f t="shared" si="4"/>
        <v>0</v>
      </c>
      <c r="T62" s="75">
        <f t="shared" si="7"/>
        <v>0</v>
      </c>
    </row>
    <row r="63" spans="2:20" ht="20.149999999999999" customHeight="1">
      <c r="B63" s="159"/>
      <c r="C63" s="15">
        <v>20</v>
      </c>
      <c r="D63" s="71"/>
      <c r="E63" s="71"/>
      <c r="F63" s="71"/>
      <c r="G63" s="71"/>
      <c r="H63" s="71"/>
      <c r="I63" s="123">
        <f>'MPS(input_separate)'!I63</f>
        <v>0</v>
      </c>
      <c r="J63" s="121">
        <f>'MPS(input_separate)'!J63</f>
        <v>0</v>
      </c>
      <c r="K63" s="122">
        <f t="shared" si="5"/>
        <v>0</v>
      </c>
      <c r="L63" s="122">
        <f t="shared" si="6"/>
        <v>0</v>
      </c>
      <c r="M63" s="121">
        <f>'MPS(input_separate)'!M63</f>
        <v>0</v>
      </c>
      <c r="N63" s="123">
        <f>'MPS(input_separate)'!N63</f>
        <v>0</v>
      </c>
      <c r="O63" s="124">
        <f>'MPS(input_separate)'!O63</f>
        <v>0</v>
      </c>
      <c r="P63" s="125">
        <f>'MPS(input_separate)'!P63</f>
        <v>0</v>
      </c>
      <c r="Q63" s="125">
        <f>'MPS(input_separate)'!Q63</f>
        <v>0</v>
      </c>
      <c r="R63" s="125">
        <f>'MPS(input_separate)'!R63</f>
        <v>0</v>
      </c>
      <c r="S63" s="75">
        <f t="shared" si="4"/>
        <v>0</v>
      </c>
      <c r="T63" s="75">
        <f t="shared" si="7"/>
        <v>0</v>
      </c>
    </row>
    <row r="64" spans="2:20" ht="20.149999999999999" customHeight="1">
      <c r="B64" s="31" t="s">
        <v>165</v>
      </c>
      <c r="C64" s="34" t="s">
        <v>160</v>
      </c>
      <c r="D64" s="35" t="s">
        <v>160</v>
      </c>
      <c r="E64" s="35"/>
      <c r="F64" s="35"/>
      <c r="G64" s="35" t="s">
        <v>160</v>
      </c>
      <c r="H64" s="35" t="s">
        <v>160</v>
      </c>
      <c r="I64" s="35" t="s">
        <v>160</v>
      </c>
      <c r="J64" s="66" t="s">
        <v>25</v>
      </c>
      <c r="K64" s="66" t="s">
        <v>25</v>
      </c>
      <c r="L64" s="66" t="s">
        <v>25</v>
      </c>
      <c r="M64" s="66" t="s">
        <v>25</v>
      </c>
      <c r="N64" s="66" t="s">
        <v>25</v>
      </c>
      <c r="O64" s="66" t="s">
        <v>25</v>
      </c>
      <c r="P64" s="66" t="s">
        <v>25</v>
      </c>
      <c r="Q64" s="66"/>
      <c r="R64" s="66"/>
      <c r="S64" s="76">
        <f>SUM(S44:S53)</f>
        <v>0</v>
      </c>
      <c r="T64" s="76">
        <f>SUM(T44:T53)</f>
        <v>0</v>
      </c>
    </row>
  </sheetData>
  <sheetProtection algorithmName="SHA-512" hashValue="TcSa6wfl5NjDKcjD4kQoocPABKdPb4qomQs9wDnk1dPK0W6xfFNUZBeyr4aFBvINbc0eF7n2WqZ4hDFwuIpxCQ==" saltValue="JyggPbx29yPipMC9+UyUYQ==" spinCount="100000" sheet="1" objects="1" scenarios="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ignoredErrors>
    <ignoredError sqref="I44:R6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4FAD-207A-4098-B010-4C1773BE8785}">
  <sheetPr>
    <tabColor rgb="FFDA9694"/>
  </sheetPr>
  <dimension ref="A1:K29"/>
  <sheetViews>
    <sheetView zoomScale="70" zoomScaleNormal="70" workbookViewId="0"/>
  </sheetViews>
  <sheetFormatPr defaultColWidth="9" defaultRowHeight="14"/>
  <cols>
    <col min="1" max="2" width="3.6328125" style="1" customWidth="1"/>
    <col min="3" max="4" width="4.81640625" style="1" customWidth="1"/>
    <col min="5" max="5" width="57.453125" style="1" customWidth="1"/>
    <col min="6" max="6" width="15.6328125" style="1" customWidth="1"/>
    <col min="7" max="7" width="20.6328125" style="1" customWidth="1"/>
    <col min="8" max="8" width="15.6328125" style="1" customWidth="1"/>
    <col min="9" max="9" width="15.6328125" style="40" customWidth="1"/>
    <col min="10" max="16384" width="9" style="1"/>
  </cols>
  <sheetData>
    <row r="1" spans="1:11">
      <c r="I1" s="2" t="str">
        <f>'MPS(input_separate)'!N1</f>
        <v>Monitoring Spreadsheet: JCM_TH_AM020_ver01.0</v>
      </c>
    </row>
    <row r="2" spans="1:11">
      <c r="I2" s="2" t="str">
        <f>'MPS(input_separate)'!N2</f>
        <v>Reference Number:</v>
      </c>
    </row>
    <row r="3" spans="1:11" ht="27.9" customHeight="1">
      <c r="A3" s="166" t="s">
        <v>241</v>
      </c>
      <c r="B3" s="166"/>
      <c r="C3" s="166"/>
      <c r="D3" s="166"/>
      <c r="E3" s="166"/>
      <c r="F3" s="166"/>
      <c r="G3" s="166"/>
      <c r="H3" s="166"/>
      <c r="I3" s="166"/>
    </row>
    <row r="4" spans="1:11" ht="11.25" customHeight="1"/>
    <row r="5" spans="1:11" ht="18.899999999999999" customHeight="1" thickBot="1">
      <c r="A5" s="41" t="s">
        <v>192</v>
      </c>
      <c r="B5" s="42"/>
      <c r="C5" s="42"/>
      <c r="D5" s="42"/>
      <c r="E5" s="43"/>
      <c r="F5" s="44" t="s">
        <v>193</v>
      </c>
      <c r="G5" s="45" t="s">
        <v>194</v>
      </c>
      <c r="H5" s="44" t="s">
        <v>16</v>
      </c>
      <c r="I5" s="46" t="s">
        <v>195</v>
      </c>
    </row>
    <row r="6" spans="1:11" ht="18.899999999999999" customHeight="1" thickBot="1">
      <c r="A6" s="47"/>
      <c r="B6" s="48" t="s">
        <v>196</v>
      </c>
      <c r="C6" s="48"/>
      <c r="D6" s="48"/>
      <c r="E6" s="48"/>
      <c r="F6" s="59" t="s">
        <v>197</v>
      </c>
      <c r="G6" s="77">
        <f>G10-G15</f>
        <v>0</v>
      </c>
      <c r="H6" s="49" t="s">
        <v>131</v>
      </c>
      <c r="I6" s="50" t="s">
        <v>198</v>
      </c>
    </row>
    <row r="7" spans="1:11" s="94" customFormat="1" ht="18.899999999999999" customHeight="1">
      <c r="A7" s="100" t="s">
        <v>199</v>
      </c>
      <c r="B7" s="89"/>
      <c r="C7" s="89"/>
      <c r="D7" s="89"/>
      <c r="E7" s="90"/>
      <c r="F7" s="90"/>
      <c r="G7" s="91"/>
      <c r="H7" s="90"/>
      <c r="I7" s="92"/>
      <c r="J7" s="93"/>
      <c r="K7" s="93"/>
    </row>
    <row r="8" spans="1:11" s="94" customFormat="1" ht="18.899999999999999" customHeight="1">
      <c r="A8" s="95"/>
      <c r="B8" s="96"/>
      <c r="C8" s="97"/>
      <c r="D8" s="97"/>
      <c r="E8" s="98"/>
      <c r="F8" s="99"/>
      <c r="G8" s="99"/>
      <c r="H8" s="99"/>
      <c r="I8" s="99"/>
    </row>
    <row r="9" spans="1:11" ht="18.899999999999999" customHeight="1" thickBot="1">
      <c r="A9" s="100" t="s">
        <v>225</v>
      </c>
      <c r="B9" s="43"/>
      <c r="C9" s="42"/>
      <c r="D9" s="44"/>
      <c r="E9" s="44"/>
      <c r="F9" s="44"/>
      <c r="G9" s="41"/>
      <c r="H9" s="43"/>
      <c r="I9" s="44"/>
    </row>
    <row r="10" spans="1:11" ht="18.899999999999999" customHeight="1" thickBot="1">
      <c r="A10" s="51"/>
      <c r="B10" s="55" t="s">
        <v>202</v>
      </c>
      <c r="C10" s="48"/>
      <c r="D10" s="48"/>
      <c r="E10" s="48"/>
      <c r="F10" s="59" t="s">
        <v>200</v>
      </c>
      <c r="G10" s="77">
        <f>SUM(G11:G13)</f>
        <v>0</v>
      </c>
      <c r="H10" s="49" t="s">
        <v>131</v>
      </c>
      <c r="I10" s="50" t="s">
        <v>203</v>
      </c>
    </row>
    <row r="11" spans="1:11" ht="39.9" customHeight="1">
      <c r="A11" s="51"/>
      <c r="B11" s="56"/>
      <c r="C11" s="168" t="s">
        <v>204</v>
      </c>
      <c r="D11" s="169"/>
      <c r="E11" s="170"/>
      <c r="F11" s="57" t="s">
        <v>200</v>
      </c>
      <c r="G11" s="78">
        <f>'MRS(input_separate) '!N20</f>
        <v>0</v>
      </c>
      <c r="H11" s="49" t="s">
        <v>131</v>
      </c>
      <c r="I11" s="57" t="s">
        <v>205</v>
      </c>
    </row>
    <row r="12" spans="1:11" ht="39.9" customHeight="1">
      <c r="A12" s="51"/>
      <c r="B12" s="56"/>
      <c r="C12" s="171" t="s">
        <v>206</v>
      </c>
      <c r="D12" s="172"/>
      <c r="E12" s="173"/>
      <c r="F12" s="57" t="s">
        <v>200</v>
      </c>
      <c r="G12" s="79">
        <f>'MRS(input_separate) '!G37</f>
        <v>0</v>
      </c>
      <c r="H12" s="49" t="s">
        <v>131</v>
      </c>
      <c r="I12" s="58" t="s">
        <v>207</v>
      </c>
    </row>
    <row r="13" spans="1:11" ht="39.9" customHeight="1">
      <c r="A13" s="51"/>
      <c r="B13" s="56"/>
      <c r="C13" s="171" t="s">
        <v>208</v>
      </c>
      <c r="D13" s="172"/>
      <c r="E13" s="173"/>
      <c r="F13" s="57" t="s">
        <v>200</v>
      </c>
      <c r="G13" s="79">
        <f>'MRS(input_separate) '!S64</f>
        <v>0</v>
      </c>
      <c r="H13" s="49" t="s">
        <v>131</v>
      </c>
      <c r="I13" s="58" t="s">
        <v>209</v>
      </c>
    </row>
    <row r="14" spans="1:11" ht="18.899999999999999" customHeight="1" thickBot="1">
      <c r="A14" s="101" t="s">
        <v>226</v>
      </c>
      <c r="B14" s="42"/>
      <c r="C14" s="42"/>
      <c r="D14" s="42"/>
      <c r="E14" s="43"/>
      <c r="F14" s="45"/>
      <c r="G14" s="41"/>
      <c r="H14" s="41"/>
      <c r="I14" s="45"/>
    </row>
    <row r="15" spans="1:11" ht="18.899999999999999" customHeight="1" thickBot="1">
      <c r="A15" s="51"/>
      <c r="B15" s="55" t="s">
        <v>210</v>
      </c>
      <c r="C15" s="48"/>
      <c r="D15" s="48"/>
      <c r="E15" s="48"/>
      <c r="F15" s="50" t="s">
        <v>200</v>
      </c>
      <c r="G15" s="77">
        <f>G16+G20</f>
        <v>0</v>
      </c>
      <c r="H15" s="80" t="s">
        <v>131</v>
      </c>
      <c r="I15" s="50" t="s">
        <v>211</v>
      </c>
    </row>
    <row r="16" spans="1:11" ht="18.899999999999999" customHeight="1">
      <c r="A16" s="51"/>
      <c r="B16" s="56"/>
      <c r="C16" s="82" t="s">
        <v>212</v>
      </c>
      <c r="D16" s="53"/>
      <c r="E16" s="54"/>
      <c r="F16" s="50" t="s">
        <v>213</v>
      </c>
      <c r="G16" s="81">
        <f>G17*G18*G19</f>
        <v>0</v>
      </c>
      <c r="H16" s="80" t="s">
        <v>131</v>
      </c>
      <c r="I16" s="50" t="s">
        <v>214</v>
      </c>
    </row>
    <row r="17" spans="1:9" ht="39.9" customHeight="1">
      <c r="A17" s="51"/>
      <c r="B17" s="56"/>
      <c r="C17" s="83"/>
      <c r="D17" s="174" t="s">
        <v>215</v>
      </c>
      <c r="E17" s="175"/>
      <c r="F17" s="50" t="s">
        <v>213</v>
      </c>
      <c r="G17" s="81">
        <f>'MRS(input)'!F11</f>
        <v>0</v>
      </c>
      <c r="H17" s="86" t="s">
        <v>60</v>
      </c>
      <c r="I17" s="50" t="s">
        <v>216</v>
      </c>
    </row>
    <row r="18" spans="1:9" ht="39.9" customHeight="1">
      <c r="A18" s="51"/>
      <c r="B18" s="56"/>
      <c r="C18" s="83"/>
      <c r="D18" s="168" t="s">
        <v>78</v>
      </c>
      <c r="E18" s="170"/>
      <c r="F18" s="50" t="s">
        <v>213</v>
      </c>
      <c r="G18" s="87">
        <f>'MRS(input)'!F27</f>
        <v>0</v>
      </c>
      <c r="H18" s="86" t="s">
        <v>79</v>
      </c>
      <c r="I18" s="50" t="s">
        <v>217</v>
      </c>
    </row>
    <row r="19" spans="1:9" ht="39.9" customHeight="1">
      <c r="A19" s="51"/>
      <c r="B19" s="56"/>
      <c r="C19" s="83"/>
      <c r="D19" s="171" t="s">
        <v>218</v>
      </c>
      <c r="E19" s="173"/>
      <c r="F19" s="65" t="s">
        <v>213</v>
      </c>
      <c r="G19" s="88">
        <f>'MRS(input)'!F29</f>
        <v>0</v>
      </c>
      <c r="H19" s="80" t="s">
        <v>219</v>
      </c>
      <c r="I19" s="50" t="s">
        <v>220</v>
      </c>
    </row>
    <row r="20" spans="1:9" ht="18.649999999999999" customHeight="1">
      <c r="A20" s="84"/>
      <c r="B20" s="85"/>
      <c r="C20" s="52" t="s">
        <v>221</v>
      </c>
      <c r="D20" s="53"/>
      <c r="E20" s="54"/>
      <c r="F20" s="65" t="s">
        <v>197</v>
      </c>
      <c r="G20" s="81">
        <f>'MRS(input_separate) '!T64</f>
        <v>0</v>
      </c>
      <c r="H20" s="80" t="s">
        <v>131</v>
      </c>
      <c r="I20" s="50" t="s">
        <v>222</v>
      </c>
    </row>
    <row r="21" spans="1:9">
      <c r="F21" s="60"/>
      <c r="G21" s="61"/>
      <c r="H21" s="61"/>
    </row>
    <row r="22" spans="1:9" ht="21.75" customHeight="1">
      <c r="C22" s="1" t="s">
        <v>223</v>
      </c>
    </row>
    <row r="23" spans="1:9" ht="21.75" customHeight="1">
      <c r="C23" s="167" t="s">
        <v>201</v>
      </c>
      <c r="D23" s="167"/>
      <c r="E23" s="62" t="s">
        <v>74</v>
      </c>
      <c r="F23" s="107">
        <v>89</v>
      </c>
      <c r="G23" s="63" t="s">
        <v>75</v>
      </c>
      <c r="H23" s="40"/>
    </row>
    <row r="24" spans="1:9">
      <c r="E24" s="64"/>
      <c r="F24" s="64"/>
    </row>
    <row r="25" spans="1:9" ht="21.75" customHeight="1">
      <c r="C25" s="160" t="s">
        <v>224</v>
      </c>
      <c r="D25" s="161"/>
      <c r="E25" s="103" t="s">
        <v>233</v>
      </c>
      <c r="F25" s="104">
        <v>6.24</v>
      </c>
      <c r="G25" s="63" t="s">
        <v>25</v>
      </c>
      <c r="H25" s="40"/>
    </row>
    <row r="26" spans="1:9" ht="21.75" customHeight="1">
      <c r="C26" s="162"/>
      <c r="D26" s="163"/>
      <c r="E26" s="103" t="s">
        <v>234</v>
      </c>
      <c r="F26" s="105">
        <v>6.37</v>
      </c>
      <c r="G26" s="63" t="s">
        <v>25</v>
      </c>
      <c r="H26" s="40"/>
    </row>
    <row r="27" spans="1:9" ht="21.75" customHeight="1">
      <c r="C27" s="164"/>
      <c r="D27" s="165"/>
      <c r="E27" s="103" t="s">
        <v>235</v>
      </c>
      <c r="F27" s="104">
        <v>6.47</v>
      </c>
      <c r="G27" s="63" t="s">
        <v>25</v>
      </c>
      <c r="H27" s="40"/>
    </row>
    <row r="28" spans="1:9">
      <c r="E28" s="64"/>
      <c r="F28" s="64"/>
    </row>
    <row r="29" spans="1:9" s="40" customFormat="1">
      <c r="E29" s="1"/>
      <c r="F29" s="1"/>
      <c r="G29" s="1"/>
      <c r="H29" s="1"/>
    </row>
  </sheetData>
  <sheetProtection algorithmName="SHA-512" hashValue="pcVtqcQSdJTX7PFWEmrMj2n7CvafrqMlfKWaJrh4fl280N5TXMBh4I3eh3xaRIdUNDYBR4SzpzVTfG2mETaigA==" saltValue="4AAWMPu4a5UJTDf+jaUECg==" spinCount="100000" sheet="1" objects="1" scenarios="1"/>
  <mergeCells count="9">
    <mergeCell ref="D19:E19"/>
    <mergeCell ref="C23:D23"/>
    <mergeCell ref="C25:D27"/>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6" ma:contentTypeDescription="新しいドキュメントを作成します。" ma:contentTypeScope="" ma:versionID="210cb40cd8f4dd83452ce3fe7218aeb2">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891809b465914d8ea53c8c29e7c9d1a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5E15B-A128-4D0B-9FC9-CD1598116650}">
  <ds:schemaRefs>
    <ds:schemaRef ds:uri="http://schemas.microsoft.com/sharepoint/v3/contenttype/forms"/>
  </ds:schemaRefs>
</ds:datastoreItem>
</file>

<file path=customXml/itemProps2.xml><?xml version="1.0" encoding="utf-8"?>
<ds:datastoreItem xmlns:ds="http://schemas.openxmlformats.org/officeDocument/2006/customXml" ds:itemID="{FFF8177F-F4DF-4756-82FE-6CE804A7B84E}">
  <ds:schemaRefs>
    <ds:schemaRef ds:uri="http://schemas.microsoft.com/office/2006/documentManagement/types"/>
    <ds:schemaRef ds:uri="http://purl.org/dc/elements/1.1/"/>
    <ds:schemaRef ds:uri="http://purl.org/dc/terms/"/>
    <ds:schemaRef ds:uri="aa648ee9-af07-4ee7-a823-cd9c24dceb19"/>
    <ds:schemaRef ds:uri="http://purl.org/dc/dcmitype/"/>
    <ds:schemaRef ds:uri="16f3ea39-9308-4011-b282-348b837af518"/>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CA89DB7-3EB3-47C3-A663-1858BE417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 </vt:lpstr>
      <vt:lpstr>MRS(calc_process)</vt:lpstr>
      <vt:lpstr>'MPS(calc_process)'!Print_Area</vt:lpstr>
      <vt:lpstr>'MPS(input)'!Print_Area</vt:lpstr>
      <vt:lpstr>'MPS(input_separate)'!Print_Area</vt:lpstr>
      <vt:lpstr>'MRS(calc_process)'!Print_Area</vt:lpstr>
      <vt:lpstr>'MRS(input)'!Print_Area</vt:lpstr>
      <vt:lpstr>'MRS(input_separate)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2025-09-17T00:25:45Z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