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esktop\TH_AM018\"/>
    </mc:Choice>
  </mc:AlternateContent>
  <xr:revisionPtr revIDLastSave="0" documentId="13_ncr:1_{27701634-A36E-4FB5-97E1-53F9D4315E60}" xr6:coauthVersionLast="47" xr6:coauthVersionMax="47" xr10:uidLastSave="{00000000-0000-0000-0000-000000000000}"/>
  <bookViews>
    <workbookView xWindow="-108" yWindow="-108" windowWidth="23256" windowHeight="15120" tabRatio="587" xr2:uid="{00000000-000D-0000-FFFF-FFFF00000000}"/>
  </bookViews>
  <sheets>
    <sheet name="MPS(input)" sheetId="30" r:id="rId1"/>
    <sheet name="MPS(input_separate)" sheetId="34" r:id="rId2"/>
    <sheet name="MPS(calc_process)" sheetId="32" r:id="rId3"/>
    <sheet name="MSS" sheetId="35" r:id="rId4"/>
    <sheet name="MRS(input)" sheetId="36" r:id="rId5"/>
    <sheet name="MRS(input_separate)" sheetId="37" r:id="rId6"/>
    <sheet name="MRS(calc_process)" sheetId="38" r:id="rId7"/>
  </sheets>
  <definedNames>
    <definedName name="_xlnm.Print_Area" localSheetId="2">'MPS(calc_process)'!$A$1:$I$27</definedName>
    <definedName name="_xlnm.Print_Area" localSheetId="0">'MPS(input)'!$A$1:$K$42</definedName>
    <definedName name="_xlnm.Print_Area" localSheetId="1">'MPS(input_separate)'!$A$1:$J$72</definedName>
    <definedName name="_xlnm.Print_Area" localSheetId="6">'MRS(calc_process)'!$A$1:$I$27</definedName>
    <definedName name="_xlnm.Print_Area" localSheetId="4">'MRS(input)'!$A$1:$L$42</definedName>
    <definedName name="_xlnm.Print_Area" localSheetId="5">'MRS(input_separate)'!$A$1:$J$72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37" l="1"/>
  <c r="E46" i="37"/>
  <c r="E47" i="37"/>
  <c r="E48" i="37"/>
  <c r="E49" i="37"/>
  <c r="E50" i="37"/>
  <c r="E51" i="37"/>
  <c r="E52" i="37"/>
  <c r="E53" i="37"/>
  <c r="E44" i="37"/>
  <c r="G19" i="37"/>
  <c r="G18" i="37"/>
  <c r="G17" i="37"/>
  <c r="G16" i="37"/>
  <c r="G15" i="37"/>
  <c r="G14" i="37"/>
  <c r="G13" i="37"/>
  <c r="G12" i="37"/>
  <c r="G11" i="37"/>
  <c r="G10" i="37"/>
  <c r="F19" i="37"/>
  <c r="F18" i="37"/>
  <c r="F17" i="37"/>
  <c r="F16" i="37"/>
  <c r="F15" i="37"/>
  <c r="F14" i="37"/>
  <c r="F13" i="37"/>
  <c r="F12" i="37"/>
  <c r="F11" i="37"/>
  <c r="F10" i="37"/>
  <c r="E19" i="37"/>
  <c r="E18" i="37"/>
  <c r="E17" i="37"/>
  <c r="E16" i="37"/>
  <c r="E15" i="37"/>
  <c r="E14" i="37"/>
  <c r="E13" i="37"/>
  <c r="E12" i="37"/>
  <c r="E11" i="37"/>
  <c r="E10" i="37"/>
  <c r="F28" i="36"/>
  <c r="F27" i="36"/>
  <c r="E27" i="30"/>
  <c r="H10" i="37"/>
  <c r="H28" i="37" l="1"/>
  <c r="L33" i="36"/>
  <c r="K33" i="36"/>
  <c r="L32" i="36"/>
  <c r="K32" i="36"/>
  <c r="L31" i="36"/>
  <c r="K31" i="36"/>
  <c r="L30" i="36"/>
  <c r="K30" i="36"/>
  <c r="L29" i="36"/>
  <c r="K29" i="36"/>
  <c r="L28" i="36"/>
  <c r="K28" i="36"/>
  <c r="L27" i="36"/>
  <c r="K27" i="36"/>
  <c r="L26" i="36"/>
  <c r="K26" i="36"/>
  <c r="L25" i="36"/>
  <c r="K25" i="36"/>
  <c r="L24" i="36"/>
  <c r="K24" i="36"/>
  <c r="L23" i="36"/>
  <c r="K23" i="36"/>
  <c r="L22" i="36"/>
  <c r="K22" i="36"/>
  <c r="L21" i="36"/>
  <c r="K21" i="36"/>
  <c r="G33" i="36"/>
  <c r="G32" i="36"/>
  <c r="G31" i="36"/>
  <c r="G30" i="36"/>
  <c r="G29" i="36"/>
  <c r="G28" i="36"/>
  <c r="G27" i="36"/>
  <c r="G26" i="36"/>
  <c r="G25" i="36"/>
  <c r="G24" i="36"/>
  <c r="G23" i="36"/>
  <c r="G22" i="36"/>
  <c r="G21" i="36"/>
  <c r="F33" i="36"/>
  <c r="F32" i="36"/>
  <c r="F31" i="36"/>
  <c r="F30" i="36"/>
  <c r="F29" i="36"/>
  <c r="F26" i="36"/>
  <c r="F25" i="36"/>
  <c r="F24" i="36"/>
  <c r="F23" i="36"/>
  <c r="F22" i="36"/>
  <c r="F21" i="36"/>
  <c r="I2" i="38"/>
  <c r="I1" i="38"/>
  <c r="J2" i="37"/>
  <c r="J1" i="37"/>
  <c r="L2" i="36"/>
  <c r="L1" i="36"/>
  <c r="F24" i="38"/>
  <c r="F23" i="38"/>
  <c r="F22" i="38"/>
  <c r="F70" i="37"/>
  <c r="E70" i="37"/>
  <c r="F69" i="37"/>
  <c r="E69" i="37"/>
  <c r="F68" i="37"/>
  <c r="E68" i="37"/>
  <c r="F67" i="37"/>
  <c r="E67" i="37"/>
  <c r="F66" i="37"/>
  <c r="E66" i="37"/>
  <c r="F65" i="37"/>
  <c r="E65" i="37"/>
  <c r="F64" i="37"/>
  <c r="E64" i="37"/>
  <c r="F63" i="37"/>
  <c r="E63" i="37"/>
  <c r="F62" i="37"/>
  <c r="E62" i="37"/>
  <c r="F61" i="37"/>
  <c r="E61" i="37"/>
  <c r="G53" i="37"/>
  <c r="F53" i="37"/>
  <c r="G52" i="37"/>
  <c r="F52" i="37"/>
  <c r="G51" i="37"/>
  <c r="F51" i="37"/>
  <c r="G50" i="37"/>
  <c r="F50" i="37"/>
  <c r="G49" i="37"/>
  <c r="F49" i="37"/>
  <c r="G48" i="37"/>
  <c r="F48" i="37"/>
  <c r="G47" i="37"/>
  <c r="F47" i="37"/>
  <c r="G46" i="37"/>
  <c r="F46" i="37"/>
  <c r="G45" i="37"/>
  <c r="F45" i="37"/>
  <c r="G44" i="37"/>
  <c r="F44" i="37"/>
  <c r="H36" i="37"/>
  <c r="G36" i="37"/>
  <c r="H35" i="37"/>
  <c r="G35" i="37"/>
  <c r="H34" i="37"/>
  <c r="G34" i="37"/>
  <c r="H33" i="37"/>
  <c r="G33" i="37"/>
  <c r="H32" i="37"/>
  <c r="G32" i="37"/>
  <c r="H31" i="37"/>
  <c r="G31" i="37"/>
  <c r="H30" i="37"/>
  <c r="G30" i="37"/>
  <c r="H29" i="37"/>
  <c r="G29" i="37"/>
  <c r="G28" i="37"/>
  <c r="H27" i="37"/>
  <c r="G27" i="37"/>
  <c r="J19" i="37"/>
  <c r="I19" i="37"/>
  <c r="H19" i="37"/>
  <c r="J18" i="37"/>
  <c r="I18" i="37"/>
  <c r="H18" i="37"/>
  <c r="J17" i="37"/>
  <c r="I17" i="37"/>
  <c r="H17" i="37"/>
  <c r="J16" i="37"/>
  <c r="I16" i="37"/>
  <c r="H16" i="37"/>
  <c r="J15" i="37"/>
  <c r="I15" i="37"/>
  <c r="H15" i="37"/>
  <c r="J14" i="37"/>
  <c r="I14" i="37"/>
  <c r="H14" i="37"/>
  <c r="J13" i="37"/>
  <c r="I13" i="37"/>
  <c r="H13" i="37"/>
  <c r="J12" i="37"/>
  <c r="I12" i="37"/>
  <c r="H12" i="37"/>
  <c r="J11" i="37"/>
  <c r="I11" i="37"/>
  <c r="H11" i="37"/>
  <c r="J10" i="37"/>
  <c r="I10" i="37"/>
  <c r="G12" i="38"/>
  <c r="G11" i="38" s="1"/>
  <c r="C2" i="35"/>
  <c r="C1" i="35"/>
  <c r="J20" i="37" l="1"/>
  <c r="G9" i="38" s="1"/>
  <c r="G8" i="38" s="1"/>
  <c r="G6" i="38" s="1"/>
  <c r="C37" i="36" s="1"/>
  <c r="I1" i="32" l="1"/>
  <c r="J1" i="34"/>
  <c r="F70" i="34"/>
  <c r="E70" i="34"/>
  <c r="F69" i="34"/>
  <c r="E69" i="34"/>
  <c r="F68" i="34"/>
  <c r="E68" i="34"/>
  <c r="F67" i="34"/>
  <c r="E67" i="34"/>
  <c r="F66" i="34"/>
  <c r="E66" i="34"/>
  <c r="F65" i="34"/>
  <c r="E65" i="34"/>
  <c r="F64" i="34"/>
  <c r="E64" i="34"/>
  <c r="F63" i="34"/>
  <c r="E63" i="34"/>
  <c r="F62" i="34"/>
  <c r="E62" i="34"/>
  <c r="F61" i="34"/>
  <c r="E61" i="34"/>
  <c r="G53" i="34"/>
  <c r="F53" i="34"/>
  <c r="G52" i="34"/>
  <c r="F52" i="34"/>
  <c r="G51" i="34"/>
  <c r="F51" i="34"/>
  <c r="G50" i="34"/>
  <c r="F50" i="34"/>
  <c r="G49" i="34"/>
  <c r="F49" i="34"/>
  <c r="G48" i="34"/>
  <c r="F48" i="34"/>
  <c r="G47" i="34"/>
  <c r="F47" i="34"/>
  <c r="G46" i="34"/>
  <c r="F46" i="34"/>
  <c r="G45" i="34"/>
  <c r="F45" i="34"/>
  <c r="G44" i="34"/>
  <c r="F44" i="34"/>
  <c r="H36" i="34"/>
  <c r="G36" i="34"/>
  <c r="H35" i="34"/>
  <c r="G35" i="34"/>
  <c r="H34" i="34"/>
  <c r="G34" i="34"/>
  <c r="H33" i="34"/>
  <c r="G33" i="34"/>
  <c r="H32" i="34"/>
  <c r="G32" i="34"/>
  <c r="H31" i="34"/>
  <c r="G31" i="34"/>
  <c r="H30" i="34"/>
  <c r="G30" i="34"/>
  <c r="H29" i="34"/>
  <c r="G29" i="34"/>
  <c r="H28" i="34"/>
  <c r="G28" i="34"/>
  <c r="H27" i="34"/>
  <c r="G27" i="34"/>
  <c r="J19" i="34"/>
  <c r="I19" i="34"/>
  <c r="H19" i="34"/>
  <c r="J18" i="34"/>
  <c r="I18" i="34"/>
  <c r="H18" i="34"/>
  <c r="J17" i="34"/>
  <c r="I17" i="34"/>
  <c r="H17" i="34"/>
  <c r="J16" i="34"/>
  <c r="I16" i="34"/>
  <c r="H16" i="34"/>
  <c r="J15" i="34"/>
  <c r="I15" i="34"/>
  <c r="H15" i="34"/>
  <c r="J14" i="34"/>
  <c r="I14" i="34"/>
  <c r="H14" i="34"/>
  <c r="J13" i="34"/>
  <c r="I13" i="34"/>
  <c r="H13" i="34"/>
  <c r="J12" i="34"/>
  <c r="I12" i="34"/>
  <c r="H12" i="34"/>
  <c r="J11" i="34"/>
  <c r="I11" i="34"/>
  <c r="H11" i="34"/>
  <c r="J10" i="34"/>
  <c r="I10" i="34"/>
  <c r="H10" i="34"/>
  <c r="J2" i="34"/>
  <c r="F24" i="32"/>
  <c r="F23" i="32"/>
  <c r="F22" i="32"/>
  <c r="J20" i="34" l="1"/>
  <c r="G9" i="32" s="1"/>
  <c r="E28" i="30"/>
  <c r="G12" i="32" l="1"/>
  <c r="G11" i="32" l="1"/>
  <c r="I2" i="32" l="1"/>
  <c r="G8" i="32"/>
  <c r="G6" i="32" l="1"/>
  <c r="B37" i="30" s="1"/>
</calcChain>
</file>

<file path=xl/sharedStrings.xml><?xml version="1.0" encoding="utf-8"?>
<sst xmlns="http://schemas.openxmlformats.org/spreadsheetml/2006/main" count="707" uniqueCount="235">
  <si>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</si>
  <si>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</si>
  <si>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</si>
  <si>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</si>
  <si>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</si>
  <si>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</si>
  <si>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</si>
  <si>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</si>
  <si>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</si>
  <si>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</si>
  <si>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</si>
  <si>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</si>
  <si>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</si>
  <si>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</si>
  <si>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</si>
  <si>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</si>
  <si>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</si>
  <si>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</si>
  <si>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</si>
  <si>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</si>
  <si>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</si>
  <si>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</si>
  <si>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</si>
  <si>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</si>
  <si>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</si>
  <si>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</si>
  <si>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</si>
  <si>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</si>
  <si>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</si>
  <si>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</si>
  <si>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[t/p]</t>
    <phoneticPr fontId="2"/>
  </si>
  <si>
    <t>Monitored data</t>
    <phoneticPr fontId="2"/>
  </si>
  <si>
    <t>Continuously</t>
    <phoneticPr fontId="2"/>
  </si>
  <si>
    <t>Value</t>
    <phoneticPr fontId="2"/>
  </si>
  <si>
    <t>Units</t>
    <phoneticPr fontId="2"/>
  </si>
  <si>
    <t>2. Calculations for reference emissions</t>
    <phoneticPr fontId="2"/>
  </si>
  <si>
    <t>3. Calculations of the project emissions</t>
    <phoneticPr fontId="2"/>
  </si>
  <si>
    <t xml:space="preserve"> i</t>
    <phoneticPr fontId="17"/>
  </si>
  <si>
    <t>n/a</t>
    <phoneticPr fontId="17"/>
  </si>
  <si>
    <t>Estimated value</t>
    <phoneticPr fontId="17"/>
  </si>
  <si>
    <r>
      <t>[tCO</t>
    </r>
    <r>
      <rPr>
        <vertAlign val="subscript"/>
        <sz val="11"/>
        <rFont val="Arial"/>
        <family val="2"/>
      </rPr>
      <t>2</t>
    </r>
    <r>
      <rPr>
        <sz val="11"/>
        <rFont val="Arial"/>
        <family val="2"/>
      </rPr>
      <t>/p]</t>
    </r>
    <phoneticPr fontId="17"/>
  </si>
  <si>
    <t>1. Calculations for emission reductions</t>
    <phoneticPr fontId="2"/>
  </si>
  <si>
    <r>
      <t xml:space="preserve">Emission reductions during the period </t>
    </r>
    <r>
      <rPr>
        <i/>
        <sz val="11"/>
        <rFont val="Arial"/>
        <family val="2"/>
      </rPr>
      <t>p</t>
    </r>
    <phoneticPr fontId="2"/>
  </si>
  <si>
    <r>
      <t>ER</t>
    </r>
    <r>
      <rPr>
        <vertAlign val="subscript"/>
        <sz val="11"/>
        <rFont val="Arial"/>
        <family val="2"/>
      </rPr>
      <t>p</t>
    </r>
    <phoneticPr fontId="2"/>
  </si>
  <si>
    <r>
      <t xml:space="preserve">Reference emissions during the period </t>
    </r>
    <r>
      <rPr>
        <i/>
        <sz val="11"/>
        <rFont val="Arial"/>
        <family val="2"/>
      </rPr>
      <t>p</t>
    </r>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</si>
  <si>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</si>
  <si>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</si>
  <si>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 xml:space="preserve">Project emissions during the period </t>
    </r>
    <r>
      <rPr>
        <i/>
        <sz val="11"/>
        <rFont val="Arial"/>
        <family val="2"/>
      </rPr>
      <t>p</t>
    </r>
    <phoneticPr fontId="2"/>
  </si>
  <si>
    <r>
      <t>PE</t>
    </r>
    <r>
      <rPr>
        <vertAlign val="subscript"/>
        <sz val="11"/>
        <rFont val="Arial"/>
        <family val="2"/>
      </rPr>
      <t>p</t>
    </r>
    <phoneticPr fontId="2"/>
  </si>
  <si>
    <t>N/A</t>
  </si>
  <si>
    <t>Measurement methods and procedures</t>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</si>
  <si>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</si>
  <si>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</si>
  <si>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</si>
  <si>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10"/>
  </si>
  <si>
    <r>
      <t>tCO</t>
    </r>
    <r>
      <rPr>
        <vertAlign val="subscript"/>
        <sz val="11"/>
        <rFont val="Arial"/>
        <family val="2"/>
      </rPr>
      <t>2</t>
    </r>
    <r>
      <rPr>
        <sz val="11"/>
        <rFont val="Arial"/>
        <family val="2"/>
      </rPr>
      <t>/p</t>
    </r>
    <phoneticPr fontId="2"/>
  </si>
  <si>
    <t>t/p</t>
    <phoneticPr fontId="2"/>
  </si>
  <si>
    <t>MWh/p</t>
    <phoneticPr fontId="2"/>
  </si>
  <si>
    <r>
      <t>tCO</t>
    </r>
    <r>
      <rPr>
        <vertAlign val="subscript"/>
        <sz val="11"/>
        <rFont val="Arial"/>
        <family val="2"/>
      </rPr>
      <t>2</t>
    </r>
    <r>
      <rPr>
        <sz val="11"/>
        <rFont val="Arial"/>
        <family val="2"/>
      </rPr>
      <t>/GJ</t>
    </r>
    <phoneticPr fontId="10"/>
  </si>
  <si>
    <t>[GJ/t]</t>
    <phoneticPr fontId="2"/>
  </si>
  <si>
    <t>Parameters to be monitored ex post</t>
    <phoneticPr fontId="2"/>
  </si>
  <si>
    <r>
      <t>CO</t>
    </r>
    <r>
      <rPr>
        <vertAlign val="subscript"/>
        <sz val="11"/>
        <rFont val="Arial"/>
        <family val="2"/>
      </rPr>
      <t>2</t>
    </r>
    <r>
      <rPr>
        <sz val="11"/>
        <rFont val="Arial"/>
        <family val="2"/>
      </rPr>
      <t xml:space="preserve"> emission factor for consumed electricity from captive electricity</t>
    </r>
    <phoneticPr fontId="10"/>
  </si>
  <si>
    <r>
      <t>EF</t>
    </r>
    <r>
      <rPr>
        <vertAlign val="subscript"/>
        <sz val="11"/>
        <rFont val="Arial"/>
        <family val="2"/>
      </rPr>
      <t>elec</t>
    </r>
    <phoneticPr fontId="2"/>
  </si>
  <si>
    <t>Total</t>
    <phoneticPr fontId="2"/>
  </si>
  <si>
    <t>-</t>
    <phoneticPr fontId="2"/>
  </si>
  <si>
    <t>-</t>
  </si>
  <si>
    <t>mass or volume/p</t>
    <phoneticPr fontId="2"/>
  </si>
  <si>
    <t>Option B or Option C</t>
    <phoneticPr fontId="2"/>
  </si>
  <si>
    <t>Invoice from fuel supply company or monitored data</t>
    <phoneticPr fontId="2"/>
  </si>
  <si>
    <t>for captive electricity</t>
    <phoneticPr fontId="2"/>
  </si>
  <si>
    <t>%</t>
    <phoneticPr fontId="2"/>
  </si>
  <si>
    <t>GJ/mass or volume</t>
    <phoneticPr fontId="2"/>
  </si>
  <si>
    <t>Ex-ante estimation of emission</t>
    <phoneticPr fontId="2"/>
  </si>
  <si>
    <t>(3)</t>
    <phoneticPr fontId="17"/>
  </si>
  <si>
    <t>(4)</t>
    <phoneticPr fontId="17"/>
  </si>
  <si>
    <t>(5)</t>
    <phoneticPr fontId="17"/>
  </si>
  <si>
    <t>(2)</t>
    <phoneticPr fontId="17"/>
  </si>
  <si>
    <t>(6)</t>
    <phoneticPr fontId="17"/>
  </si>
  <si>
    <t>GJ/t</t>
    <phoneticPr fontId="17"/>
  </si>
  <si>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17"/>
  </si>
  <si>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17"/>
  </si>
  <si>
    <t>Specific heat capacity of water</t>
    <phoneticPr fontId="2"/>
  </si>
  <si>
    <t>Saturated steam table based on “IAPWS Industrial Formulation” (e.g. steam table published by The Japan Society of Mechanical Engineers), using the values for setting steam pressure according to vendor specification, contract condition by the steam buyer  or operation manual on the site.</t>
    <phoneticPr fontId="17"/>
  </si>
  <si>
    <t>Data is collected and recorded from the invoices by the fuel supply company, or data is measured by measuring equipment in the factory. Recorded data is checked its integrity once a month by responsible staff.</t>
    <phoneticPr fontId="2"/>
  </si>
  <si>
    <t>Data is measured by measuring equipment in the factory.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</si>
  <si>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(7)</t>
  </si>
  <si>
    <t>(8)</t>
    <phoneticPr fontId="2"/>
  </si>
  <si>
    <t>Table 4-1:Calculaton of Reference Emissions</t>
    <phoneticPr fontId="10"/>
  </si>
  <si>
    <r>
      <t>QHR</t>
    </r>
    <r>
      <rPr>
        <vertAlign val="subscript"/>
        <sz val="11"/>
        <color theme="1"/>
        <rFont val="Arial"/>
        <family val="2"/>
      </rPr>
      <t>he,PJ,i,p</t>
    </r>
    <phoneticPr fontId="2"/>
  </si>
  <si>
    <t>[GJ/p]</t>
    <phoneticPr fontId="2"/>
  </si>
  <si>
    <r>
      <t>QHT</t>
    </r>
    <r>
      <rPr>
        <vertAlign val="subscript"/>
        <sz val="11"/>
        <color theme="1"/>
        <rFont val="Arial"/>
        <family val="2"/>
      </rPr>
      <t>fw,PJ,i,p</t>
    </r>
    <phoneticPr fontId="2"/>
  </si>
  <si>
    <t>Project-specific parameters to be fixed ex ante</t>
    <phoneticPr fontId="2"/>
  </si>
  <si>
    <r>
      <rPr>
        <sz val="11"/>
        <color theme="1"/>
        <rFont val="Arial"/>
        <family val="2"/>
      </rPr>
      <t>FC</t>
    </r>
    <r>
      <rPr>
        <vertAlign val="subscript"/>
        <sz val="11"/>
        <color theme="1"/>
        <rFont val="Arial"/>
        <family val="2"/>
      </rPr>
      <t>db,PJ,i,p</t>
    </r>
    <phoneticPr fontId="2"/>
  </si>
  <si>
    <r>
      <t>D</t>
    </r>
    <r>
      <rPr>
        <vertAlign val="subscript"/>
        <sz val="11"/>
        <color theme="1"/>
        <rFont val="Arial"/>
        <family val="2"/>
      </rPr>
      <t>gas</t>
    </r>
    <phoneticPr fontId="17"/>
  </si>
  <si>
    <r>
      <t>NCV</t>
    </r>
    <r>
      <rPr>
        <vertAlign val="subscript"/>
        <sz val="11"/>
        <color theme="1"/>
        <rFont val="Arial"/>
        <family val="2"/>
      </rPr>
      <t>gas</t>
    </r>
    <phoneticPr fontId="17"/>
  </si>
  <si>
    <r>
      <t>EF</t>
    </r>
    <r>
      <rPr>
        <vertAlign val="subscript"/>
        <sz val="11"/>
        <color theme="1"/>
        <rFont val="Arial"/>
        <family val="2"/>
      </rPr>
      <t>gas,fuel</t>
    </r>
    <phoneticPr fontId="17"/>
  </si>
  <si>
    <r>
      <t>RE</t>
    </r>
    <r>
      <rPr>
        <vertAlign val="subscript"/>
        <sz val="11"/>
        <color theme="1"/>
        <rFont val="Arial"/>
        <family val="2"/>
      </rPr>
      <t>p</t>
    </r>
    <phoneticPr fontId="2"/>
  </si>
  <si>
    <r>
      <t>TO</t>
    </r>
    <r>
      <rPr>
        <vertAlign val="subscript"/>
        <sz val="11"/>
        <color theme="1"/>
        <rFont val="Arial"/>
        <family val="2"/>
      </rPr>
      <t>he,PJ,i,p</t>
    </r>
    <phoneticPr fontId="2"/>
  </si>
  <si>
    <r>
      <t>TI</t>
    </r>
    <r>
      <rPr>
        <vertAlign val="subscript"/>
        <sz val="11"/>
        <color theme="1"/>
        <rFont val="Arial"/>
        <family val="2"/>
      </rPr>
      <t>he,PJ,i,p</t>
    </r>
    <phoneticPr fontId="2"/>
  </si>
  <si>
    <r>
      <t>C</t>
    </r>
    <r>
      <rPr>
        <vertAlign val="subscript"/>
        <sz val="11"/>
        <color theme="1"/>
        <rFont val="Arial"/>
        <family val="2"/>
      </rPr>
      <t>p</t>
    </r>
    <phoneticPr fontId="2"/>
  </si>
  <si>
    <r>
      <t>Temperature of water at the outlet of project heat exchanger</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</si>
  <si>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r>
      <t>h'</t>
    </r>
    <r>
      <rPr>
        <vertAlign val="subscript"/>
        <sz val="11"/>
        <color theme="1"/>
        <rFont val="Arial"/>
        <family val="2"/>
      </rPr>
      <t>fw,PJ,i,p</t>
    </r>
    <phoneticPr fontId="2"/>
  </si>
  <si>
    <t>Identification number of project heat exchanger</t>
    <phoneticPr fontId="10"/>
  </si>
  <si>
    <t>[GJ/t]</t>
    <phoneticPr fontId="17"/>
  </si>
  <si>
    <r>
      <t>T</t>
    </r>
    <r>
      <rPr>
        <vertAlign val="subscript"/>
        <sz val="11"/>
        <color theme="1"/>
        <rFont val="Arial"/>
        <family val="2"/>
      </rPr>
      <t>fw,PJ,i,p</t>
    </r>
    <phoneticPr fontId="2"/>
  </si>
  <si>
    <t>(9)</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</si>
  <si>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</si>
  <si>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 xml:space="preserve">[Electricity directly supplied from SPP]
a) The value provided by the SPP with the evidence stating information relevant to the value of emission factor e.g. data of power generation, type of power plant, type of fossil fuel, period of time. </t>
    <phoneticPr fontId="2"/>
  </si>
  <si>
    <t xml:space="preserve">Power generation efficiency </t>
    <phoneticPr fontId="2"/>
  </si>
  <si>
    <t>Specification of the captive power generation system provided by the manufacturer</t>
    <phoneticPr fontId="2"/>
  </si>
  <si>
    <t>For option a) of 2) captive electricity; option b) of 3) electricity directly supplied from SPP.</t>
    <phoneticPr fontId="2"/>
  </si>
  <si>
    <t>Net calorific value of consumed fuel</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</si>
  <si>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</si>
  <si>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For option b) of 2) captive electricity; option c) of 3) electricity directly supplied from SPP.</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</si>
  <si>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</si>
  <si>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For options a); b) of 2) captive electricity; options b); c) of 3) electricity directly supplied from SPP.</t>
    <phoneticPr fontId="2"/>
  </si>
  <si>
    <r>
      <t>Flow rate of feed water into project heat exchanger</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</si>
  <si>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r>
      <t>F</t>
    </r>
    <r>
      <rPr>
        <vertAlign val="subscript"/>
        <sz val="11"/>
        <color theme="1"/>
        <rFont val="Arial"/>
        <family val="2"/>
      </rPr>
      <t>fw,i,p</t>
    </r>
    <phoneticPr fontId="2"/>
  </si>
  <si>
    <r>
      <t>F</t>
    </r>
    <r>
      <rPr>
        <vertAlign val="subscript"/>
        <sz val="11"/>
        <color theme="1"/>
        <rFont val="Arial"/>
        <family val="2"/>
      </rPr>
      <t>he,PJ,i,p</t>
    </r>
    <phoneticPr fontId="2"/>
  </si>
  <si>
    <r>
      <t>EF</t>
    </r>
    <r>
      <rPr>
        <vertAlign val="subscript"/>
        <sz val="11"/>
        <color theme="1"/>
        <rFont val="Arial"/>
        <family val="2"/>
      </rPr>
      <t>gas</t>
    </r>
    <phoneticPr fontId="2"/>
  </si>
  <si>
    <r>
      <t>Amount of heating energy recovered by project heat exchanger</t>
    </r>
    <r>
      <rPr>
        <i/>
        <sz val="11"/>
        <color theme="1"/>
        <rFont val="Arial"/>
        <family val="2"/>
      </rPr>
      <t xml:space="preserve"> i</t>
    </r>
    <r>
      <rPr>
        <sz val="11"/>
        <color theme="1"/>
        <rFont val="Arial"/>
        <family val="2"/>
      </rPr>
      <t xml:space="preserve"> during the period </t>
    </r>
    <r>
      <rPr>
        <i/>
        <sz val="11"/>
        <color theme="1"/>
        <rFont val="Arial"/>
        <family val="2"/>
      </rPr>
      <t>p</t>
    </r>
    <r>
      <rPr>
        <sz val="11"/>
        <color theme="1"/>
        <rFont val="Arial"/>
        <family val="2"/>
      </rPr>
      <t xml:space="preserve"> </t>
    </r>
    <phoneticPr fontId="2"/>
  </si>
  <si>
    <r>
      <t>h"</t>
    </r>
    <r>
      <rPr>
        <vertAlign val="subscript"/>
        <sz val="11"/>
        <color theme="1"/>
        <rFont val="Arial"/>
        <family val="2"/>
      </rPr>
      <t>steam,i,PJ,i</t>
    </r>
    <phoneticPr fontId="2"/>
  </si>
  <si>
    <r>
      <t>CO</t>
    </r>
    <r>
      <rPr>
        <vertAlign val="subscript"/>
        <sz val="11"/>
        <rFont val="Arial"/>
        <family val="2"/>
      </rPr>
      <t>2</t>
    </r>
    <r>
      <rPr>
        <sz val="11"/>
        <rFont val="Arial"/>
        <family val="2"/>
      </rPr>
      <t xml:space="preserve"> emission factor of Natural Gas Liquids</t>
    </r>
    <phoneticPr fontId="2"/>
  </si>
  <si>
    <r>
      <t>CO</t>
    </r>
    <r>
      <rPr>
        <vertAlign val="subscript"/>
        <sz val="11"/>
        <rFont val="Arial"/>
        <family val="2"/>
      </rPr>
      <t>2</t>
    </r>
    <r>
      <rPr>
        <sz val="11"/>
        <rFont val="Arial"/>
        <family val="2"/>
      </rPr>
      <t xml:space="preserve"> emission factor of Natural Gas</t>
    </r>
    <phoneticPr fontId="2"/>
  </si>
  <si>
    <r>
      <t>CO</t>
    </r>
    <r>
      <rPr>
        <vertAlign val="subscript"/>
        <sz val="11"/>
        <rFont val="Arial"/>
        <family val="2"/>
      </rPr>
      <t>2</t>
    </r>
    <r>
      <rPr>
        <sz val="11"/>
        <rFont val="Arial"/>
        <family val="2"/>
      </rPr>
      <t xml:space="preserve"> emission factor of Liquefied Petroleum Gases</t>
    </r>
    <phoneticPr fontId="2"/>
  </si>
  <si>
    <t xml:space="preserve"> - </t>
    <phoneticPr fontId="17"/>
  </si>
  <si>
    <t>Net calorific value of Natural gas</t>
    <phoneticPr fontId="2"/>
  </si>
  <si>
    <r>
      <t>NCV</t>
    </r>
    <r>
      <rPr>
        <vertAlign val="subscript"/>
        <sz val="11"/>
        <color theme="1"/>
        <rFont val="Arial"/>
        <family val="2"/>
      </rPr>
      <t>gas</t>
    </r>
    <phoneticPr fontId="2"/>
  </si>
  <si>
    <t>Net calorific value of Natural Gas Liquids</t>
    <phoneticPr fontId="2"/>
  </si>
  <si>
    <t>GJ/t</t>
    <phoneticPr fontId="10"/>
  </si>
  <si>
    <t>Net calorific value Liquefied Petroleum Gases</t>
    <phoneticPr fontId="2"/>
  </si>
  <si>
    <t>Daily</t>
    <phoneticPr fontId="2"/>
  </si>
  <si>
    <t>MJ/(t·Δ°C)</t>
    <phoneticPr fontId="2"/>
  </si>
  <si>
    <r>
      <t xml:space="preserve">Table 1: Parameters to be monitored </t>
    </r>
    <r>
      <rPr>
        <b/>
        <i/>
        <sz val="11"/>
        <color indexed="8"/>
        <rFont val="Arial"/>
        <family val="2"/>
      </rPr>
      <t>ex post</t>
    </r>
    <phoneticPr fontId="2"/>
  </si>
  <si>
    <r>
      <t>Nm</t>
    </r>
    <r>
      <rPr>
        <vertAlign val="superscript"/>
        <sz val="11"/>
        <color theme="1"/>
        <rFont val="Arial"/>
        <family val="2"/>
      </rPr>
      <t>3</t>
    </r>
    <r>
      <rPr>
        <sz val="11"/>
        <color theme="1"/>
        <rFont val="Arial"/>
        <family val="2"/>
      </rPr>
      <t>/p</t>
    </r>
    <phoneticPr fontId="2"/>
  </si>
  <si>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</si>
  <si>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EC</t>
    </r>
    <r>
      <rPr>
        <vertAlign val="subscript"/>
        <sz val="11"/>
        <color theme="1"/>
        <rFont val="Arial"/>
        <family val="2"/>
      </rPr>
      <t>PJ,p</t>
    </r>
    <phoneticPr fontId="2"/>
  </si>
  <si>
    <r>
      <t>FC</t>
    </r>
    <r>
      <rPr>
        <vertAlign val="subscript"/>
        <sz val="11"/>
        <rFont val="Arial"/>
        <family val="2"/>
      </rPr>
      <t>cap,p</t>
    </r>
    <phoneticPr fontId="2"/>
  </si>
  <si>
    <r>
      <t xml:space="preserve">The amount of fuel input for captive power generation during the period </t>
    </r>
    <r>
      <rPr>
        <i/>
        <sz val="11"/>
        <rFont val="Arial"/>
        <family val="2"/>
      </rPr>
      <t>p</t>
    </r>
    <phoneticPr fontId="2"/>
  </si>
  <si>
    <r>
      <t>EG</t>
    </r>
    <r>
      <rPr>
        <vertAlign val="subscript"/>
        <sz val="11"/>
        <rFont val="Arial"/>
        <family val="2"/>
      </rPr>
      <t>cap,p</t>
    </r>
    <phoneticPr fontId="2"/>
  </si>
  <si>
    <r>
      <t xml:space="preserve">The amount of captive electricity generated during the period </t>
    </r>
    <r>
      <rPr>
        <i/>
        <sz val="11"/>
        <rFont val="Arial"/>
        <family val="2"/>
      </rPr>
      <t>p</t>
    </r>
    <phoneticPr fontId="2"/>
  </si>
  <si>
    <r>
      <t xml:space="preserve">Table 2: Project-specific parameters to be fixed </t>
    </r>
    <r>
      <rPr>
        <b/>
        <i/>
        <sz val="11"/>
        <color indexed="8"/>
        <rFont val="Arial"/>
        <family val="2"/>
      </rPr>
      <t>ex ante</t>
    </r>
    <phoneticPr fontId="2"/>
  </si>
  <si>
    <r>
      <t>kg/Nm</t>
    </r>
    <r>
      <rPr>
        <vertAlign val="superscript"/>
        <sz val="11"/>
        <color theme="1"/>
        <rFont val="Arial"/>
        <family val="2"/>
      </rPr>
      <t>3</t>
    </r>
    <phoneticPr fontId="17"/>
  </si>
  <si>
    <r>
      <t>tCO</t>
    </r>
    <r>
      <rPr>
        <vertAlign val="subscript"/>
        <sz val="11"/>
        <color theme="1"/>
        <rFont val="Arial"/>
        <family val="2"/>
      </rPr>
      <t>2</t>
    </r>
    <r>
      <rPr>
        <sz val="11"/>
        <color theme="1"/>
        <rFont val="Arial"/>
        <family val="2"/>
      </rPr>
      <t>/GJ</t>
    </r>
    <phoneticPr fontId="17"/>
  </si>
  <si>
    <r>
      <t>tCO</t>
    </r>
    <r>
      <rPr>
        <vertAlign val="subscript"/>
        <sz val="11"/>
        <rFont val="Arial"/>
        <family val="2"/>
      </rPr>
      <t>2</t>
    </r>
    <r>
      <rPr>
        <sz val="11"/>
        <rFont val="Arial"/>
        <family val="2"/>
      </rPr>
      <t>/MWh</t>
    </r>
    <phoneticPr fontId="2"/>
  </si>
  <si>
    <r>
      <t>EF</t>
    </r>
    <r>
      <rPr>
        <vertAlign val="subscript"/>
        <sz val="11"/>
        <color theme="1"/>
        <rFont val="Arial"/>
        <family val="2"/>
      </rPr>
      <t>elec</t>
    </r>
    <phoneticPr fontId="2"/>
  </si>
  <si>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 xml:space="preserve">[For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2"/>
  </si>
  <si>
    <r>
      <t>tCO</t>
    </r>
    <r>
      <rPr>
        <vertAlign val="subscript"/>
        <sz val="11"/>
        <color theme="1"/>
        <rFont val="Arial"/>
        <family val="2"/>
      </rPr>
      <t>2</t>
    </r>
    <r>
      <rPr>
        <sz val="11"/>
        <color theme="1"/>
        <rFont val="Arial"/>
        <family val="2"/>
      </rPr>
      <t>/MWh</t>
    </r>
    <phoneticPr fontId="2"/>
  </si>
  <si>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2"/>
  </si>
  <si>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c)</t>
    </r>
    <phoneticPr fontId="2"/>
  </si>
  <si>
    <r>
      <t>Calculated
In case of [ 3) electricity directly supplied from small power producer (SPP) ], when project heat exchanger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2"/>
  </si>
  <si>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c)</t>
    </r>
    <phoneticPr fontId="2"/>
  </si>
  <si>
    <r>
      <t>A value of 1.30 tCO</t>
    </r>
    <r>
      <rPr>
        <vertAlign val="subscript"/>
        <sz val="11"/>
        <color theme="1"/>
        <rFont val="Arial"/>
        <family val="2"/>
      </rPr>
      <t>2</t>
    </r>
    <r>
      <rPr>
        <sz val="11"/>
        <color theme="1"/>
        <rFont val="Arial"/>
        <family val="2"/>
      </rPr>
      <t>/MWh is applied for the default value according to CDM methodological tool “TOOL 05: Baseline, project and/or leakage emissions from electricity consumption and monitoring of electricity generation, version 03.0”</t>
    </r>
    <phoneticPr fontId="2"/>
  </si>
  <si>
    <r>
      <t>[For 3) electricity directly supplied from small power producer (SPP) ]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2"/>
  </si>
  <si>
    <r>
      <t>When project heat exchanger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</si>
  <si>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</si>
  <si>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</si>
  <si>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</si>
  <si>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</si>
  <si>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</si>
  <si>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 xml:space="preserve">In the order of preference:
a) values provided by fuel supplier;
b) measurement by the project participants; or
c) regional or national default values; </t>
    <phoneticPr fontId="17"/>
  </si>
  <si>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In case that the parameter is measured as a unit of cubic meter (m</t>
    </r>
    <r>
      <rPr>
        <vertAlign val="superscript"/>
        <sz val="11"/>
        <color theme="1"/>
        <rFont val="Arial"/>
        <family val="2"/>
      </rPr>
      <t>3</t>
    </r>
    <r>
      <rPr>
        <sz val="11"/>
        <color theme="1"/>
        <rFont val="Arial"/>
        <family val="2"/>
      </rPr>
      <t>) by measuring equipment, 1.0 tonne/m</t>
    </r>
    <r>
      <rPr>
        <vertAlign val="superscript"/>
        <sz val="11"/>
        <color theme="1"/>
        <rFont val="Arial"/>
        <family val="2"/>
      </rPr>
      <t>3</t>
    </r>
    <r>
      <rPr>
        <sz val="11"/>
        <color theme="1"/>
        <rFont val="Arial"/>
        <family val="2"/>
      </rPr>
      <t xml:space="preserve"> is applied to the density of water for simplification.</t>
    </r>
    <phoneticPr fontId="2"/>
  </si>
  <si>
    <t>Theoretical value provided in table 6 of Cabinet Order No. 357 of 1992, Japan
A default value is set to 4.184MJ/(t·Δ°C) .</t>
    <phoneticPr fontId="2"/>
  </si>
  <si>
    <r>
      <t>h''</t>
    </r>
    <r>
      <rPr>
        <vertAlign val="subscript"/>
        <sz val="11"/>
        <color theme="1"/>
        <rFont val="Arial"/>
        <family val="2"/>
      </rPr>
      <t>steam,i</t>
    </r>
    <phoneticPr fontId="17"/>
  </si>
  <si>
    <r>
      <t>Table 4-2:Calculaton of QHR</t>
    </r>
    <r>
      <rPr>
        <b/>
        <vertAlign val="subscript"/>
        <sz val="11"/>
        <rFont val="Arial"/>
        <family val="2"/>
      </rPr>
      <t>he,PJ,i,p</t>
    </r>
    <phoneticPr fontId="10"/>
  </si>
  <si>
    <r>
      <t>Table 4-3:Calculaton of QHT</t>
    </r>
    <r>
      <rPr>
        <b/>
        <vertAlign val="subscript"/>
        <sz val="11"/>
        <rFont val="Arial"/>
        <family val="2"/>
      </rPr>
      <t>fw,PJ,i,p</t>
    </r>
    <phoneticPr fontId="10"/>
  </si>
  <si>
    <r>
      <t>Table 4-4:Calculaton of h'</t>
    </r>
    <r>
      <rPr>
        <b/>
        <vertAlign val="subscript"/>
        <sz val="11"/>
        <rFont val="Arial"/>
        <family val="2"/>
      </rPr>
      <t>fw,PJ,i,p</t>
    </r>
    <phoneticPr fontId="10"/>
  </si>
  <si>
    <r>
      <t>Amount of electricity consumed by project heat exchanger(s) during the period</t>
    </r>
    <r>
      <rPr>
        <i/>
        <sz val="11"/>
        <color theme="1"/>
        <rFont val="Arial"/>
        <family val="2"/>
      </rPr>
      <t xml:space="preserve"> p</t>
    </r>
    <phoneticPr fontId="2"/>
  </si>
  <si>
    <r>
      <t xml:space="preserve">Amount of fuel gas consumed by duct burners of the HRSG with project heat exchanger </t>
    </r>
    <r>
      <rPr>
        <i/>
        <sz val="11"/>
        <rFont val="Arial"/>
        <family val="2"/>
      </rPr>
      <t>i</t>
    </r>
    <r>
      <rPr>
        <sz val="11"/>
        <rFont val="Arial"/>
        <family val="2"/>
      </rPr>
      <t xml:space="preserve"> during the period </t>
    </r>
    <r>
      <rPr>
        <i/>
        <sz val="11"/>
        <rFont val="Arial"/>
        <family val="2"/>
      </rPr>
      <t>p</t>
    </r>
    <phoneticPr fontId="2"/>
  </si>
  <si>
    <t>°C</t>
    <phoneticPr fontId="2"/>
  </si>
  <si>
    <r>
      <t>Temperature of water at the inlet of project heat exchanger</t>
    </r>
    <r>
      <rPr>
        <i/>
        <sz val="11"/>
        <rFont val="Arial"/>
        <family val="2"/>
      </rPr>
      <t xml:space="preserve"> i</t>
    </r>
    <r>
      <rPr>
        <sz val="11"/>
        <rFont val="Arial"/>
        <family val="2"/>
      </rPr>
      <t xml:space="preserve"> during the period </t>
    </r>
    <r>
      <rPr>
        <i/>
        <sz val="11"/>
        <rFont val="Arial"/>
        <family val="2"/>
      </rPr>
      <t>p</t>
    </r>
    <phoneticPr fontId="2"/>
  </si>
  <si>
    <r>
      <t>Flow rate of feed water into the HRSG with project heat exchanger</t>
    </r>
    <r>
      <rPr>
        <i/>
        <sz val="11"/>
        <rFont val="Arial"/>
        <family val="2"/>
      </rPr>
      <t xml:space="preserve"> i</t>
    </r>
    <r>
      <rPr>
        <sz val="11"/>
        <rFont val="Arial"/>
        <family val="2"/>
      </rPr>
      <t xml:space="preserve"> during the period </t>
    </r>
    <r>
      <rPr>
        <i/>
        <sz val="11"/>
        <rFont val="Arial"/>
        <family val="2"/>
      </rPr>
      <t>p</t>
    </r>
    <phoneticPr fontId="2"/>
  </si>
  <si>
    <r>
      <t>Temperature of feed water into the HRSG with project heat exchanger</t>
    </r>
    <r>
      <rPr>
        <i/>
        <sz val="11"/>
        <rFont val="Arial"/>
        <family val="2"/>
      </rPr>
      <t xml:space="preserve"> i</t>
    </r>
    <r>
      <rPr>
        <sz val="11"/>
        <rFont val="Arial"/>
        <family val="2"/>
      </rPr>
      <t xml:space="preserve"> during the period</t>
    </r>
    <r>
      <rPr>
        <i/>
        <sz val="11"/>
        <rFont val="Arial"/>
        <family val="2"/>
      </rPr>
      <t xml:space="preserve"> p</t>
    </r>
    <phoneticPr fontId="2"/>
  </si>
  <si>
    <t>Calculated from its power generation efficiency obtained from manufacturer's specification.</t>
    <phoneticPr fontId="2"/>
  </si>
  <si>
    <t>Calculated from measured data.
The power generation efficiency calculated from monitored data of the amount of fuel input for power generation and the amount of electricity generated.</t>
    <phoneticPr fontId="2"/>
  </si>
  <si>
    <t xml:space="preserve">Density of the fuel gas consumed by duct burners of HRSGs </t>
    <phoneticPr fontId="17"/>
  </si>
  <si>
    <t>Net calorific value of the fuel gas consumed by duct burners of HRSGs</t>
    <phoneticPr fontId="17"/>
  </si>
  <si>
    <r>
      <t>CO</t>
    </r>
    <r>
      <rPr>
        <vertAlign val="subscript"/>
        <sz val="11"/>
        <rFont val="Arial"/>
        <family val="2"/>
      </rPr>
      <t>2</t>
    </r>
    <r>
      <rPr>
        <sz val="11"/>
        <rFont val="Arial"/>
        <family val="2"/>
      </rPr>
      <t xml:space="preserve"> emission factor for the fuel gas consumed by duct burners of HRSGs</t>
    </r>
    <phoneticPr fontId="17"/>
  </si>
  <si>
    <r>
      <t>Specific enthalpy of steam supplied by the HRSG with project heat exchanger</t>
    </r>
    <r>
      <rPr>
        <i/>
        <sz val="11"/>
        <rFont val="Arial"/>
        <family val="2"/>
      </rPr>
      <t xml:space="preserve"> i</t>
    </r>
    <phoneticPr fontId="17"/>
  </si>
  <si>
    <r>
      <t>[For 1) grid electricity]
CO</t>
    </r>
    <r>
      <rPr>
        <vertAlign val="subscript"/>
        <sz val="11"/>
        <rFont val="Arial"/>
        <family val="2"/>
      </rPr>
      <t>2</t>
    </r>
    <r>
      <rPr>
        <sz val="11"/>
        <rFont val="Arial"/>
        <family val="2"/>
      </rPr>
      <t xml:space="preserve"> emission factor for consumed electricity</t>
    </r>
    <phoneticPr fontId="2"/>
  </si>
  <si>
    <r>
      <t>η</t>
    </r>
    <r>
      <rPr>
        <vertAlign val="subscript"/>
        <sz val="11"/>
        <rFont val="Arial"/>
        <family val="2"/>
      </rPr>
      <t>cap</t>
    </r>
    <phoneticPr fontId="2"/>
  </si>
  <si>
    <r>
      <t>NCV</t>
    </r>
    <r>
      <rPr>
        <vertAlign val="subscript"/>
        <sz val="11"/>
        <rFont val="Arial"/>
        <family val="2"/>
      </rPr>
      <t>fuel,cap</t>
    </r>
    <phoneticPr fontId="2"/>
  </si>
  <si>
    <r>
      <t>EF</t>
    </r>
    <r>
      <rPr>
        <vertAlign val="subscript"/>
        <sz val="11"/>
        <rFont val="Arial"/>
        <family val="2"/>
      </rPr>
      <t>fuel,cap</t>
    </r>
    <phoneticPr fontId="2"/>
  </si>
  <si>
    <t>Density of thefuel gas consumed by duct burners of HRSGs</t>
    <phoneticPr fontId="17"/>
  </si>
  <si>
    <r>
      <t>Amount of heating energy recovered by project heat exchanger</t>
    </r>
    <r>
      <rPr>
        <i/>
        <sz val="11"/>
        <rFont val="Arial"/>
        <family val="2"/>
      </rPr>
      <t xml:space="preserve"> i</t>
    </r>
    <r>
      <rPr>
        <sz val="11"/>
        <rFont val="Arial"/>
        <family val="2"/>
      </rPr>
      <t xml:space="preserve"> during the period </t>
    </r>
    <r>
      <rPr>
        <i/>
        <sz val="11"/>
        <rFont val="Arial"/>
        <family val="2"/>
      </rPr>
      <t>p</t>
    </r>
    <r>
      <rPr>
        <sz val="11"/>
        <rFont val="Arial"/>
        <family val="2"/>
      </rPr>
      <t xml:space="preserve"> </t>
    </r>
    <phoneticPr fontId="2"/>
  </si>
  <si>
    <r>
      <t>Amount of heating energy transfered into the feed water of the HRSG with project heat exchanger</t>
    </r>
    <r>
      <rPr>
        <i/>
        <sz val="11"/>
        <rFont val="Arial"/>
        <family val="2"/>
      </rPr>
      <t xml:space="preserve"> </t>
    </r>
    <r>
      <rPr>
        <sz val="11"/>
        <rFont val="Arial"/>
        <family val="2"/>
      </rPr>
      <t xml:space="preserve">i during the period </t>
    </r>
    <r>
      <rPr>
        <i/>
        <sz val="11"/>
        <rFont val="Arial"/>
        <family val="2"/>
      </rPr>
      <t>p</t>
    </r>
    <phoneticPr fontId="2"/>
  </si>
  <si>
    <r>
      <t xml:space="preserve">Reference emissions during the period </t>
    </r>
    <r>
      <rPr>
        <i/>
        <sz val="11"/>
        <rFont val="Arial"/>
        <family val="2"/>
      </rPr>
      <t>p</t>
    </r>
    <phoneticPr fontId="17"/>
  </si>
  <si>
    <r>
      <t>[Nm</t>
    </r>
    <r>
      <rPr>
        <vertAlign val="superscript"/>
        <sz val="11"/>
        <rFont val="Arial"/>
        <family val="2"/>
      </rPr>
      <t>3</t>
    </r>
    <r>
      <rPr>
        <sz val="11"/>
        <rFont val="Arial"/>
        <family val="2"/>
      </rPr>
      <t>/p]</t>
    </r>
    <phoneticPr fontId="2"/>
  </si>
  <si>
    <r>
      <t>[kg/Nm</t>
    </r>
    <r>
      <rPr>
        <vertAlign val="superscript"/>
        <sz val="11"/>
        <rFont val="Arial"/>
        <family val="2"/>
      </rPr>
      <t>3</t>
    </r>
    <r>
      <rPr>
        <sz val="11"/>
        <rFont val="Arial"/>
        <family val="2"/>
      </rPr>
      <t>]</t>
    </r>
    <phoneticPr fontId="17"/>
  </si>
  <si>
    <r>
      <t>[tCO</t>
    </r>
    <r>
      <rPr>
        <vertAlign val="subscript"/>
        <sz val="11"/>
        <rFont val="Arial"/>
        <family val="2"/>
      </rPr>
      <t>2</t>
    </r>
    <r>
      <rPr>
        <sz val="11"/>
        <rFont val="Arial"/>
        <family val="2"/>
      </rPr>
      <t>/GJ]</t>
    </r>
    <phoneticPr fontId="17"/>
  </si>
  <si>
    <t>[°C]</t>
    <phoneticPr fontId="2"/>
  </si>
  <si>
    <r>
      <t>Temperature of water at the outlet of project heat exchanger</t>
    </r>
    <r>
      <rPr>
        <i/>
        <sz val="11"/>
        <rFont val="Arial"/>
        <family val="2"/>
      </rPr>
      <t xml:space="preserve"> i</t>
    </r>
    <r>
      <rPr>
        <sz val="11"/>
        <rFont val="Arial"/>
        <family val="2"/>
      </rPr>
      <t xml:space="preserve"> during the period </t>
    </r>
    <r>
      <rPr>
        <i/>
        <sz val="11"/>
        <rFont val="Arial"/>
        <family val="2"/>
      </rPr>
      <t>p</t>
    </r>
    <phoneticPr fontId="2"/>
  </si>
  <si>
    <r>
      <t>MJ/(t</t>
    </r>
    <r>
      <rPr>
        <sz val="11"/>
        <rFont val="ＭＳ Ｐゴシック"/>
        <family val="3"/>
        <charset val="128"/>
      </rPr>
      <t>・</t>
    </r>
    <r>
      <rPr>
        <sz val="11"/>
        <rFont val="Arial"/>
        <family val="2"/>
      </rPr>
      <t>Δ°C)</t>
    </r>
    <phoneticPr fontId="2"/>
  </si>
  <si>
    <r>
      <t>Temperature of feed water into the HRSG with project heat exchanger</t>
    </r>
    <r>
      <rPr>
        <i/>
        <sz val="11"/>
        <rFont val="Arial"/>
        <family val="2"/>
      </rPr>
      <t xml:space="preserve"> i</t>
    </r>
    <r>
      <rPr>
        <sz val="11"/>
        <rFont val="Arial"/>
        <family val="2"/>
      </rPr>
      <t xml:space="preserve"> during the period </t>
    </r>
    <r>
      <rPr>
        <i/>
        <sz val="11"/>
        <rFont val="Arial"/>
        <family val="2"/>
      </rPr>
      <t>p</t>
    </r>
    <phoneticPr fontId="2"/>
  </si>
  <si>
    <r>
      <t>Specific enthalpy of feed water into the HRSG with project heat exchanger</t>
    </r>
    <r>
      <rPr>
        <i/>
        <sz val="11"/>
        <rFont val="Arial"/>
        <family val="2"/>
      </rPr>
      <t xml:space="preserve"> i</t>
    </r>
    <r>
      <rPr>
        <sz val="11"/>
        <rFont val="Arial"/>
        <family val="2"/>
      </rPr>
      <t xml:space="preserve"> during the period </t>
    </r>
    <r>
      <rPr>
        <i/>
        <sz val="11"/>
        <rFont val="Arial"/>
        <family val="2"/>
      </rPr>
      <t>p</t>
    </r>
    <phoneticPr fontId="2"/>
  </si>
  <si>
    <r>
      <t xml:space="preserve">Specific enthalpy of steam supplied by the HRSG with project heat exchanger </t>
    </r>
    <r>
      <rPr>
        <i/>
        <sz val="11"/>
        <rFont val="Arial"/>
        <family val="2"/>
      </rPr>
      <t>i</t>
    </r>
    <phoneticPr fontId="2"/>
  </si>
  <si>
    <r>
      <t xml:space="preserve">Specific enthalpy of feed water into the HRSG with project heat exchanger </t>
    </r>
    <r>
      <rPr>
        <i/>
        <sz val="11"/>
        <rFont val="Arial"/>
        <family val="2"/>
      </rPr>
      <t xml:space="preserve">i </t>
    </r>
    <r>
      <rPr>
        <sz val="11"/>
        <rFont val="Arial"/>
        <family val="2"/>
      </rPr>
      <t xml:space="preserve">during the period </t>
    </r>
    <r>
      <rPr>
        <i/>
        <sz val="11"/>
        <rFont val="Arial"/>
        <family val="2"/>
      </rPr>
      <t>p</t>
    </r>
    <phoneticPr fontId="2"/>
  </si>
  <si>
    <t>Reference Number:</t>
    <phoneticPr fontId="17"/>
  </si>
  <si>
    <t>Monitoring Spreadsheet: JCM_TH_AM018_ver01.0</t>
    <phoneticPr fontId="17"/>
  </si>
  <si>
    <t>Monitoring Structure Sheet [Attachment to Project Design Document]</t>
  </si>
  <si>
    <t>Responsible personnel</t>
    <phoneticPr fontId="10"/>
  </si>
  <si>
    <t>Role</t>
  </si>
  <si>
    <t>Input in Table 4-1 on "MPS
(input_separate)"</t>
  </si>
  <si>
    <t>Input in Table 4-2 on "MPS
(input_separate)"</t>
  </si>
  <si>
    <t>Input in Table 4-3 on "MPS
(input_separate)"</t>
  </si>
  <si>
    <t>Input in Table 4-4 on "MPS
(input_separate)"</t>
  </si>
  <si>
    <t>Input in Table 4-1on "MPS
(input_separate)"</t>
  </si>
  <si>
    <t>Monitoring Plan Sheet (Calculation Process Sheet) [Attachment to Project Design Document]</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</si>
  <si>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</si>
  <si>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</si>
  <si>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Monitoring period</t>
    <phoneticPr fontId="2"/>
  </si>
  <si>
    <t>Monitoring period</t>
    <phoneticPr fontId="10"/>
  </si>
  <si>
    <t>Parameters monitored ex post</t>
    <phoneticPr fontId="2"/>
  </si>
  <si>
    <t>Project-specific parameters fixed ex ante</t>
    <phoneticPr fontId="2"/>
  </si>
  <si>
    <t>Ex-post calculation of emissions</t>
    <phoneticPr fontId="2"/>
  </si>
  <si>
    <t>Monitoring Plan Sheet (Input Sheet) [Attachment to Project Design Document]</t>
    <phoneticPr fontId="17"/>
  </si>
  <si>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</si>
  <si>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In case that the parameter is measured as a unit of cubic meter (m</t>
    </r>
    <r>
      <rPr>
        <vertAlign val="superscript"/>
        <sz val="11"/>
        <color theme="1"/>
        <rFont val="Arial"/>
        <family val="2"/>
      </rPr>
      <t>3</t>
    </r>
    <r>
      <rPr>
        <sz val="11"/>
        <color theme="1"/>
        <rFont val="Arial"/>
        <family val="2"/>
      </rPr>
      <t>) by measuring equipment, 1.0 tonne/m</t>
    </r>
    <r>
      <rPr>
        <vertAlign val="superscript"/>
        <sz val="11"/>
        <color theme="1"/>
        <rFont val="Arial"/>
        <family val="2"/>
      </rPr>
      <t>3</t>
    </r>
    <r>
      <rPr>
        <sz val="11"/>
        <color theme="1"/>
        <rFont val="Arial"/>
        <family val="2"/>
      </rPr>
      <t xml:space="preserve"> is applied to the density of water for simplification.</t>
    </r>
    <phoneticPr fontId="2"/>
  </si>
  <si>
    <t xml:space="preserve">Monitoring Plan Sheet (Input_Separate Sheet) [Attachment to Project Design Document]  </t>
    <phoneticPr fontId="2"/>
  </si>
  <si>
    <t>Input in Table 4-1 on "MRS
(input_separate)"</t>
    <phoneticPr fontId="10"/>
  </si>
  <si>
    <t>Input in Table 4-2 on "MRS
(input_separate)"</t>
    <phoneticPr fontId="10"/>
  </si>
  <si>
    <t>Input in Table 4-3 on "MRS
(input_separate)"</t>
    <phoneticPr fontId="10"/>
  </si>
  <si>
    <t>Input in Table 4-4 on "MRS
(input_separate)"</t>
    <phoneticPr fontId="10"/>
  </si>
  <si>
    <t>Monitoring Report Sheet (Input Sheet) [For Verification]</t>
    <phoneticPr fontId="10"/>
  </si>
  <si>
    <t>Monitoring Report Sheet (Input_Separate Sheet) [For Verification]</t>
    <phoneticPr fontId="10"/>
  </si>
  <si>
    <t>Monitoring Report Sheet (Calculation Process Sheet) [For Verification]</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</si>
  <si>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</si>
  <si>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</si>
  <si>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Monitored Values</t>
    <phoneticPr fontId="2"/>
  </si>
  <si>
    <r>
      <t>C</t>
    </r>
    <r>
      <rPr>
        <vertAlign val="subscript"/>
        <sz val="11"/>
        <color theme="1"/>
        <rFont val="Arial"/>
        <family val="2"/>
      </rPr>
      <t>p</t>
    </r>
    <phoneticPr fontId="17"/>
  </si>
  <si>
    <r>
      <t>EF</t>
    </r>
    <r>
      <rPr>
        <vertAlign val="subscript"/>
        <sz val="11"/>
        <rFont val="Arial"/>
        <family val="2"/>
      </rPr>
      <t>elec</t>
    </r>
    <phoneticPr fontId="17"/>
  </si>
  <si>
    <r>
      <t>EF</t>
    </r>
    <r>
      <rPr>
        <vertAlign val="subscript"/>
        <sz val="11"/>
        <color theme="1"/>
        <rFont val="Arial"/>
        <family val="2"/>
      </rPr>
      <t>elec</t>
    </r>
    <phoneticPr fontId="17"/>
  </si>
  <si>
    <r>
      <t>η</t>
    </r>
    <r>
      <rPr>
        <vertAlign val="subscript"/>
        <sz val="11"/>
        <rFont val="Arial"/>
        <family val="2"/>
      </rPr>
      <t>cap</t>
    </r>
    <phoneticPr fontId="17"/>
  </si>
  <si>
    <r>
      <t>NCV</t>
    </r>
    <r>
      <rPr>
        <vertAlign val="subscript"/>
        <sz val="11"/>
        <rFont val="Arial"/>
        <family val="2"/>
      </rPr>
      <t>fuel,cap</t>
    </r>
    <phoneticPr fontId="17"/>
  </si>
  <si>
    <r>
      <t>EF</t>
    </r>
    <r>
      <rPr>
        <vertAlign val="subscript"/>
        <sz val="11"/>
        <rFont val="Arial"/>
        <family val="2"/>
      </rPr>
      <t>fuel,cap</t>
    </r>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</si>
</sst>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000_ ;[Red]\-#,##0.0000\ "/>
    <numFmt numFmtId="178" formatCode="0.000_ "/>
    <numFmt numFmtId="179" formatCode="0_);[Red]\(0\)"/>
    <numFmt numFmtId="180" formatCode="#,##0.000_ ;[Red]\-#,##0.000\ "/>
    <numFmt numFmtId="181" formatCode="#,##0.0000_ "/>
    <numFmt numFmtId="182" formatCode="#,##0.0_ "/>
    <numFmt numFmtId="183" formatCode="0.00_ "/>
    <numFmt numFmtId="184" formatCode="#,##0.0_ ;[Red]\-#,##0.0\ "/>
    <numFmt numFmtId="185" formatCode="#,##0_ ;[Red]\-#,##0\ "/>
    <numFmt numFmtId="186" formatCode="General;General;"/>
    <numFmt numFmtId="187" formatCode="#,##0.0;[Red]#,##0.0"/>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6"/>
      <name val="ＭＳ Ｐゴシック"/>
      <family val="3"/>
      <charset val="128"/>
      <scheme val="minor"/>
    </font>
    <font>
      <vertAlign val="subscript"/>
      <sz val="11"/>
      <name val="Arial"/>
      <family val="2"/>
    </font>
    <font>
      <sz val="9"/>
      <name val="Arial"/>
      <family val="2"/>
    </font>
    <font>
      <sz val="11"/>
      <color theme="1"/>
      <name val="ＭＳ Ｐゴシック"/>
      <family val="2"/>
      <charset val="128"/>
      <scheme val="minor"/>
    </font>
    <font>
      <b/>
      <sz val="11"/>
      <name val="Arial"/>
      <family val="2"/>
    </font>
    <font>
      <b/>
      <sz val="11"/>
      <color theme="0"/>
      <name val="Arial"/>
      <family val="2"/>
    </font>
    <font>
      <i/>
      <sz val="11"/>
      <name val="Arial"/>
      <family val="2"/>
    </font>
    <font>
      <sz val="6"/>
      <name val="ＭＳ Ｐゴシック"/>
      <family val="2"/>
      <charset val="128"/>
      <scheme val="minor"/>
    </font>
    <font>
      <sz val="11"/>
      <color theme="0"/>
      <name val="Arial"/>
      <family val="2"/>
    </font>
    <font>
      <sz val="10"/>
      <color rgb="FFFF0000"/>
      <name val="Arial"/>
      <family val="2"/>
    </font>
    <font>
      <i/>
      <sz val="11"/>
      <color theme="1"/>
      <name val="Arial"/>
      <family val="2"/>
    </font>
    <font>
      <sz val="11"/>
      <color theme="1"/>
      <name val="Arial"/>
      <family val="2"/>
    </font>
    <font>
      <vertAlign val="subscript"/>
      <sz val="11"/>
      <color theme="1"/>
      <name val="Arial"/>
      <family val="2"/>
    </font>
    <font>
      <vertAlign val="superscript"/>
      <sz val="11"/>
      <color theme="1"/>
      <name val="Arial"/>
      <family val="2"/>
    </font>
    <font>
      <sz val="11"/>
      <color theme="1"/>
      <name val="ＭＳ Ｐゴシック"/>
      <family val="3"/>
      <charset val="128"/>
    </font>
    <font>
      <b/>
      <i/>
      <sz val="11"/>
      <color indexed="8"/>
      <name val="Arial"/>
      <family val="2"/>
    </font>
    <font>
      <b/>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
      <b/>
      <vertAlign val="subscript"/>
      <sz val="11"/>
      <name val="Arial"/>
      <family val="2"/>
    </font>
    <font>
      <sz val="11"/>
      <name val="ＭＳ Ｐゴシック"/>
      <family val="3"/>
      <charset val="128"/>
      <scheme val="minor"/>
    </font>
    <font>
      <vertAlign val="superscript"/>
      <sz val="11"/>
      <name val="Arial"/>
      <family val="2"/>
    </font>
    <font>
      <sz val="11"/>
      <name val="ＭＳ Ｐゴシック"/>
      <family val="3"/>
      <charset val="128"/>
    </font>
    <font>
      <sz val="11"/>
      <color theme="1"/>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5D9F1"/>
        <bgColor indexed="64"/>
      </patternFill>
    </fill>
    <fill>
      <patternFill patternType="solid">
        <fgColor theme="9" tint="0.59999389629810485"/>
        <bgColor indexed="65"/>
      </patternFill>
    </fill>
  </fills>
  <borders count="2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1"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theme="0" tint="-0.499984740745262"/>
      </right>
      <top/>
      <bottom style="thin">
        <color theme="1" tint="0.34998626667073579"/>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style="thin">
        <color indexed="23"/>
      </left>
      <right style="thin">
        <color theme="0" tint="-0.499984740745262"/>
      </right>
      <top style="thin">
        <color indexed="23"/>
      </top>
      <bottom style="thin">
        <color indexed="23"/>
      </bottom>
      <diagonal/>
    </border>
    <border>
      <left style="thin">
        <color indexed="23"/>
      </left>
      <right style="thin">
        <color indexed="23"/>
      </right>
      <top style="thin">
        <color theme="1" tint="0.34998626667073579"/>
      </top>
      <bottom style="thin">
        <color indexed="23"/>
      </bottom>
      <diagonal/>
    </border>
    <border>
      <left style="thin">
        <color indexed="23"/>
      </left>
      <right/>
      <top/>
      <bottom/>
      <diagonal/>
    </border>
    <border>
      <left style="thin">
        <color theme="1" tint="0.34998626667073579"/>
      </left>
      <right/>
      <top style="thin">
        <color theme="1" tint="0.34998626667073579"/>
      </top>
      <bottom style="thin">
        <color theme="1" tint="0.34998626667073579"/>
      </bottom>
      <diagonal/>
    </border>
    <border>
      <left style="thin">
        <color auto="1"/>
      </left>
      <right style="thin">
        <color auto="1"/>
      </right>
      <top style="thin">
        <color auto="1"/>
      </top>
      <bottom/>
      <diagonal/>
    </border>
    <border>
      <left/>
      <right style="thin">
        <color indexed="23"/>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35" fillId="11" borderId="0" applyNumberFormat="0" applyBorder="0" applyAlignment="0" applyProtection="0">
      <alignment vertical="center"/>
    </xf>
  </cellStyleXfs>
  <cellXfs count="230">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1" fillId="0" borderId="0" xfId="0" applyFont="1">
      <alignment vertical="center"/>
    </xf>
    <xf numFmtId="0" fontId="14" fillId="0" borderId="0" xfId="2" applyFont="1">
      <alignment vertical="center"/>
    </xf>
    <xf numFmtId="0" fontId="7" fillId="0" borderId="0" xfId="2" applyFont="1" applyAlignment="1">
      <alignment vertical="center" wrapText="1"/>
    </xf>
    <xf numFmtId="0" fontId="7" fillId="0" borderId="0" xfId="2" applyFont="1">
      <alignment vertical="center"/>
    </xf>
    <xf numFmtId="0" fontId="15" fillId="4" borderId="11" xfId="2" applyFont="1" applyFill="1" applyBorder="1">
      <alignment vertical="center"/>
    </xf>
    <xf numFmtId="0" fontId="13" fillId="0" borderId="0" xfId="2" applyAlignment="1">
      <alignment horizontal="center" vertical="center"/>
    </xf>
    <xf numFmtId="0" fontId="15" fillId="4" borderId="6" xfId="2" applyFont="1" applyFill="1" applyBorder="1" applyAlignment="1">
      <alignment horizontal="center" vertical="center" wrapText="1"/>
    </xf>
    <xf numFmtId="0" fontId="13" fillId="0" borderId="0" xfId="2">
      <alignment vertical="center"/>
    </xf>
    <xf numFmtId="0" fontId="7" fillId="5" borderId="6" xfId="2" quotePrefix="1" applyFont="1" applyFill="1" applyBorder="1" applyAlignment="1">
      <alignment horizontal="center" vertical="center" wrapText="1"/>
    </xf>
    <xf numFmtId="0" fontId="7" fillId="2" borderId="6" xfId="3" applyNumberFormat="1"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5" fillId="3" borderId="0" xfId="0" applyFont="1" applyFill="1" applyAlignment="1">
      <alignment horizontal="center" vertical="center"/>
    </xf>
    <xf numFmtId="0" fontId="15" fillId="4" borderId="13" xfId="0" applyFont="1" applyFill="1" applyBorder="1">
      <alignment vertical="center"/>
    </xf>
    <xf numFmtId="0" fontId="18" fillId="4" borderId="11" xfId="0" applyFont="1" applyFill="1" applyBorder="1">
      <alignment vertical="center"/>
    </xf>
    <xf numFmtId="0" fontId="15" fillId="4" borderId="11" xfId="0" applyFont="1" applyFill="1" applyBorder="1">
      <alignment vertical="center"/>
    </xf>
    <xf numFmtId="0" fontId="15" fillId="4" borderId="11" xfId="0" applyFont="1" applyFill="1" applyBorder="1" applyAlignment="1">
      <alignment horizontal="center" vertical="center"/>
    </xf>
    <xf numFmtId="0" fontId="15" fillId="4" borderId="11" xfId="0" applyFont="1" applyFill="1" applyBorder="1" applyAlignment="1">
      <alignment horizontal="center" vertical="center" shrinkToFit="1"/>
    </xf>
    <xf numFmtId="0" fontId="3" fillId="4" borderId="14" xfId="0" applyFont="1" applyFill="1" applyBorder="1">
      <alignment vertical="center"/>
    </xf>
    <xf numFmtId="0" fontId="7" fillId="6" borderId="11" xfId="0" applyFont="1" applyFill="1" applyBorder="1">
      <alignment vertical="center"/>
    </xf>
    <xf numFmtId="0" fontId="3" fillId="6" borderId="11" xfId="0" applyFont="1" applyFill="1" applyBorder="1">
      <alignment vertical="center"/>
    </xf>
    <xf numFmtId="0" fontId="7" fillId="0" borderId="11" xfId="0" applyFont="1" applyBorder="1" applyAlignment="1">
      <alignment horizontal="center" vertical="center"/>
    </xf>
    <xf numFmtId="0" fontId="3" fillId="4" borderId="15" xfId="0" applyFont="1" applyFill="1" applyBorder="1">
      <alignment vertical="center"/>
    </xf>
    <xf numFmtId="0" fontId="7" fillId="6" borderId="13" xfId="0" applyFont="1" applyFill="1" applyBorder="1">
      <alignment vertical="center"/>
    </xf>
    <xf numFmtId="0" fontId="7" fillId="6" borderId="14" xfId="0" applyFont="1" applyFill="1" applyBorder="1">
      <alignment vertical="center"/>
    </xf>
    <xf numFmtId="0" fontId="3" fillId="6" borderId="14" xfId="0" applyFont="1" applyFill="1" applyBorder="1">
      <alignment vertical="center"/>
    </xf>
    <xf numFmtId="0" fontId="19" fillId="5" borderId="11" xfId="0" applyFont="1" applyFill="1" applyBorder="1">
      <alignment vertical="center"/>
    </xf>
    <xf numFmtId="0" fontId="7" fillId="5" borderId="11" xfId="0" applyFont="1" applyFill="1" applyBorder="1">
      <alignment vertical="center"/>
    </xf>
    <xf numFmtId="0" fontId="7" fillId="5" borderId="1" xfId="1" applyNumberFormat="1" applyFont="1" applyFill="1" applyBorder="1" applyAlignment="1">
      <alignment horizontal="center" vertical="center"/>
    </xf>
    <xf numFmtId="2" fontId="7" fillId="0" borderId="11" xfId="0" applyNumberFormat="1" applyFont="1" applyBorder="1" applyAlignment="1">
      <alignment horizontal="right" vertical="center"/>
    </xf>
    <xf numFmtId="2" fontId="7" fillId="0" borderId="11" xfId="0" applyNumberFormat="1" applyFont="1" applyBorder="1">
      <alignment vertical="center"/>
    </xf>
    <xf numFmtId="2" fontId="15" fillId="4" borderId="11" xfId="0" applyNumberFormat="1" applyFont="1" applyFill="1" applyBorder="1">
      <alignment vertical="center"/>
    </xf>
    <xf numFmtId="0" fontId="7" fillId="7" borderId="16" xfId="0" applyFont="1" applyFill="1" applyBorder="1" applyAlignment="1">
      <alignment horizontal="center" vertical="center"/>
    </xf>
    <xf numFmtId="0" fontId="7" fillId="0" borderId="0" xfId="0" applyFont="1" applyAlignment="1">
      <alignment vertical="center" wrapText="1"/>
    </xf>
    <xf numFmtId="0" fontId="7" fillId="0" borderId="0" xfId="1" applyNumberFormat="1" applyFont="1" applyFill="1" applyBorder="1">
      <alignment vertical="center"/>
    </xf>
    <xf numFmtId="0" fontId="12" fillId="0" borderId="0" xfId="0" applyFont="1" applyAlignment="1">
      <alignment vertical="center" wrapText="1"/>
    </xf>
    <xf numFmtId="0" fontId="7" fillId="0" borderId="0" xfId="0" applyFont="1" applyAlignment="1">
      <alignment horizontal="center" vertical="center"/>
    </xf>
    <xf numFmtId="0" fontId="7" fillId="7" borderId="17" xfId="0" applyFont="1" applyFill="1" applyBorder="1" applyAlignment="1">
      <alignment vertical="center" wrapText="1"/>
    </xf>
    <xf numFmtId="0" fontId="7" fillId="7" borderId="17" xfId="0" quotePrefix="1" applyFont="1" applyFill="1" applyBorder="1">
      <alignment vertical="center"/>
    </xf>
    <xf numFmtId="0" fontId="7" fillId="7" borderId="18" xfId="0" applyFont="1" applyFill="1" applyBorder="1">
      <alignment vertical="center"/>
    </xf>
    <xf numFmtId="177" fontId="7" fillId="7" borderId="18" xfId="0" applyNumberFormat="1" applyFont="1" applyFill="1" applyBorder="1" applyAlignment="1">
      <alignment horizontal="center" vertical="center"/>
    </xf>
    <xf numFmtId="0" fontId="7" fillId="7" borderId="18" xfId="0" quotePrefix="1" applyFont="1" applyFill="1" applyBorder="1">
      <alignment vertical="center"/>
    </xf>
    <xf numFmtId="176" fontId="7" fillId="0" borderId="6" xfId="3" applyNumberFormat="1" applyFont="1" applyFill="1" applyBorder="1" applyAlignment="1" applyProtection="1">
      <alignment horizontal="center" vertical="center" wrapText="1"/>
      <protection locked="0"/>
    </xf>
    <xf numFmtId="0" fontId="15" fillId="4" borderId="12" xfId="2" applyFont="1" applyFill="1" applyBorder="1" applyAlignment="1">
      <alignment horizontal="center" vertical="center"/>
    </xf>
    <xf numFmtId="0" fontId="15" fillId="4"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7" fillId="5" borderId="22" xfId="0" applyFont="1" applyFill="1" applyBorder="1" applyAlignment="1">
      <alignment horizontal="center" vertical="center" wrapText="1"/>
    </xf>
    <xf numFmtId="2" fontId="7" fillId="5" borderId="22" xfId="0" applyNumberFormat="1" applyFont="1" applyFill="1" applyBorder="1" applyAlignment="1">
      <alignment horizontal="center" vertical="center" wrapText="1"/>
    </xf>
    <xf numFmtId="0" fontId="21"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21" fillId="5" borderId="22" xfId="0" applyFont="1" applyFill="1" applyBorder="1" applyAlignment="1">
      <alignment horizontal="center" vertical="center"/>
    </xf>
    <xf numFmtId="0" fontId="21" fillId="5" borderId="7" xfId="2" applyFont="1" applyFill="1" applyBorder="1" applyAlignment="1">
      <alignment vertical="center" wrapText="1"/>
    </xf>
    <xf numFmtId="0" fontId="21" fillId="7" borderId="16" xfId="0" applyFont="1" applyFill="1" applyBorder="1" applyAlignment="1">
      <alignment horizontal="center" vertical="center"/>
    </xf>
    <xf numFmtId="0" fontId="21" fillId="5" borderId="1" xfId="0" applyFont="1" applyFill="1" applyBorder="1" applyAlignment="1">
      <alignment vertical="center" wrapText="1"/>
    </xf>
    <xf numFmtId="0" fontId="22" fillId="5" borderId="1" xfId="0" applyFont="1" applyFill="1" applyBorder="1" applyAlignment="1">
      <alignment horizontal="center" vertical="center" wrapText="1"/>
    </xf>
    <xf numFmtId="0" fontId="21" fillId="5" borderId="6" xfId="2" applyFont="1" applyFill="1" applyBorder="1" applyAlignment="1">
      <alignment horizontal="center" vertical="center" wrapText="1"/>
    </xf>
    <xf numFmtId="182" fontId="7" fillId="0" borderId="6" xfId="3" applyNumberFormat="1" applyFont="1" applyFill="1" applyBorder="1" applyAlignment="1" applyProtection="1">
      <alignment horizontal="center" vertical="center" wrapText="1"/>
      <protection locked="0"/>
    </xf>
    <xf numFmtId="176" fontId="7" fillId="5" borderId="1" xfId="1" applyNumberFormat="1" applyFont="1" applyFill="1" applyBorder="1" applyAlignment="1">
      <alignment horizontal="center" vertical="center"/>
    </xf>
    <xf numFmtId="178" fontId="7" fillId="5" borderId="1" xfId="1" applyNumberFormat="1" applyFont="1" applyFill="1" applyBorder="1" applyAlignment="1">
      <alignment horizontal="center" vertical="center"/>
    </xf>
    <xf numFmtId="0" fontId="21" fillId="5" borderId="23" xfId="0" applyFont="1" applyFill="1" applyBorder="1" applyAlignment="1">
      <alignment horizontal="center" vertical="center"/>
    </xf>
    <xf numFmtId="0" fontId="7" fillId="0" borderId="24" xfId="2" applyFont="1" applyBorder="1">
      <alignment vertical="center"/>
    </xf>
    <xf numFmtId="181" fontId="7" fillId="5" borderId="1" xfId="1" applyNumberFormat="1" applyFont="1" applyFill="1" applyBorder="1" applyAlignment="1">
      <alignment horizontal="center" vertical="center"/>
    </xf>
    <xf numFmtId="0" fontId="9" fillId="3" borderId="0" xfId="0" applyFont="1" applyFill="1">
      <alignment vertical="center"/>
    </xf>
    <xf numFmtId="0" fontId="15" fillId="4" borderId="10" xfId="2" applyFont="1" applyFill="1" applyBorder="1" applyAlignment="1">
      <alignment horizontal="center" vertical="center" wrapText="1"/>
    </xf>
    <xf numFmtId="0" fontId="15" fillId="4" borderId="12" xfId="2"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21" fillId="10" borderId="1" xfId="0" applyFont="1" applyFill="1" applyBorder="1" applyAlignment="1">
      <alignment vertical="center" wrapText="1"/>
    </xf>
    <xf numFmtId="179" fontId="7" fillId="5" borderId="1" xfId="0" quotePrefix="1" applyNumberFormat="1" applyFont="1" applyFill="1" applyBorder="1" applyAlignment="1">
      <alignment horizontal="center" vertical="center"/>
    </xf>
    <xf numFmtId="0" fontId="7" fillId="5" borderId="1" xfId="0" applyFont="1" applyFill="1" applyBorder="1" applyAlignment="1">
      <alignment vertical="center" wrapText="1"/>
    </xf>
    <xf numFmtId="0" fontId="7" fillId="2" borderId="1" xfId="0" applyFont="1" applyFill="1" applyBorder="1" applyAlignment="1" applyProtection="1">
      <alignment vertical="center" wrapText="1"/>
      <protection locked="0"/>
    </xf>
    <xf numFmtId="178" fontId="21" fillId="5" borderId="1" xfId="1" applyNumberFormat="1" applyFont="1" applyFill="1" applyBorder="1" applyAlignment="1">
      <alignment horizontal="right" vertical="center"/>
    </xf>
    <xf numFmtId="177" fontId="7" fillId="2" borderId="1" xfId="1" applyNumberFormat="1" applyFont="1" applyFill="1" applyBorder="1" applyAlignment="1" applyProtection="1">
      <alignment horizontal="right" vertical="center"/>
      <protection locked="0"/>
    </xf>
    <xf numFmtId="180" fontId="21" fillId="10" borderId="1" xfId="1" applyNumberFormat="1" applyFont="1" applyFill="1" applyBorder="1" applyProtection="1">
      <alignment vertical="center"/>
    </xf>
    <xf numFmtId="183" fontId="21" fillId="5" borderId="1" xfId="1" applyNumberFormat="1" applyFont="1" applyFill="1" applyBorder="1" applyAlignment="1">
      <alignment horizontal="righ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7" fillId="5" borderId="1" xfId="0" quotePrefix="1" applyFont="1" applyFill="1" applyBorder="1" applyAlignment="1">
      <alignment horizontal="center" vertical="center" wrapText="1"/>
    </xf>
    <xf numFmtId="0" fontId="21" fillId="5" borderId="1" xfId="0" quotePrefix="1" applyFont="1" applyFill="1" applyBorder="1" applyAlignment="1">
      <alignment horizontal="center" vertical="center" wrapText="1"/>
    </xf>
    <xf numFmtId="184" fontId="7" fillId="7" borderId="18" xfId="0" applyNumberFormat="1" applyFont="1" applyFill="1" applyBorder="1" applyAlignment="1">
      <alignment horizontal="center" vertical="center"/>
    </xf>
    <xf numFmtId="0" fontId="14" fillId="0" borderId="0" xfId="0" applyFont="1">
      <alignment vertic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5" fillId="4" borderId="10" xfId="2" applyFont="1" applyFill="1" applyBorder="1" applyAlignment="1">
      <alignment horizontal="center" vertical="center" wrapText="1"/>
    </xf>
    <xf numFmtId="0" fontId="0" fillId="0" borderId="10" xfId="0" applyBorder="1" applyAlignment="1">
      <alignment horizontal="center" vertical="center" wrapText="1"/>
    </xf>
    <xf numFmtId="0" fontId="15" fillId="4" borderId="12" xfId="2" applyFont="1" applyFill="1" applyBorder="1" applyAlignment="1">
      <alignment horizontal="center" vertical="center" wrapText="1"/>
    </xf>
    <xf numFmtId="0" fontId="7" fillId="5" borderId="7" xfId="2" applyFont="1" applyFill="1" applyBorder="1" applyAlignment="1">
      <alignment vertical="center" wrapText="1"/>
    </xf>
    <xf numFmtId="0" fontId="7" fillId="5" borderId="8" xfId="0" applyFont="1" applyFill="1" applyBorder="1" applyAlignment="1">
      <alignment horizontal="left" vertical="center" wrapText="1"/>
    </xf>
    <xf numFmtId="0" fontId="7" fillId="5" borderId="8" xfId="0" applyFont="1" applyFill="1" applyBorder="1" applyAlignment="1">
      <alignment vertical="center" wrapText="1"/>
    </xf>
    <xf numFmtId="0" fontId="7" fillId="5" borderId="22" xfId="0" applyFont="1" applyFill="1" applyBorder="1" applyAlignment="1">
      <alignment vertical="center" wrapText="1"/>
    </xf>
    <xf numFmtId="0" fontId="7" fillId="7" borderId="17" xfId="1" applyNumberFormat="1" applyFont="1" applyFill="1" applyBorder="1" applyAlignment="1">
      <alignment horizontal="center" vertical="center" wrapText="1"/>
    </xf>
    <xf numFmtId="185" fontId="7" fillId="2" borderId="1" xfId="1" applyNumberFormat="1" applyFont="1" applyFill="1" applyBorder="1" applyAlignment="1" applyProtection="1">
      <alignment horizontal="right" vertical="center"/>
      <protection locked="0"/>
    </xf>
    <xf numFmtId="185" fontId="7" fillId="0" borderId="1" xfId="0" applyNumberFormat="1" applyFont="1" applyBorder="1" applyProtection="1">
      <alignment vertical="center"/>
      <protection locked="0"/>
    </xf>
    <xf numFmtId="0" fontId="7" fillId="0" borderId="0" xfId="2" applyFont="1" applyAlignment="1">
      <alignment horizontal="right" vertical="center"/>
    </xf>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9" fillId="3" borderId="0" xfId="0" applyFont="1" applyFill="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21" fillId="5" borderId="1" xfId="0" applyFont="1" applyFill="1" applyBorder="1" applyAlignment="1">
      <alignment vertical="center" wrapText="1"/>
    </xf>
    <xf numFmtId="0" fontId="21"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21" fillId="0" borderId="1" xfId="0" applyFont="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5" fillId="4" borderId="6" xfId="0" applyFont="1" applyFill="1" applyBorder="1" applyAlignment="1">
      <alignment horizontal="center" vertical="center" wrapText="1"/>
    </xf>
    <xf numFmtId="0" fontId="21" fillId="0" borderId="0" xfId="0" applyFont="1" applyAlignment="1">
      <alignment horizontal="right" vertical="center"/>
    </xf>
    <xf numFmtId="0" fontId="3" fillId="0" borderId="1" xfId="0" applyFont="1" applyBorder="1" applyAlignment="1" applyProtection="1">
      <alignment vertical="center" wrapText="1"/>
      <protection locked="0"/>
    </xf>
    <xf numFmtId="0" fontId="15" fillId="9" borderId="26" xfId="0" applyFont="1" applyFill="1" applyBorder="1" applyAlignment="1">
      <alignment horizontal="center" vertical="center" wrapText="1"/>
    </xf>
    <xf numFmtId="0" fontId="7" fillId="0" borderId="1" xfId="0" quotePrefix="1" applyFont="1" applyBorder="1" applyAlignment="1" applyProtection="1">
      <alignment horizontal="left" vertical="center" shrinkToFit="1"/>
      <protection locked="0"/>
    </xf>
    <xf numFmtId="0" fontId="3" fillId="0" borderId="25" xfId="0" applyFont="1" applyBorder="1">
      <alignment vertical="center"/>
    </xf>
    <xf numFmtId="0" fontId="7" fillId="5" borderId="1" xfId="0" applyFont="1" applyFill="1" applyBorder="1" applyAlignment="1">
      <alignment vertical="center" wrapText="1"/>
    </xf>
    <xf numFmtId="0" fontId="21" fillId="8" borderId="1" xfId="0" applyFont="1" applyFill="1" applyBorder="1" applyAlignment="1" applyProtection="1">
      <alignment horizontal="center" vertical="center" wrapText="1"/>
      <protection locked="0"/>
    </xf>
    <xf numFmtId="0" fontId="21" fillId="8" borderId="1" xfId="0" applyFont="1" applyFill="1" applyBorder="1" applyAlignment="1" applyProtection="1">
      <alignment vertical="center" wrapText="1"/>
      <protection locked="0"/>
    </xf>
    <xf numFmtId="38" fontId="7" fillId="2" borderId="1" xfId="1" applyFont="1" applyFill="1" applyBorder="1" applyAlignment="1" applyProtection="1">
      <alignment vertical="center" wrapText="1"/>
      <protection locked="0"/>
    </xf>
    <xf numFmtId="38" fontId="7" fillId="2" borderId="1" xfId="1" applyFont="1" applyFill="1" applyBorder="1" applyProtection="1">
      <alignment vertical="center"/>
      <protection locked="0"/>
    </xf>
    <xf numFmtId="187" fontId="21" fillId="0" borderId="1" xfId="1" applyNumberFormat="1" applyFont="1" applyBorder="1" applyAlignment="1" applyProtection="1">
      <alignment vertical="center"/>
      <protection locked="0"/>
    </xf>
    <xf numFmtId="187" fontId="7" fillId="0" borderId="8" xfId="1" applyNumberFormat="1" applyFont="1" applyFill="1" applyBorder="1" applyAlignment="1" applyProtection="1">
      <alignment vertical="center"/>
      <protection locked="0"/>
    </xf>
    <xf numFmtId="187" fontId="7" fillId="2" borderId="8" xfId="1" applyNumberFormat="1" applyFont="1" applyFill="1" applyBorder="1" applyAlignment="1" applyProtection="1">
      <alignment vertical="center"/>
      <protection locked="0"/>
    </xf>
    <xf numFmtId="0" fontId="21" fillId="5" borderId="1" xfId="0" applyFont="1" applyFill="1" applyBorder="1" applyAlignment="1" applyProtection="1">
      <alignment horizontal="center" vertical="center"/>
    </xf>
    <xf numFmtId="178" fontId="21" fillId="5" borderId="1" xfId="1" applyNumberFormat="1" applyFont="1" applyFill="1" applyBorder="1" applyAlignment="1" applyProtection="1">
      <alignment horizontal="right" vertical="center"/>
    </xf>
    <xf numFmtId="0" fontId="7" fillId="5" borderId="1" xfId="0" applyFont="1" applyFill="1" applyBorder="1" applyAlignment="1" applyProtection="1">
      <alignment horizontal="center" vertical="center" wrapText="1"/>
    </xf>
    <xf numFmtId="180" fontId="7" fillId="5" borderId="1" xfId="1" applyNumberFormat="1" applyFont="1" applyFill="1" applyBorder="1" applyAlignment="1" applyProtection="1">
      <alignment horizontal="right" vertical="center"/>
    </xf>
    <xf numFmtId="0" fontId="21" fillId="5" borderId="1" xfId="0" applyFont="1" applyFill="1" applyBorder="1" applyAlignment="1" applyProtection="1">
      <alignment horizontal="center" vertical="center" wrapText="1"/>
    </xf>
    <xf numFmtId="180" fontId="7" fillId="5" borderId="1" xfId="0" applyNumberFormat="1" applyFont="1" applyFill="1" applyBorder="1" applyProtection="1">
      <alignment vertical="center"/>
    </xf>
    <xf numFmtId="0" fontId="7" fillId="5" borderId="1" xfId="0" quotePrefix="1" applyFont="1" applyFill="1" applyBorder="1" applyAlignment="1" applyProtection="1">
      <alignment horizontal="center" vertical="center" wrapText="1"/>
    </xf>
    <xf numFmtId="0" fontId="21" fillId="5" borderId="1" xfId="0" quotePrefix="1" applyFont="1" applyFill="1" applyBorder="1" applyAlignment="1" applyProtection="1">
      <alignment horizontal="center" vertical="center" wrapText="1"/>
    </xf>
    <xf numFmtId="183" fontId="21" fillId="5" borderId="1" xfId="1" applyNumberFormat="1" applyFont="1" applyFill="1" applyBorder="1" applyAlignment="1" applyProtection="1">
      <alignment horizontal="right" vertical="center"/>
    </xf>
    <xf numFmtId="0" fontId="21" fillId="5" borderId="6" xfId="2"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21" fillId="5" borderId="22" xfId="0" applyFont="1" applyFill="1" applyBorder="1" applyAlignment="1" applyProtection="1">
      <alignment horizontal="center" vertical="center"/>
    </xf>
    <xf numFmtId="0" fontId="7" fillId="5" borderId="7" xfId="2" applyFont="1" applyFill="1" applyBorder="1" applyAlignment="1" applyProtection="1">
      <alignment vertical="center" wrapText="1"/>
    </xf>
    <xf numFmtId="0" fontId="7" fillId="5" borderId="1" xfId="0" applyFont="1" applyFill="1" applyBorder="1" applyAlignment="1" applyProtection="1">
      <alignment vertical="center" wrapText="1"/>
    </xf>
    <xf numFmtId="0" fontId="7" fillId="5" borderId="8" xfId="0" applyFont="1" applyFill="1" applyBorder="1" applyAlignment="1" applyProtection="1">
      <alignment horizontal="left" vertical="center" wrapText="1"/>
    </xf>
    <xf numFmtId="0" fontId="7" fillId="5" borderId="8" xfId="0" applyFont="1" applyFill="1" applyBorder="1" applyAlignment="1" applyProtection="1">
      <alignment vertical="center" wrapText="1"/>
    </xf>
    <xf numFmtId="0" fontId="7" fillId="5" borderId="22" xfId="0" applyFont="1" applyFill="1" applyBorder="1" applyAlignment="1" applyProtection="1">
      <alignment vertical="center" wrapText="1"/>
    </xf>
    <xf numFmtId="0" fontId="7" fillId="5" borderId="6" xfId="2" quotePrefix="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7" fillId="5" borderId="3" xfId="0" applyFont="1" applyFill="1" applyBorder="1" applyAlignment="1" applyProtection="1">
      <alignment horizontal="center" vertical="center"/>
    </xf>
    <xf numFmtId="0" fontId="7" fillId="5" borderId="22" xfId="0" applyFont="1" applyFill="1" applyBorder="1" applyAlignment="1" applyProtection="1">
      <alignment horizontal="center" vertical="center" wrapText="1"/>
    </xf>
    <xf numFmtId="176" fontId="7" fillId="5" borderId="1" xfId="1" applyNumberFormat="1" applyFont="1" applyFill="1" applyBorder="1" applyAlignment="1" applyProtection="1">
      <alignment horizontal="center" vertical="center"/>
    </xf>
    <xf numFmtId="2" fontId="7" fillId="5" borderId="22" xfId="0" applyNumberFormat="1" applyFont="1" applyFill="1" applyBorder="1" applyAlignment="1" applyProtection="1">
      <alignment horizontal="center" vertical="center" wrapText="1"/>
    </xf>
    <xf numFmtId="0" fontId="21" fillId="5" borderId="23" xfId="0" applyFont="1" applyFill="1" applyBorder="1" applyAlignment="1" applyProtection="1">
      <alignment horizontal="center" vertical="center"/>
    </xf>
    <xf numFmtId="0" fontId="21" fillId="5" borderId="7" xfId="2" applyFont="1" applyFill="1" applyBorder="1" applyAlignment="1" applyProtection="1">
      <alignment vertical="center" wrapText="1"/>
    </xf>
    <xf numFmtId="0" fontId="21" fillId="5" borderId="1" xfId="0" applyFont="1" applyFill="1" applyBorder="1" applyAlignment="1" applyProtection="1">
      <alignment vertical="center" wrapText="1"/>
    </xf>
    <xf numFmtId="0" fontId="7" fillId="5" borderId="1" xfId="1" applyNumberFormat="1" applyFont="1" applyFill="1" applyBorder="1" applyAlignment="1" applyProtection="1">
      <alignment horizontal="center" vertical="center"/>
    </xf>
    <xf numFmtId="181" fontId="7" fillId="5" borderId="1" xfId="1" applyNumberFormat="1" applyFont="1" applyFill="1" applyBorder="1" applyAlignment="1" applyProtection="1">
      <alignment horizontal="center" vertical="center"/>
    </xf>
    <xf numFmtId="178" fontId="7" fillId="5" borderId="1" xfId="1" applyNumberFormat="1" applyFont="1" applyFill="1" applyBorder="1" applyAlignment="1" applyProtection="1">
      <alignment horizontal="center" vertical="center"/>
    </xf>
    <xf numFmtId="186" fontId="7" fillId="5" borderId="1" xfId="1" applyNumberFormat="1" applyFont="1" applyFill="1" applyBorder="1" applyAlignment="1" applyProtection="1">
      <alignment horizontal="center" vertical="center"/>
    </xf>
    <xf numFmtId="176" fontId="7" fillId="0" borderId="1" xfId="1" applyNumberFormat="1" applyFont="1" applyFill="1" applyBorder="1" applyAlignment="1" applyProtection="1">
      <alignment horizontal="center" vertical="center"/>
      <protection locked="0"/>
    </xf>
    <xf numFmtId="0" fontId="7" fillId="0" borderId="1" xfId="1" applyNumberFormat="1" applyFont="1" applyFill="1" applyBorder="1" applyAlignment="1" applyProtection="1">
      <alignment horizontal="center" vertical="center"/>
      <protection locked="0"/>
    </xf>
    <xf numFmtId="179" fontId="7" fillId="0" borderId="1" xfId="1" applyNumberFormat="1" applyFont="1" applyFill="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7" fillId="5" borderId="1" xfId="0" applyFont="1" applyFill="1" applyBorder="1" applyAlignment="1">
      <alignment vertical="center" wrapText="1"/>
    </xf>
    <xf numFmtId="0" fontId="21" fillId="0" borderId="8"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7" fillId="5" borderId="8" xfId="0" applyFont="1" applyFill="1" applyBorder="1" applyAlignment="1">
      <alignment horizontal="left" vertical="center" wrapText="1"/>
    </xf>
    <xf numFmtId="0" fontId="32" fillId="0" borderId="2" xfId="0" applyFont="1" applyBorder="1" applyAlignment="1">
      <alignment horizontal="left" vertical="center" wrapText="1"/>
    </xf>
    <xf numFmtId="0" fontId="21" fillId="0" borderId="9" xfId="0" applyFont="1" applyBorder="1" applyAlignment="1" applyProtection="1">
      <alignment horizontal="left" vertical="center" wrapText="1"/>
      <protection locked="0"/>
    </xf>
    <xf numFmtId="0" fontId="21" fillId="0" borderId="8"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3" fillId="0" borderId="6" xfId="0" applyFont="1" applyBorder="1" applyAlignment="1">
      <alignment vertical="center" wrapText="1"/>
    </xf>
    <xf numFmtId="0" fontId="7" fillId="5" borderId="2" xfId="0" applyFont="1" applyFill="1" applyBorder="1" applyAlignment="1">
      <alignment horizontal="left" vertical="center" wrapText="1"/>
    </xf>
    <xf numFmtId="0" fontId="5" fillId="4" borderId="3" xfId="0" applyFont="1" applyFill="1" applyBorder="1" applyAlignment="1">
      <alignment horizontal="center" vertical="center"/>
    </xf>
    <xf numFmtId="185" fontId="29" fillId="2" borderId="4" xfId="1" applyNumberFormat="1" applyFont="1" applyFill="1" applyBorder="1" applyAlignment="1">
      <alignment horizontal="right" vertical="center"/>
    </xf>
    <xf numFmtId="185" fontId="29" fillId="2" borderId="5" xfId="1" applyNumberFormat="1" applyFont="1" applyFill="1" applyBorder="1" applyAlignment="1">
      <alignment horizontal="right" vertical="center"/>
    </xf>
    <xf numFmtId="0" fontId="21" fillId="5" borderId="1" xfId="0" applyFont="1" applyFill="1" applyBorder="1" applyAlignment="1">
      <alignment vertical="center" wrapText="1"/>
    </xf>
    <xf numFmtId="0" fontId="3" fillId="0" borderId="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15" fillId="4" borderId="20" xfId="2" applyFont="1" applyFill="1" applyBorder="1" applyAlignment="1">
      <alignment horizontal="center" vertical="top" wrapText="1"/>
    </xf>
    <xf numFmtId="0" fontId="0" fillId="0" borderId="21" xfId="0" applyBorder="1" applyAlignment="1">
      <alignment horizontal="center" vertical="top" wrapText="1"/>
    </xf>
    <xf numFmtId="0" fontId="15" fillId="4" borderId="10" xfId="2"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9" xfId="0" applyBorder="1" applyAlignment="1">
      <alignment horizontal="center" vertical="center"/>
    </xf>
    <xf numFmtId="0" fontId="15" fillId="4" borderId="12" xfId="2" applyFont="1" applyFill="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left" vertical="center"/>
    </xf>
    <xf numFmtId="0" fontId="3" fillId="0" borderId="18" xfId="0" applyFont="1" applyBorder="1" applyAlignment="1">
      <alignment horizontal="left" vertical="center" wrapText="1"/>
    </xf>
    <xf numFmtId="0" fontId="3" fillId="0" borderId="18" xfId="0" applyFont="1" applyBorder="1" applyAlignment="1">
      <alignment vertical="center" wrapText="1"/>
    </xf>
    <xf numFmtId="186" fontId="21" fillId="5" borderId="8" xfId="0" applyNumberFormat="1" applyFont="1" applyFill="1" applyBorder="1" applyAlignment="1" applyProtection="1">
      <alignment horizontal="center" vertical="center" wrapText="1"/>
    </xf>
    <xf numFmtId="186" fontId="21" fillId="5" borderId="2" xfId="0" applyNumberFormat="1" applyFont="1" applyFill="1" applyBorder="1" applyAlignment="1" applyProtection="1">
      <alignment horizontal="center" vertical="center" wrapText="1"/>
    </xf>
    <xf numFmtId="0" fontId="5" fillId="4" borderId="0"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7" fillId="5" borderId="2" xfId="0" applyFont="1" applyFill="1" applyBorder="1" applyAlignment="1" applyProtection="1">
      <alignment vertical="center" wrapText="1"/>
    </xf>
    <xf numFmtId="0" fontId="7" fillId="5" borderId="1" xfId="0" applyFont="1" applyFill="1" applyBorder="1" applyAlignment="1" applyProtection="1">
      <alignment vertical="center" wrapText="1"/>
    </xf>
    <xf numFmtId="0" fontId="7" fillId="5" borderId="1" xfId="0" applyFont="1" applyFill="1" applyBorder="1" applyAlignment="1" applyProtection="1">
      <alignment horizontal="left" vertical="center" wrapText="1"/>
    </xf>
    <xf numFmtId="0" fontId="21" fillId="5" borderId="2" xfId="0" applyFont="1" applyFill="1" applyBorder="1" applyAlignment="1" applyProtection="1">
      <alignment vertical="center" wrapText="1"/>
    </xf>
    <xf numFmtId="0" fontId="21" fillId="5" borderId="1" xfId="0" applyFont="1" applyFill="1" applyBorder="1" applyAlignment="1" applyProtection="1">
      <alignment vertical="center" wrapText="1"/>
    </xf>
    <xf numFmtId="0" fontId="21" fillId="5" borderId="8" xfId="0" applyFont="1" applyFill="1" applyBorder="1" applyAlignment="1" applyProtection="1">
      <alignment horizontal="left" vertical="center" wrapText="1"/>
    </xf>
    <xf numFmtId="0" fontId="21" fillId="5" borderId="9" xfId="0" applyFont="1" applyFill="1" applyBorder="1" applyAlignment="1" applyProtection="1">
      <alignment horizontal="left" vertical="center" wrapText="1"/>
    </xf>
    <xf numFmtId="0" fontId="21" fillId="5" borderId="2" xfId="0" applyFont="1" applyFill="1" applyBorder="1" applyAlignment="1" applyProtection="1">
      <alignment horizontal="left" vertical="center" wrapText="1"/>
    </xf>
    <xf numFmtId="0" fontId="7" fillId="5" borderId="9" xfId="0" applyFont="1" applyFill="1" applyBorder="1" applyAlignment="1" applyProtection="1">
      <alignment horizontal="left" vertical="center" wrapText="1"/>
    </xf>
    <xf numFmtId="0" fontId="32" fillId="0" borderId="2" xfId="0" applyFont="1" applyBorder="1" applyAlignment="1" applyProtection="1">
      <alignment horizontal="left" vertical="center" wrapText="1"/>
    </xf>
    <xf numFmtId="186" fontId="21" fillId="5" borderId="8" xfId="0" applyNumberFormat="1" applyFont="1" applyFill="1" applyBorder="1" applyAlignment="1" applyProtection="1">
      <alignment horizontal="left" vertical="center" wrapText="1"/>
    </xf>
    <xf numFmtId="186" fontId="21" fillId="5" borderId="2" xfId="0" applyNumberFormat="1" applyFont="1" applyFill="1" applyBorder="1" applyAlignment="1" applyProtection="1">
      <alignment horizontal="left" vertical="center" wrapText="1"/>
    </xf>
    <xf numFmtId="186" fontId="21" fillId="5" borderId="8" xfId="0" applyNumberFormat="1" applyFont="1" applyFill="1" applyBorder="1" applyAlignment="1" applyProtection="1">
      <alignment horizontal="left" vertical="center"/>
    </xf>
    <xf numFmtId="186" fontId="21" fillId="5" borderId="2" xfId="0" applyNumberFormat="1" applyFont="1" applyFill="1" applyBorder="1" applyAlignment="1" applyProtection="1">
      <alignment horizontal="left" vertical="center"/>
    </xf>
    <xf numFmtId="0" fontId="0" fillId="5" borderId="9" xfId="0" applyFill="1" applyBorder="1" applyAlignment="1" applyProtection="1">
      <alignment horizontal="left" vertical="center" wrapText="1"/>
    </xf>
    <xf numFmtId="0" fontId="0" fillId="5" borderId="2" xfId="0" applyFill="1" applyBorder="1" applyAlignment="1" applyProtection="1">
      <alignment horizontal="left" vertical="center" wrapText="1"/>
    </xf>
    <xf numFmtId="0" fontId="7" fillId="5" borderId="2" xfId="0" applyFont="1" applyFill="1" applyBorder="1" applyAlignment="1" applyProtection="1">
      <alignment horizontal="left" vertical="center" wrapText="1"/>
    </xf>
  </cellXfs>
  <cellStyles count="5">
    <cellStyle name="40% - アクセント 6 2" xfId="4" xr:uid="{CE547D17-FA5B-4EEC-ACEA-CAF5D52061D1}"/>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Q42"/>
  <sheetViews>
    <sheetView showGridLines="0" tabSelected="1" view="pageBreakPreview" zoomScale="70" zoomScaleNormal="70" zoomScaleSheetLayoutView="70" workbookViewId="0"/>
  </sheetViews>
  <sheetFormatPr defaultColWidth="9" defaultRowHeight="13.8" x14ac:dyDescent="0.2"/>
  <cols>
    <col min="1" max="1" width="3.6640625" style="1" customWidth="1"/>
    <col min="2" max="2" width="15.6640625" style="1" customWidth="1"/>
    <col min="3" max="3" width="16.88671875" style="1" customWidth="1"/>
    <col min="4" max="4" width="32.21875" style="1" customWidth="1"/>
    <col min="5" max="5" width="14.109375" style="3" customWidth="1"/>
    <col min="6" max="6" width="14.6640625" style="1" customWidth="1"/>
    <col min="7" max="7" width="15.44140625" style="1" customWidth="1"/>
    <col min="8" max="8" width="21.33203125" style="1" customWidth="1"/>
    <col min="9" max="9" width="100.21875" style="1" customWidth="1"/>
    <col min="10" max="10" width="18.44140625" style="1" customWidth="1"/>
    <col min="11" max="11" width="14.6640625" style="1" customWidth="1"/>
    <col min="12" max="16384" width="9" style="1"/>
  </cols>
  <sheetData>
    <row r="1" spans="1:11" ht="18" customHeight="1" x14ac:dyDescent="0.2">
      <c r="K1" s="120" t="s">
        <v>198</v>
      </c>
    </row>
    <row r="2" spans="1:11" ht="18" customHeight="1" x14ac:dyDescent="0.2">
      <c r="K2" s="120" t="s">
        <v>197</v>
      </c>
    </row>
    <row r="3" spans="1:11" ht="27.75" customHeight="1" x14ac:dyDescent="0.2">
      <c r="A3" s="121" t="s">
        <v>215</v>
      </c>
      <c r="B3" s="13"/>
      <c r="C3" s="13"/>
      <c r="D3" s="13"/>
      <c r="E3" s="27"/>
      <c r="F3" s="13"/>
      <c r="G3" s="13"/>
      <c r="H3" s="13"/>
      <c r="I3" s="13"/>
      <c r="J3" s="13"/>
      <c r="K3" s="14"/>
    </row>
    <row r="5" spans="1:11" ht="18.75" customHeight="1" x14ac:dyDescent="0.2">
      <c r="A5" s="2" t="s">
        <v>133</v>
      </c>
      <c r="B5" s="2"/>
    </row>
    <row r="6" spans="1:11" ht="18.75" customHeight="1" x14ac:dyDescent="0.2">
      <c r="A6" s="2"/>
      <c r="B6" s="80" t="s">
        <v>4</v>
      </c>
      <c r="C6" s="80" t="s">
        <v>5</v>
      </c>
      <c r="D6" s="80" t="s">
        <v>6</v>
      </c>
      <c r="E6" s="80" t="s">
        <v>7</v>
      </c>
      <c r="F6" s="80" t="s">
        <v>8</v>
      </c>
      <c r="G6" s="80" t="s">
        <v>9</v>
      </c>
      <c r="H6" s="80" t="s">
        <v>10</v>
      </c>
      <c r="I6" s="80" t="s">
        <v>11</v>
      </c>
      <c r="J6" s="80" t="s">
        <v>12</v>
      </c>
      <c r="K6" s="80" t="s">
        <v>13</v>
      </c>
    </row>
    <row r="7" spans="1:11" s="8" customFormat="1" ht="39" customHeight="1" x14ac:dyDescent="0.2">
      <c r="B7" s="80" t="s">
        <v>14</v>
      </c>
      <c r="C7" s="80" t="s">
        <v>15</v>
      </c>
      <c r="D7" s="80" t="s">
        <v>16</v>
      </c>
      <c r="E7" s="80" t="s">
        <v>17</v>
      </c>
      <c r="F7" s="80" t="s">
        <v>18</v>
      </c>
      <c r="G7" s="80" t="s">
        <v>19</v>
      </c>
      <c r="H7" s="80" t="s">
        <v>20</v>
      </c>
      <c r="I7" s="80" t="s">
        <v>50</v>
      </c>
      <c r="J7" s="80" t="s">
        <v>21</v>
      </c>
      <c r="K7" s="80" t="s">
        <v>22</v>
      </c>
    </row>
    <row r="8" spans="1:11" ht="138" customHeight="1" x14ac:dyDescent="0.2">
      <c r="B8" s="81" t="s">
        <v>29</v>
      </c>
      <c r="C8" s="69" t="s">
        <v>92</v>
      </c>
      <c r="D8" s="84" t="s">
        <v>168</v>
      </c>
      <c r="E8" s="63" t="s">
        <v>125</v>
      </c>
      <c r="F8" s="63" t="s">
        <v>134</v>
      </c>
      <c r="G8" s="138" t="s">
        <v>27</v>
      </c>
      <c r="H8" s="127" t="s">
        <v>31</v>
      </c>
      <c r="I8" s="128" t="s">
        <v>216</v>
      </c>
      <c r="J8" s="139" t="s">
        <v>32</v>
      </c>
      <c r="K8" s="128" t="s">
        <v>202</v>
      </c>
    </row>
    <row r="9" spans="1:11" ht="182.4" customHeight="1" x14ac:dyDescent="0.2">
      <c r="B9" s="81" t="s">
        <v>76</v>
      </c>
      <c r="C9" s="64" t="s">
        <v>118</v>
      </c>
      <c r="D9" s="68" t="s">
        <v>116</v>
      </c>
      <c r="E9" s="63" t="s">
        <v>125</v>
      </c>
      <c r="F9" s="64" t="s">
        <v>56</v>
      </c>
      <c r="G9" s="138" t="s">
        <v>27</v>
      </c>
      <c r="H9" s="127" t="s">
        <v>31</v>
      </c>
      <c r="I9" s="128" t="s">
        <v>217</v>
      </c>
      <c r="J9" s="139" t="s">
        <v>32</v>
      </c>
      <c r="K9" s="128" t="s">
        <v>203</v>
      </c>
    </row>
    <row r="10" spans="1:11" ht="143.1" customHeight="1" x14ac:dyDescent="0.2">
      <c r="B10" s="81" t="s">
        <v>73</v>
      </c>
      <c r="C10" s="64" t="s">
        <v>97</v>
      </c>
      <c r="D10" s="68" t="s">
        <v>100</v>
      </c>
      <c r="E10" s="63" t="s">
        <v>125</v>
      </c>
      <c r="F10" s="26" t="s">
        <v>169</v>
      </c>
      <c r="G10" s="138" t="s">
        <v>27</v>
      </c>
      <c r="H10" s="127" t="s">
        <v>31</v>
      </c>
      <c r="I10" s="128" t="s">
        <v>135</v>
      </c>
      <c r="J10" s="139" t="s">
        <v>131</v>
      </c>
      <c r="K10" s="128" t="s">
        <v>203</v>
      </c>
    </row>
    <row r="11" spans="1:11" ht="138.6" customHeight="1" x14ac:dyDescent="0.2">
      <c r="B11" s="81" t="s">
        <v>74</v>
      </c>
      <c r="C11" s="64" t="s">
        <v>98</v>
      </c>
      <c r="D11" s="84" t="s">
        <v>170</v>
      </c>
      <c r="E11" s="25" t="s">
        <v>125</v>
      </c>
      <c r="F11" s="26" t="s">
        <v>169</v>
      </c>
      <c r="G11" s="138" t="s">
        <v>27</v>
      </c>
      <c r="H11" s="127" t="s">
        <v>31</v>
      </c>
      <c r="I11" s="128" t="s">
        <v>135</v>
      </c>
      <c r="J11" s="139" t="s">
        <v>131</v>
      </c>
      <c r="K11" s="128" t="s">
        <v>203</v>
      </c>
    </row>
    <row r="12" spans="1:11" ht="186" customHeight="1" x14ac:dyDescent="0.2">
      <c r="B12" s="81" t="s">
        <v>75</v>
      </c>
      <c r="C12" s="64" t="s">
        <v>117</v>
      </c>
      <c r="D12" s="84" t="s">
        <v>171</v>
      </c>
      <c r="E12" s="25" t="s">
        <v>125</v>
      </c>
      <c r="F12" s="26" t="s">
        <v>56</v>
      </c>
      <c r="G12" s="138" t="s">
        <v>27</v>
      </c>
      <c r="H12" s="127" t="s">
        <v>31</v>
      </c>
      <c r="I12" s="128" t="s">
        <v>161</v>
      </c>
      <c r="J12" s="139" t="s">
        <v>32</v>
      </c>
      <c r="K12" s="128" t="s">
        <v>204</v>
      </c>
    </row>
    <row r="13" spans="1:11" ht="143.4" customHeight="1" x14ac:dyDescent="0.2">
      <c r="B13" s="81" t="s">
        <v>77</v>
      </c>
      <c r="C13" s="64" t="s">
        <v>104</v>
      </c>
      <c r="D13" s="84" t="s">
        <v>172</v>
      </c>
      <c r="E13" s="25" t="s">
        <v>125</v>
      </c>
      <c r="F13" s="26" t="s">
        <v>169</v>
      </c>
      <c r="G13" s="138" t="s">
        <v>27</v>
      </c>
      <c r="H13" s="127" t="s">
        <v>31</v>
      </c>
      <c r="I13" s="128" t="s">
        <v>135</v>
      </c>
      <c r="J13" s="139" t="s">
        <v>131</v>
      </c>
      <c r="K13" s="128" t="s">
        <v>205</v>
      </c>
    </row>
    <row r="14" spans="1:11" ht="135.6" customHeight="1" x14ac:dyDescent="0.2">
      <c r="B14" s="81" t="s">
        <v>85</v>
      </c>
      <c r="C14" s="64" t="s">
        <v>136</v>
      </c>
      <c r="D14" s="82" t="s">
        <v>167</v>
      </c>
      <c r="E14" s="142"/>
      <c r="F14" s="63" t="s">
        <v>57</v>
      </c>
      <c r="G14" s="127" t="s">
        <v>27</v>
      </c>
      <c r="H14" s="127" t="s">
        <v>31</v>
      </c>
      <c r="I14" s="128" t="s">
        <v>135</v>
      </c>
      <c r="J14" s="128" t="s">
        <v>32</v>
      </c>
      <c r="K14" s="128"/>
    </row>
    <row r="15" spans="1:11" ht="50.4" customHeight="1" x14ac:dyDescent="0.2">
      <c r="B15" s="83" t="s">
        <v>86</v>
      </c>
      <c r="C15" s="25" t="s">
        <v>137</v>
      </c>
      <c r="D15" s="84" t="s">
        <v>138</v>
      </c>
      <c r="E15" s="143"/>
      <c r="F15" s="26" t="s">
        <v>66</v>
      </c>
      <c r="G15" s="140" t="s">
        <v>67</v>
      </c>
      <c r="H15" s="129" t="s">
        <v>68</v>
      </c>
      <c r="I15" s="85" t="s">
        <v>83</v>
      </c>
      <c r="J15" s="85" t="s">
        <v>32</v>
      </c>
      <c r="K15" s="129" t="s">
        <v>69</v>
      </c>
    </row>
    <row r="16" spans="1:11" ht="147" customHeight="1" x14ac:dyDescent="0.2">
      <c r="B16" s="83" t="s">
        <v>105</v>
      </c>
      <c r="C16" s="25" t="s">
        <v>139</v>
      </c>
      <c r="D16" s="84" t="s">
        <v>140</v>
      </c>
      <c r="E16" s="144"/>
      <c r="F16" s="25" t="s">
        <v>57</v>
      </c>
      <c r="G16" s="141" t="s">
        <v>27</v>
      </c>
      <c r="H16" s="129" t="s">
        <v>31</v>
      </c>
      <c r="I16" s="129" t="s">
        <v>84</v>
      </c>
      <c r="J16" s="85" t="s">
        <v>32</v>
      </c>
      <c r="K16" s="129" t="s">
        <v>69</v>
      </c>
    </row>
    <row r="17" spans="1:17" ht="8.25" customHeight="1" x14ac:dyDescent="0.2"/>
    <row r="18" spans="1:17" ht="20.25" customHeight="1" x14ac:dyDescent="0.2">
      <c r="A18" s="2" t="s">
        <v>141</v>
      </c>
    </row>
    <row r="19" spans="1:17" ht="20.25" customHeight="1" x14ac:dyDescent="0.2">
      <c r="B19" s="80" t="s">
        <v>4</v>
      </c>
      <c r="C19" s="189" t="s">
        <v>5</v>
      </c>
      <c r="D19" s="189"/>
      <c r="E19" s="80" t="s">
        <v>6</v>
      </c>
      <c r="F19" s="80" t="s">
        <v>7</v>
      </c>
      <c r="G19" s="189" t="s">
        <v>8</v>
      </c>
      <c r="H19" s="189"/>
      <c r="I19" s="189"/>
      <c r="J19" s="189" t="s">
        <v>9</v>
      </c>
      <c r="K19" s="189"/>
    </row>
    <row r="20" spans="1:17" ht="39" customHeight="1" x14ac:dyDescent="0.2">
      <c r="B20" s="80" t="s">
        <v>15</v>
      </c>
      <c r="C20" s="189" t="s">
        <v>16</v>
      </c>
      <c r="D20" s="189"/>
      <c r="E20" s="80" t="s">
        <v>17</v>
      </c>
      <c r="F20" s="80" t="s">
        <v>18</v>
      </c>
      <c r="G20" s="189" t="s">
        <v>20</v>
      </c>
      <c r="H20" s="189"/>
      <c r="I20" s="189"/>
      <c r="J20" s="189" t="s">
        <v>22</v>
      </c>
      <c r="K20" s="189"/>
    </row>
    <row r="21" spans="1:17" ht="69.599999999999994" customHeight="1" x14ac:dyDescent="0.2">
      <c r="B21" s="64" t="s">
        <v>93</v>
      </c>
      <c r="C21" s="184" t="s">
        <v>175</v>
      </c>
      <c r="D21" s="185"/>
      <c r="E21" s="63" t="s">
        <v>125</v>
      </c>
      <c r="F21" s="63" t="s">
        <v>142</v>
      </c>
      <c r="G21" s="180" t="s">
        <v>160</v>
      </c>
      <c r="H21" s="182"/>
      <c r="I21" s="183"/>
      <c r="J21" s="187" t="s">
        <v>206</v>
      </c>
      <c r="K21" s="188"/>
    </row>
    <row r="22" spans="1:17" ht="87.6" customHeight="1" x14ac:dyDescent="0.2">
      <c r="B22" s="64" t="s">
        <v>94</v>
      </c>
      <c r="C22" s="184" t="s">
        <v>176</v>
      </c>
      <c r="D22" s="185"/>
      <c r="E22" s="63" t="s">
        <v>125</v>
      </c>
      <c r="F22" s="63" t="s">
        <v>78</v>
      </c>
      <c r="G22" s="180" t="s">
        <v>79</v>
      </c>
      <c r="H22" s="182"/>
      <c r="I22" s="183"/>
      <c r="J22" s="187" t="s">
        <v>206</v>
      </c>
      <c r="K22" s="188"/>
    </row>
    <row r="23" spans="1:17" ht="82.5" customHeight="1" x14ac:dyDescent="0.2">
      <c r="B23" s="64" t="s">
        <v>95</v>
      </c>
      <c r="C23" s="184" t="s">
        <v>177</v>
      </c>
      <c r="D23" s="185"/>
      <c r="E23" s="63" t="s">
        <v>125</v>
      </c>
      <c r="F23" s="63" t="s">
        <v>143</v>
      </c>
      <c r="G23" s="180" t="s">
        <v>80</v>
      </c>
      <c r="H23" s="182"/>
      <c r="I23" s="183"/>
      <c r="J23" s="187" t="s">
        <v>206</v>
      </c>
      <c r="K23" s="188"/>
    </row>
    <row r="24" spans="1:17" ht="54.6" customHeight="1" x14ac:dyDescent="0.2">
      <c r="B24" s="63" t="s">
        <v>99</v>
      </c>
      <c r="C24" s="184" t="s">
        <v>81</v>
      </c>
      <c r="D24" s="191"/>
      <c r="E24" s="86">
        <v>4.1840000000000002</v>
      </c>
      <c r="F24" s="26" t="s">
        <v>132</v>
      </c>
      <c r="G24" s="178" t="s">
        <v>162</v>
      </c>
      <c r="H24" s="178"/>
      <c r="I24" s="178"/>
      <c r="J24" s="187"/>
      <c r="K24" s="188"/>
      <c r="L24"/>
      <c r="Q24" s="9"/>
    </row>
    <row r="25" spans="1:17" ht="67.5" customHeight="1" x14ac:dyDescent="0.2">
      <c r="B25" s="63" t="s">
        <v>163</v>
      </c>
      <c r="C25" s="184" t="s">
        <v>178</v>
      </c>
      <c r="D25" s="185"/>
      <c r="E25" s="63" t="s">
        <v>125</v>
      </c>
      <c r="F25" s="63" t="s">
        <v>78</v>
      </c>
      <c r="G25" s="180" t="s">
        <v>82</v>
      </c>
      <c r="H25" s="186"/>
      <c r="I25" s="181"/>
      <c r="J25" s="187" t="s">
        <v>204</v>
      </c>
      <c r="K25" s="188"/>
      <c r="L25"/>
      <c r="Q25" s="9"/>
    </row>
    <row r="26" spans="1:17" ht="74.099999999999994" customHeight="1" x14ac:dyDescent="0.2">
      <c r="B26" s="25" t="s">
        <v>62</v>
      </c>
      <c r="C26" s="179" t="s">
        <v>179</v>
      </c>
      <c r="D26" s="179"/>
      <c r="E26" s="87"/>
      <c r="F26" s="26" t="s">
        <v>144</v>
      </c>
      <c r="G26" s="178" t="s">
        <v>106</v>
      </c>
      <c r="H26" s="178"/>
      <c r="I26" s="178"/>
      <c r="J26" s="196"/>
      <c r="K26" s="197"/>
      <c r="P26"/>
      <c r="Q26"/>
    </row>
    <row r="27" spans="1:17" ht="144.9" customHeight="1" x14ac:dyDescent="0.2">
      <c r="B27" s="63" t="s">
        <v>145</v>
      </c>
      <c r="C27" s="195" t="s">
        <v>146</v>
      </c>
      <c r="D27" s="195"/>
      <c r="E27" s="88">
        <f>IF(ISERROR(3.6*(100/E31)*E33),0,3.6*(100/E31)*E33)</f>
        <v>0</v>
      </c>
      <c r="F27" s="64" t="s">
        <v>147</v>
      </c>
      <c r="G27" s="178" t="s">
        <v>173</v>
      </c>
      <c r="H27" s="178"/>
      <c r="I27" s="178"/>
      <c r="J27" s="180" t="s">
        <v>148</v>
      </c>
      <c r="K27" s="181"/>
      <c r="P27"/>
      <c r="Q27"/>
    </row>
    <row r="28" spans="1:17" ht="174.6" customHeight="1" x14ac:dyDescent="0.2">
      <c r="B28" s="63" t="s">
        <v>145</v>
      </c>
      <c r="C28" s="195" t="s">
        <v>149</v>
      </c>
      <c r="D28" s="195"/>
      <c r="E28" s="88">
        <f>IF(ISERROR(E21*E32*E33/E16),0,E15*E32*E33/E16)</f>
        <v>0</v>
      </c>
      <c r="F28" s="64" t="s">
        <v>147</v>
      </c>
      <c r="G28" s="178" t="s">
        <v>174</v>
      </c>
      <c r="H28" s="178"/>
      <c r="I28" s="178"/>
      <c r="J28" s="180" t="s">
        <v>150</v>
      </c>
      <c r="K28" s="181"/>
      <c r="L28"/>
      <c r="M28" s="9"/>
      <c r="N28" s="15"/>
    </row>
    <row r="29" spans="1:17" ht="63.6" customHeight="1" x14ac:dyDescent="0.2">
      <c r="B29" s="63" t="s">
        <v>145</v>
      </c>
      <c r="C29" s="195" t="s">
        <v>151</v>
      </c>
      <c r="D29" s="195"/>
      <c r="E29" s="89">
        <v>1.3</v>
      </c>
      <c r="F29" s="64" t="s">
        <v>147</v>
      </c>
      <c r="G29" s="180" t="s">
        <v>152</v>
      </c>
      <c r="H29" s="186"/>
      <c r="I29" s="181"/>
      <c r="J29" s="180"/>
      <c r="K29" s="181"/>
      <c r="L29"/>
      <c r="M29" s="9"/>
      <c r="N29" s="15"/>
    </row>
    <row r="30" spans="1:17" ht="105.6" customHeight="1" x14ac:dyDescent="0.2">
      <c r="B30" s="63" t="s">
        <v>145</v>
      </c>
      <c r="C30" s="195" t="s">
        <v>153</v>
      </c>
      <c r="D30" s="195"/>
      <c r="E30" s="108"/>
      <c r="F30" s="64" t="s">
        <v>147</v>
      </c>
      <c r="G30" s="180" t="s">
        <v>107</v>
      </c>
      <c r="H30" s="186"/>
      <c r="I30" s="181"/>
      <c r="J30" s="180" t="s">
        <v>154</v>
      </c>
      <c r="K30" s="181"/>
      <c r="L30"/>
      <c r="M30" s="9"/>
      <c r="N30" s="15"/>
    </row>
    <row r="31" spans="1:17" ht="59.4" customHeight="1" x14ac:dyDescent="0.2">
      <c r="B31" s="25" t="s">
        <v>180</v>
      </c>
      <c r="C31" s="179" t="s">
        <v>108</v>
      </c>
      <c r="D31" s="179"/>
      <c r="E31" s="109"/>
      <c r="F31" s="93" t="s">
        <v>70</v>
      </c>
      <c r="G31" s="178" t="s">
        <v>109</v>
      </c>
      <c r="H31" s="178"/>
      <c r="I31" s="178"/>
      <c r="J31" s="180" t="s">
        <v>110</v>
      </c>
      <c r="K31" s="181"/>
      <c r="L31"/>
      <c r="M31" s="9"/>
      <c r="N31" s="15"/>
    </row>
    <row r="32" spans="1:17" ht="81.900000000000006" customHeight="1" x14ac:dyDescent="0.2">
      <c r="B32" s="25" t="s">
        <v>181</v>
      </c>
      <c r="C32" s="179" t="s">
        <v>111</v>
      </c>
      <c r="D32" s="179"/>
      <c r="E32" s="109"/>
      <c r="F32" s="94" t="s">
        <v>71</v>
      </c>
      <c r="G32" s="178" t="s">
        <v>112</v>
      </c>
      <c r="H32" s="178"/>
      <c r="I32" s="178"/>
      <c r="J32" s="180" t="s">
        <v>113</v>
      </c>
      <c r="K32" s="181"/>
      <c r="L32"/>
      <c r="M32" s="9"/>
      <c r="N32" s="15"/>
    </row>
    <row r="33" spans="1:14" ht="78" customHeight="1" x14ac:dyDescent="0.2">
      <c r="B33" s="25" t="s">
        <v>182</v>
      </c>
      <c r="C33" s="179" t="s">
        <v>155</v>
      </c>
      <c r="D33" s="179"/>
      <c r="E33" s="109"/>
      <c r="F33" s="93" t="s">
        <v>156</v>
      </c>
      <c r="G33" s="178" t="s">
        <v>114</v>
      </c>
      <c r="H33" s="178"/>
      <c r="I33" s="178"/>
      <c r="J33" s="180" t="s">
        <v>115</v>
      </c>
      <c r="K33" s="181"/>
      <c r="L33"/>
      <c r="M33" s="9"/>
      <c r="N33" s="15"/>
    </row>
    <row r="34" spans="1:14" ht="6.75" customHeight="1" x14ac:dyDescent="0.2">
      <c r="L34"/>
    </row>
    <row r="35" spans="1:14" ht="18.75" customHeight="1" x14ac:dyDescent="0.2">
      <c r="A35" s="2" t="s">
        <v>157</v>
      </c>
      <c r="B35" s="2"/>
      <c r="L35"/>
    </row>
    <row r="36" spans="1:14" ht="16.8" thickBot="1" x14ac:dyDescent="0.25">
      <c r="B36" s="192" t="s">
        <v>158</v>
      </c>
      <c r="C36" s="192"/>
      <c r="D36" s="90" t="s">
        <v>18</v>
      </c>
      <c r="L36"/>
    </row>
    <row r="37" spans="1:14" ht="16.8" thickBot="1" x14ac:dyDescent="0.25">
      <c r="B37" s="193">
        <f>ROUNDDOWN('MPS(calc_process)'!G6, 0)</f>
        <v>0</v>
      </c>
      <c r="C37" s="194"/>
      <c r="D37" s="91" t="s">
        <v>159</v>
      </c>
      <c r="L37"/>
    </row>
    <row r="38" spans="1:14" ht="20.25" customHeight="1" x14ac:dyDescent="0.2">
      <c r="F38" s="9"/>
      <c r="G38" s="9"/>
      <c r="L38"/>
    </row>
    <row r="39" spans="1:14" ht="18.75" customHeight="1" x14ac:dyDescent="0.2">
      <c r="A39" s="2" t="s">
        <v>3</v>
      </c>
      <c r="L39"/>
    </row>
    <row r="40" spans="1:14" ht="18" customHeight="1" x14ac:dyDescent="0.2">
      <c r="B40" s="92" t="s">
        <v>24</v>
      </c>
      <c r="C40" s="190" t="s">
        <v>25</v>
      </c>
      <c r="D40" s="190"/>
      <c r="E40" s="190"/>
      <c r="F40" s="190"/>
      <c r="G40" s="190"/>
      <c r="H40" s="190"/>
      <c r="I40" s="190"/>
      <c r="J40" s="10"/>
    </row>
    <row r="41" spans="1:14" ht="18" customHeight="1" x14ac:dyDescent="0.2">
      <c r="B41" s="92" t="s">
        <v>23</v>
      </c>
      <c r="C41" s="190" t="s">
        <v>26</v>
      </c>
      <c r="D41" s="190"/>
      <c r="E41" s="190"/>
      <c r="F41" s="190"/>
      <c r="G41" s="190"/>
      <c r="H41" s="190"/>
      <c r="I41" s="190"/>
      <c r="J41" s="10"/>
    </row>
    <row r="42" spans="1:14" ht="18" customHeight="1" x14ac:dyDescent="0.2">
      <c r="B42" s="92" t="s">
        <v>27</v>
      </c>
      <c r="C42" s="190" t="s">
        <v>28</v>
      </c>
      <c r="D42" s="190"/>
      <c r="E42" s="190"/>
      <c r="F42" s="190"/>
      <c r="G42" s="190"/>
      <c r="H42" s="190"/>
      <c r="I42" s="190"/>
      <c r="J42" s="10"/>
    </row>
  </sheetData>
  <sheetProtection algorithmName="SHA-512" hashValue="f7f+ttRaKpcskVzXvQyyGUwOnmdE7RjHLl/rNCI9fyn1V6YKFHDlmH8hfnBtDM9PMJse4p9s8fxTtqeF3O9cbg==" saltValue="9mxAolpglG6pDGMNZ3bYng==" spinCount="100000" sheet="1" objects="1" scenarios="1" formatCells="0" formatRows="0"/>
  <mergeCells count="50">
    <mergeCell ref="J29:K29"/>
    <mergeCell ref="C26:D26"/>
    <mergeCell ref="C30:D30"/>
    <mergeCell ref="G30:I30"/>
    <mergeCell ref="G26:I26"/>
    <mergeCell ref="C27:D27"/>
    <mergeCell ref="G27:I27"/>
    <mergeCell ref="J26:K26"/>
    <mergeCell ref="J27:K27"/>
    <mergeCell ref="C42:I42"/>
    <mergeCell ref="C24:D24"/>
    <mergeCell ref="J28:K28"/>
    <mergeCell ref="J33:K33"/>
    <mergeCell ref="B36:C36"/>
    <mergeCell ref="B37:C37"/>
    <mergeCell ref="C40:I40"/>
    <mergeCell ref="G28:I28"/>
    <mergeCell ref="G33:I33"/>
    <mergeCell ref="G24:I24"/>
    <mergeCell ref="C33:D33"/>
    <mergeCell ref="C28:D28"/>
    <mergeCell ref="C41:I41"/>
    <mergeCell ref="J24:K24"/>
    <mergeCell ref="C29:D29"/>
    <mergeCell ref="G29:I29"/>
    <mergeCell ref="C19:D19"/>
    <mergeCell ref="C20:D20"/>
    <mergeCell ref="J19:K19"/>
    <mergeCell ref="J20:K20"/>
    <mergeCell ref="G19:I19"/>
    <mergeCell ref="G20:I20"/>
    <mergeCell ref="G21:I21"/>
    <mergeCell ref="C21:D21"/>
    <mergeCell ref="C25:D25"/>
    <mergeCell ref="G25:I25"/>
    <mergeCell ref="J25:K25"/>
    <mergeCell ref="C23:D23"/>
    <mergeCell ref="G23:I23"/>
    <mergeCell ref="J23:K23"/>
    <mergeCell ref="C22:D22"/>
    <mergeCell ref="G22:I22"/>
    <mergeCell ref="J21:K21"/>
    <mergeCell ref="J22:K22"/>
    <mergeCell ref="G32:I32"/>
    <mergeCell ref="C32:D32"/>
    <mergeCell ref="J30:K30"/>
    <mergeCell ref="J32:K32"/>
    <mergeCell ref="C31:D31"/>
    <mergeCell ref="G31:I31"/>
    <mergeCell ref="J31:K31"/>
  </mergeCells>
  <phoneticPr fontId="17"/>
  <pageMargins left="0.70866141732283472" right="0.70866141732283472" top="0.74803149606299213" bottom="0.74803149606299213" header="0.31496062992125984" footer="0.31496062992125984"/>
  <pageSetup paperSize="8"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29EA1-C178-452D-9D38-E677DA83EC06}">
  <sheetPr>
    <tabColor theme="3" tint="0.39997558519241921"/>
  </sheetPr>
  <dimension ref="A1:J72"/>
  <sheetViews>
    <sheetView view="pageBreakPreview" zoomScale="90" zoomScaleNormal="100" zoomScaleSheetLayoutView="90" workbookViewId="0"/>
  </sheetViews>
  <sheetFormatPr defaultRowHeight="13.8" x14ac:dyDescent="0.2"/>
  <cols>
    <col min="1" max="1" width="3.21875" style="18" customWidth="1"/>
    <col min="2" max="2" width="25.6640625" style="17" customWidth="1"/>
    <col min="3" max="3" width="17.6640625" style="17" customWidth="1"/>
    <col min="4" max="7" width="25.6640625" style="17" customWidth="1"/>
    <col min="8" max="8" width="23.44140625" style="18" customWidth="1"/>
    <col min="9" max="9" width="21.44140625" style="18" customWidth="1"/>
    <col min="10" max="10" width="23.44140625" style="18" customWidth="1"/>
  </cols>
  <sheetData>
    <row r="1" spans="1:10" x14ac:dyDescent="0.2">
      <c r="A1" s="16"/>
      <c r="J1" s="110" t="str">
        <f>'MPS(input)'!K1</f>
        <v>Monitoring Spreadsheet: JCM_TH_AM018_ver01.0</v>
      </c>
    </row>
    <row r="2" spans="1:10" s="111" customFormat="1" x14ac:dyDescent="0.2">
      <c r="A2" s="16"/>
      <c r="B2" s="17"/>
      <c r="C2" s="17"/>
      <c r="D2" s="17"/>
      <c r="E2" s="17"/>
      <c r="F2" s="17"/>
      <c r="G2" s="17"/>
      <c r="H2" s="18"/>
      <c r="I2" s="18"/>
      <c r="J2" s="110" t="str">
        <f>'MPS(input)'!K2</f>
        <v>Reference Number:</v>
      </c>
    </row>
    <row r="3" spans="1:10" ht="27.6" customHeight="1" x14ac:dyDescent="0.2">
      <c r="A3" s="77" t="s">
        <v>218</v>
      </c>
      <c r="B3" s="77"/>
      <c r="C3" s="13"/>
      <c r="D3" s="13"/>
      <c r="E3" s="13"/>
      <c r="F3" s="13"/>
      <c r="G3" s="13"/>
      <c r="H3" s="13"/>
      <c r="I3" s="13"/>
      <c r="J3" s="13"/>
    </row>
    <row r="4" spans="1:10" x14ac:dyDescent="0.2">
      <c r="A4" s="16"/>
    </row>
    <row r="5" spans="1:10" x14ac:dyDescent="0.2">
      <c r="A5" s="96" t="s">
        <v>87</v>
      </c>
    </row>
    <row r="6" spans="1:10" ht="27.6" x14ac:dyDescent="0.2">
      <c r="A6" s="16"/>
      <c r="B6" s="19"/>
      <c r="C6" s="58"/>
      <c r="D6" s="79" t="s">
        <v>60</v>
      </c>
      <c r="E6" s="200" t="s">
        <v>91</v>
      </c>
      <c r="F6" s="201"/>
      <c r="G6" s="201"/>
      <c r="H6" s="202"/>
      <c r="I6" s="203"/>
      <c r="J6" s="59" t="s">
        <v>72</v>
      </c>
    </row>
    <row r="7" spans="1:10" ht="16.2" x14ac:dyDescent="0.2">
      <c r="A7" s="20"/>
      <c r="B7" s="21" t="s">
        <v>15</v>
      </c>
      <c r="C7" s="70" t="s">
        <v>37</v>
      </c>
      <c r="D7" s="69" t="s">
        <v>92</v>
      </c>
      <c r="E7" s="64" t="s">
        <v>93</v>
      </c>
      <c r="F7" s="64" t="s">
        <v>94</v>
      </c>
      <c r="G7" s="64" t="s">
        <v>95</v>
      </c>
      <c r="H7" s="63" t="s">
        <v>88</v>
      </c>
      <c r="I7" s="63" t="s">
        <v>90</v>
      </c>
      <c r="J7" s="65" t="s">
        <v>96</v>
      </c>
    </row>
    <row r="8" spans="1:10" ht="97.5" customHeight="1" x14ac:dyDescent="0.2">
      <c r="A8" s="22"/>
      <c r="B8" s="21" t="s">
        <v>16</v>
      </c>
      <c r="C8" s="103" t="s">
        <v>102</v>
      </c>
      <c r="D8" s="84" t="s">
        <v>168</v>
      </c>
      <c r="E8" s="104" t="s">
        <v>183</v>
      </c>
      <c r="F8" s="104" t="s">
        <v>176</v>
      </c>
      <c r="G8" s="104" t="s">
        <v>177</v>
      </c>
      <c r="H8" s="105" t="s">
        <v>184</v>
      </c>
      <c r="I8" s="105" t="s">
        <v>185</v>
      </c>
      <c r="J8" s="106" t="s">
        <v>186</v>
      </c>
    </row>
    <row r="9" spans="1:10" ht="16.2" x14ac:dyDescent="0.2">
      <c r="A9" s="22"/>
      <c r="B9" s="21" t="s">
        <v>18</v>
      </c>
      <c r="C9" s="23" t="s">
        <v>38</v>
      </c>
      <c r="D9" s="25" t="s">
        <v>187</v>
      </c>
      <c r="E9" s="25" t="s">
        <v>188</v>
      </c>
      <c r="F9" s="25" t="s">
        <v>103</v>
      </c>
      <c r="G9" s="25" t="s">
        <v>189</v>
      </c>
      <c r="H9" s="25" t="s">
        <v>89</v>
      </c>
      <c r="I9" s="25" t="s">
        <v>89</v>
      </c>
      <c r="J9" s="61" t="s">
        <v>40</v>
      </c>
    </row>
    <row r="10" spans="1:10" x14ac:dyDescent="0.2">
      <c r="A10" s="22"/>
      <c r="B10" s="198" t="s">
        <v>39</v>
      </c>
      <c r="C10" s="176"/>
      <c r="D10" s="175"/>
      <c r="E10" s="175"/>
      <c r="F10" s="175"/>
      <c r="G10" s="175"/>
      <c r="H10" s="72" t="str">
        <f>IF(C10="","",H27)</f>
        <v/>
      </c>
      <c r="I10" s="72" t="str">
        <f>IF(C10="","",G44)</f>
        <v/>
      </c>
      <c r="J10" s="62" t="str">
        <f>IF(C10="","",D10*E10*F10*G10*H10/I10/1000)</f>
        <v/>
      </c>
    </row>
    <row r="11" spans="1:10" x14ac:dyDescent="0.2">
      <c r="A11" s="22"/>
      <c r="B11" s="199"/>
      <c r="C11" s="176"/>
      <c r="D11" s="175"/>
      <c r="E11" s="175"/>
      <c r="F11" s="175"/>
      <c r="G11" s="175"/>
      <c r="H11" s="72" t="str">
        <f t="shared" ref="H11:H19" si="0">IF(C11="","",H28)</f>
        <v/>
      </c>
      <c r="I11" s="72" t="str">
        <f t="shared" ref="I11:I19" si="1">IF(C11="","",G45)</f>
        <v/>
      </c>
      <c r="J11" s="62" t="str">
        <f>IF(C11="","",D11*E11*F11*G11*H11/I11/1000)</f>
        <v/>
      </c>
    </row>
    <row r="12" spans="1:10" x14ac:dyDescent="0.2">
      <c r="A12" s="22"/>
      <c r="B12" s="199"/>
      <c r="C12" s="176"/>
      <c r="D12" s="175"/>
      <c r="E12" s="175"/>
      <c r="F12" s="175"/>
      <c r="G12" s="175"/>
      <c r="H12" s="72" t="str">
        <f t="shared" si="0"/>
        <v/>
      </c>
      <c r="I12" s="72" t="str">
        <f t="shared" si="1"/>
        <v/>
      </c>
      <c r="J12" s="62" t="str">
        <f t="shared" ref="J12:J19" si="2">IF(C12="","",D12*E12*F12*G12*H12/I12/1000)</f>
        <v/>
      </c>
    </row>
    <row r="13" spans="1:10" x14ac:dyDescent="0.2">
      <c r="A13" s="22"/>
      <c r="B13" s="199"/>
      <c r="C13" s="176"/>
      <c r="D13" s="175"/>
      <c r="E13" s="175"/>
      <c r="F13" s="175"/>
      <c r="G13" s="175"/>
      <c r="H13" s="72" t="str">
        <f t="shared" si="0"/>
        <v/>
      </c>
      <c r="I13" s="72" t="str">
        <f t="shared" si="1"/>
        <v/>
      </c>
      <c r="J13" s="62" t="str">
        <f t="shared" si="2"/>
        <v/>
      </c>
    </row>
    <row r="14" spans="1:10" x14ac:dyDescent="0.2">
      <c r="A14" s="22"/>
      <c r="B14" s="199"/>
      <c r="C14" s="176"/>
      <c r="D14" s="175"/>
      <c r="E14" s="175"/>
      <c r="F14" s="175"/>
      <c r="G14" s="175"/>
      <c r="H14" s="72" t="str">
        <f t="shared" si="0"/>
        <v/>
      </c>
      <c r="I14" s="72" t="str">
        <f t="shared" si="1"/>
        <v/>
      </c>
      <c r="J14" s="62" t="str">
        <f t="shared" si="2"/>
        <v/>
      </c>
    </row>
    <row r="15" spans="1:10" x14ac:dyDescent="0.2">
      <c r="A15" s="22"/>
      <c r="B15" s="199"/>
      <c r="C15" s="176"/>
      <c r="D15" s="175"/>
      <c r="E15" s="175"/>
      <c r="F15" s="175"/>
      <c r="G15" s="175"/>
      <c r="H15" s="72" t="str">
        <f t="shared" si="0"/>
        <v/>
      </c>
      <c r="I15" s="72" t="str">
        <f t="shared" si="1"/>
        <v/>
      </c>
      <c r="J15" s="62" t="str">
        <f t="shared" si="2"/>
        <v/>
      </c>
    </row>
    <row r="16" spans="1:10" x14ac:dyDescent="0.2">
      <c r="A16" s="22"/>
      <c r="B16" s="199"/>
      <c r="C16" s="176"/>
      <c r="D16" s="175"/>
      <c r="E16" s="175"/>
      <c r="F16" s="175"/>
      <c r="G16" s="175"/>
      <c r="H16" s="72" t="str">
        <f t="shared" si="0"/>
        <v/>
      </c>
      <c r="I16" s="72" t="str">
        <f t="shared" si="1"/>
        <v/>
      </c>
      <c r="J16" s="62" t="str">
        <f t="shared" si="2"/>
        <v/>
      </c>
    </row>
    <row r="17" spans="1:10" x14ac:dyDescent="0.2">
      <c r="A17" s="22"/>
      <c r="B17" s="199"/>
      <c r="C17" s="176"/>
      <c r="D17" s="175"/>
      <c r="E17" s="175"/>
      <c r="F17" s="175"/>
      <c r="G17" s="175"/>
      <c r="H17" s="72" t="str">
        <f t="shared" si="0"/>
        <v/>
      </c>
      <c r="I17" s="72" t="str">
        <f t="shared" si="1"/>
        <v/>
      </c>
      <c r="J17" s="62" t="str">
        <f t="shared" si="2"/>
        <v/>
      </c>
    </row>
    <row r="18" spans="1:10" x14ac:dyDescent="0.2">
      <c r="A18" s="22"/>
      <c r="B18" s="199"/>
      <c r="C18" s="176"/>
      <c r="D18" s="175"/>
      <c r="E18" s="175"/>
      <c r="F18" s="175"/>
      <c r="G18" s="175"/>
      <c r="H18" s="72" t="str">
        <f t="shared" si="0"/>
        <v/>
      </c>
      <c r="I18" s="72" t="str">
        <f t="shared" si="1"/>
        <v/>
      </c>
      <c r="J18" s="62" t="str">
        <f t="shared" si="2"/>
        <v/>
      </c>
    </row>
    <row r="19" spans="1:10" x14ac:dyDescent="0.2">
      <c r="A19" s="22"/>
      <c r="B19" s="199"/>
      <c r="C19" s="176"/>
      <c r="D19" s="175"/>
      <c r="E19" s="175"/>
      <c r="F19" s="175"/>
      <c r="G19" s="175"/>
      <c r="H19" s="72" t="str">
        <f t="shared" si="0"/>
        <v/>
      </c>
      <c r="I19" s="72" t="str">
        <f t="shared" si="1"/>
        <v/>
      </c>
      <c r="J19" s="62" t="str">
        <f t="shared" si="2"/>
        <v/>
      </c>
    </row>
    <row r="20" spans="1:10" x14ac:dyDescent="0.2">
      <c r="A20" s="22"/>
      <c r="B20" s="60" t="s">
        <v>63</v>
      </c>
      <c r="C20" s="26" t="s">
        <v>64</v>
      </c>
      <c r="D20" s="26" t="s">
        <v>65</v>
      </c>
      <c r="E20" s="26"/>
      <c r="F20" s="26"/>
      <c r="G20" s="26"/>
      <c r="H20" s="26" t="s">
        <v>65</v>
      </c>
      <c r="I20" s="26" t="s">
        <v>65</v>
      </c>
      <c r="J20" s="62">
        <f>SUM(J10:J19)</f>
        <v>0</v>
      </c>
    </row>
    <row r="21" spans="1:10" x14ac:dyDescent="0.2">
      <c r="A21" s="96"/>
    </row>
    <row r="22" spans="1:10" ht="16.2" x14ac:dyDescent="0.2">
      <c r="A22" s="96" t="s">
        <v>164</v>
      </c>
    </row>
    <row r="23" spans="1:10" ht="41.4" x14ac:dyDescent="0.2">
      <c r="A23" s="16"/>
      <c r="B23" s="19"/>
      <c r="C23" s="58"/>
      <c r="D23" s="204" t="s">
        <v>60</v>
      </c>
      <c r="E23" s="201"/>
      <c r="F23" s="201"/>
      <c r="G23" s="78" t="s">
        <v>91</v>
      </c>
      <c r="H23" s="97"/>
      <c r="I23" s="98"/>
      <c r="J23" s="98"/>
    </row>
    <row r="24" spans="1:10" ht="16.2" x14ac:dyDescent="0.2">
      <c r="A24" s="20"/>
      <c r="B24" s="21" t="s">
        <v>15</v>
      </c>
      <c r="C24" s="70" t="s">
        <v>37</v>
      </c>
      <c r="D24" s="64" t="s">
        <v>118</v>
      </c>
      <c r="E24" s="64" t="s">
        <v>97</v>
      </c>
      <c r="F24" s="64" t="s">
        <v>98</v>
      </c>
      <c r="G24" s="63" t="s">
        <v>99</v>
      </c>
      <c r="H24" s="74" t="s">
        <v>88</v>
      </c>
      <c r="I24" s="75"/>
    </row>
    <row r="25" spans="1:10" ht="72" customHeight="1" x14ac:dyDescent="0.2">
      <c r="A25" s="22"/>
      <c r="B25" s="21" t="s">
        <v>16</v>
      </c>
      <c r="C25" s="66" t="s">
        <v>102</v>
      </c>
      <c r="D25" s="68" t="s">
        <v>116</v>
      </c>
      <c r="E25" s="84" t="s">
        <v>191</v>
      </c>
      <c r="F25" s="84" t="s">
        <v>170</v>
      </c>
      <c r="G25" s="105" t="s">
        <v>81</v>
      </c>
      <c r="H25" s="68" t="s">
        <v>120</v>
      </c>
      <c r="I25" s="75"/>
    </row>
    <row r="26" spans="1:10" x14ac:dyDescent="0.2">
      <c r="A26" s="22"/>
      <c r="B26" s="21" t="s">
        <v>18</v>
      </c>
      <c r="C26" s="23" t="s">
        <v>38</v>
      </c>
      <c r="D26" s="64" t="s">
        <v>30</v>
      </c>
      <c r="E26" s="26" t="s">
        <v>190</v>
      </c>
      <c r="F26" s="26" t="s">
        <v>190</v>
      </c>
      <c r="G26" s="26" t="s">
        <v>192</v>
      </c>
      <c r="H26" s="25" t="s">
        <v>89</v>
      </c>
    </row>
    <row r="27" spans="1:10" x14ac:dyDescent="0.2">
      <c r="A27" s="22"/>
      <c r="B27" s="198" t="s">
        <v>39</v>
      </c>
      <c r="C27" s="176"/>
      <c r="D27" s="175"/>
      <c r="E27" s="175"/>
      <c r="F27" s="175"/>
      <c r="G27" s="43" t="str">
        <f>IF(C27="","",'MPS(input)'!$E$24)</f>
        <v/>
      </c>
      <c r="H27" s="72" t="str">
        <f>IF(C27="","",D27*(E27-F27)*G27/1000)</f>
        <v/>
      </c>
    </row>
    <row r="28" spans="1:10" x14ac:dyDescent="0.2">
      <c r="A28" s="22"/>
      <c r="B28" s="199"/>
      <c r="C28" s="176"/>
      <c r="D28" s="175"/>
      <c r="E28" s="175"/>
      <c r="F28" s="175"/>
      <c r="G28" s="43" t="str">
        <f>IF(C28="","",'MPS(input)'!$E$24)</f>
        <v/>
      </c>
      <c r="H28" s="72" t="str">
        <f t="shared" ref="H28:H36" si="3">IF(C28="","",D28*(E28-F28)*G28/1000)</f>
        <v/>
      </c>
    </row>
    <row r="29" spans="1:10" x14ac:dyDescent="0.2">
      <c r="A29" s="22"/>
      <c r="B29" s="199"/>
      <c r="C29" s="176"/>
      <c r="D29" s="175"/>
      <c r="E29" s="175"/>
      <c r="F29" s="175"/>
      <c r="G29" s="43" t="str">
        <f>IF(C29="","",'MPS(input)'!$E$24)</f>
        <v/>
      </c>
      <c r="H29" s="72" t="str">
        <f t="shared" si="3"/>
        <v/>
      </c>
    </row>
    <row r="30" spans="1:10" x14ac:dyDescent="0.2">
      <c r="A30" s="22"/>
      <c r="B30" s="199"/>
      <c r="C30" s="176"/>
      <c r="D30" s="175"/>
      <c r="E30" s="175"/>
      <c r="F30" s="175"/>
      <c r="G30" s="43" t="str">
        <f>IF(C30="","",'MPS(input)'!$E$24)</f>
        <v/>
      </c>
      <c r="H30" s="72" t="str">
        <f t="shared" si="3"/>
        <v/>
      </c>
    </row>
    <row r="31" spans="1:10" x14ac:dyDescent="0.2">
      <c r="A31" s="22"/>
      <c r="B31" s="199"/>
      <c r="C31" s="176"/>
      <c r="D31" s="175"/>
      <c r="E31" s="175"/>
      <c r="F31" s="175"/>
      <c r="G31" s="43" t="str">
        <f>IF(C31="","",'MPS(input)'!$E$24)</f>
        <v/>
      </c>
      <c r="H31" s="72" t="str">
        <f t="shared" si="3"/>
        <v/>
      </c>
    </row>
    <row r="32" spans="1:10" x14ac:dyDescent="0.2">
      <c r="A32" s="22"/>
      <c r="B32" s="199"/>
      <c r="C32" s="176"/>
      <c r="D32" s="175"/>
      <c r="E32" s="175"/>
      <c r="F32" s="175"/>
      <c r="G32" s="43" t="str">
        <f>IF(C32="","",'MPS(input)'!$E$24)</f>
        <v/>
      </c>
      <c r="H32" s="72" t="str">
        <f t="shared" si="3"/>
        <v/>
      </c>
    </row>
    <row r="33" spans="1:9" x14ac:dyDescent="0.2">
      <c r="A33" s="22"/>
      <c r="B33" s="199"/>
      <c r="C33" s="176"/>
      <c r="D33" s="175"/>
      <c r="E33" s="175"/>
      <c r="F33" s="175"/>
      <c r="G33" s="43" t="str">
        <f>IF(C33="","",'MPS(input)'!$E$24)</f>
        <v/>
      </c>
      <c r="H33" s="72" t="str">
        <f t="shared" si="3"/>
        <v/>
      </c>
    </row>
    <row r="34" spans="1:9" x14ac:dyDescent="0.2">
      <c r="A34" s="22"/>
      <c r="B34" s="199"/>
      <c r="C34" s="176"/>
      <c r="D34" s="175"/>
      <c r="E34" s="175"/>
      <c r="F34" s="175"/>
      <c r="G34" s="43" t="str">
        <f>IF(C34="","",'MPS(input)'!$E$24)</f>
        <v/>
      </c>
      <c r="H34" s="72" t="str">
        <f t="shared" si="3"/>
        <v/>
      </c>
    </row>
    <row r="35" spans="1:9" x14ac:dyDescent="0.2">
      <c r="A35" s="22"/>
      <c r="B35" s="199"/>
      <c r="C35" s="176"/>
      <c r="D35" s="175"/>
      <c r="E35" s="175"/>
      <c r="F35" s="175"/>
      <c r="G35" s="43" t="str">
        <f>IF(C35="","",'MPS(input)'!$E$24)</f>
        <v/>
      </c>
      <c r="H35" s="72" t="str">
        <f t="shared" si="3"/>
        <v/>
      </c>
    </row>
    <row r="36" spans="1:9" x14ac:dyDescent="0.2">
      <c r="A36" s="22"/>
      <c r="B36" s="199"/>
      <c r="C36" s="176"/>
      <c r="D36" s="175"/>
      <c r="E36" s="175"/>
      <c r="F36" s="175"/>
      <c r="G36" s="43" t="str">
        <f>IF(C36="","",'MPS(input)'!$E$24)</f>
        <v/>
      </c>
      <c r="H36" s="72" t="str">
        <f t="shared" si="3"/>
        <v/>
      </c>
    </row>
    <row r="37" spans="1:9" x14ac:dyDescent="0.2">
      <c r="A37" s="22"/>
      <c r="B37" s="60" t="s">
        <v>63</v>
      </c>
      <c r="C37" s="26" t="s">
        <v>64</v>
      </c>
      <c r="D37" s="26" t="s">
        <v>65</v>
      </c>
      <c r="E37" s="26"/>
      <c r="F37" s="26"/>
      <c r="G37" s="26" t="s">
        <v>65</v>
      </c>
      <c r="H37" s="26" t="s">
        <v>65</v>
      </c>
    </row>
    <row r="38" spans="1:9" x14ac:dyDescent="0.2">
      <c r="A38" s="16"/>
    </row>
    <row r="39" spans="1:9" ht="16.2" x14ac:dyDescent="0.2">
      <c r="A39" s="96" t="s">
        <v>165</v>
      </c>
    </row>
    <row r="40" spans="1:9" ht="41.4" x14ac:dyDescent="0.2">
      <c r="A40" s="16"/>
      <c r="B40" s="19"/>
      <c r="C40" s="58"/>
      <c r="D40" s="79" t="s">
        <v>60</v>
      </c>
      <c r="E40" s="78" t="s">
        <v>91</v>
      </c>
      <c r="F40" s="202"/>
      <c r="G40" s="202"/>
      <c r="H40" s="99"/>
      <c r="I40" s="99"/>
    </row>
    <row r="41" spans="1:9" ht="16.2" x14ac:dyDescent="0.2">
      <c r="A41" s="20"/>
      <c r="B41" s="21" t="s">
        <v>15</v>
      </c>
      <c r="C41" s="70" t="s">
        <v>37</v>
      </c>
      <c r="D41" s="64" t="s">
        <v>117</v>
      </c>
      <c r="E41" s="64" t="s">
        <v>121</v>
      </c>
      <c r="F41" s="64" t="s">
        <v>101</v>
      </c>
      <c r="G41" s="74" t="s">
        <v>90</v>
      </c>
    </row>
    <row r="42" spans="1:9" ht="86.25" customHeight="1" x14ac:dyDescent="0.2">
      <c r="A42" s="22"/>
      <c r="B42" s="21" t="s">
        <v>16</v>
      </c>
      <c r="C42" s="66" t="s">
        <v>102</v>
      </c>
      <c r="D42" s="84" t="s">
        <v>171</v>
      </c>
      <c r="E42" s="84" t="s">
        <v>195</v>
      </c>
      <c r="F42" s="84" t="s">
        <v>196</v>
      </c>
      <c r="G42" s="84" t="s">
        <v>185</v>
      </c>
    </row>
    <row r="43" spans="1:9" x14ac:dyDescent="0.2">
      <c r="A43" s="22"/>
      <c r="B43" s="21" t="s">
        <v>18</v>
      </c>
      <c r="C43" s="23" t="s">
        <v>38</v>
      </c>
      <c r="D43" s="64" t="s">
        <v>30</v>
      </c>
      <c r="E43" s="25" t="s">
        <v>59</v>
      </c>
      <c r="F43" s="25" t="s">
        <v>59</v>
      </c>
      <c r="G43" s="25" t="s">
        <v>89</v>
      </c>
    </row>
    <row r="44" spans="1:9" x14ac:dyDescent="0.2">
      <c r="A44" s="22"/>
      <c r="B44" s="198" t="s">
        <v>39</v>
      </c>
      <c r="C44" s="176"/>
      <c r="D44" s="175"/>
      <c r="E44" s="175"/>
      <c r="F44" s="76" t="str">
        <f>IF(C44="","",F61)</f>
        <v/>
      </c>
      <c r="G44" s="72" t="str">
        <f>IF(C44="","",D44*(E44-F44))</f>
        <v/>
      </c>
    </row>
    <row r="45" spans="1:9" x14ac:dyDescent="0.2">
      <c r="A45" s="22"/>
      <c r="B45" s="199"/>
      <c r="C45" s="176"/>
      <c r="D45" s="175"/>
      <c r="E45" s="175"/>
      <c r="F45" s="76" t="str">
        <f t="shared" ref="F45:F53" si="4">IF(C45="","",F62)</f>
        <v/>
      </c>
      <c r="G45" s="72" t="str">
        <f t="shared" ref="G45:G53" si="5">IF(C45="","",D45*(E45-F45))</f>
        <v/>
      </c>
    </row>
    <row r="46" spans="1:9" x14ac:dyDescent="0.2">
      <c r="A46" s="22"/>
      <c r="B46" s="199"/>
      <c r="C46" s="176"/>
      <c r="D46" s="175"/>
      <c r="E46" s="175"/>
      <c r="F46" s="76" t="str">
        <f t="shared" si="4"/>
        <v/>
      </c>
      <c r="G46" s="72" t="str">
        <f t="shared" si="5"/>
        <v/>
      </c>
    </row>
    <row r="47" spans="1:9" x14ac:dyDescent="0.2">
      <c r="A47" s="22"/>
      <c r="B47" s="199"/>
      <c r="C47" s="176"/>
      <c r="D47" s="175"/>
      <c r="E47" s="175"/>
      <c r="F47" s="76" t="str">
        <f t="shared" si="4"/>
        <v/>
      </c>
      <c r="G47" s="72" t="str">
        <f t="shared" si="5"/>
        <v/>
      </c>
    </row>
    <row r="48" spans="1:9" x14ac:dyDescent="0.2">
      <c r="A48" s="22"/>
      <c r="B48" s="199"/>
      <c r="C48" s="176"/>
      <c r="D48" s="175"/>
      <c r="E48" s="175"/>
      <c r="F48" s="76" t="str">
        <f t="shared" si="4"/>
        <v/>
      </c>
      <c r="G48" s="72" t="str">
        <f t="shared" si="5"/>
        <v/>
      </c>
    </row>
    <row r="49" spans="1:9" x14ac:dyDescent="0.2">
      <c r="A49" s="22"/>
      <c r="B49" s="199"/>
      <c r="C49" s="176"/>
      <c r="D49" s="175"/>
      <c r="E49" s="175"/>
      <c r="F49" s="76" t="str">
        <f t="shared" si="4"/>
        <v/>
      </c>
      <c r="G49" s="72" t="str">
        <f t="shared" si="5"/>
        <v/>
      </c>
    </row>
    <row r="50" spans="1:9" x14ac:dyDescent="0.2">
      <c r="A50" s="22"/>
      <c r="B50" s="199"/>
      <c r="C50" s="176"/>
      <c r="D50" s="175"/>
      <c r="E50" s="175"/>
      <c r="F50" s="76" t="str">
        <f t="shared" si="4"/>
        <v/>
      </c>
      <c r="G50" s="72" t="str">
        <f t="shared" si="5"/>
        <v/>
      </c>
    </row>
    <row r="51" spans="1:9" x14ac:dyDescent="0.2">
      <c r="A51" s="22"/>
      <c r="B51" s="199"/>
      <c r="C51" s="176"/>
      <c r="D51" s="175"/>
      <c r="E51" s="175"/>
      <c r="F51" s="76" t="str">
        <f t="shared" si="4"/>
        <v/>
      </c>
      <c r="G51" s="72" t="str">
        <f t="shared" si="5"/>
        <v/>
      </c>
    </row>
    <row r="52" spans="1:9" x14ac:dyDescent="0.2">
      <c r="A52" s="22"/>
      <c r="B52" s="199"/>
      <c r="C52" s="176"/>
      <c r="D52" s="175"/>
      <c r="E52" s="175"/>
      <c r="F52" s="76" t="str">
        <f t="shared" si="4"/>
        <v/>
      </c>
      <c r="G52" s="72" t="str">
        <f t="shared" si="5"/>
        <v/>
      </c>
    </row>
    <row r="53" spans="1:9" x14ac:dyDescent="0.2">
      <c r="A53" s="22"/>
      <c r="B53" s="199"/>
      <c r="C53" s="176"/>
      <c r="D53" s="175"/>
      <c r="E53" s="175"/>
      <c r="F53" s="76" t="str">
        <f t="shared" si="4"/>
        <v/>
      </c>
      <c r="G53" s="72" t="str">
        <f t="shared" si="5"/>
        <v/>
      </c>
    </row>
    <row r="54" spans="1:9" x14ac:dyDescent="0.2">
      <c r="A54" s="22"/>
      <c r="B54" s="60" t="s">
        <v>63</v>
      </c>
      <c r="C54" s="26" t="s">
        <v>64</v>
      </c>
      <c r="D54" s="26" t="s">
        <v>65</v>
      </c>
      <c r="E54" s="26"/>
      <c r="F54" s="26" t="s">
        <v>65</v>
      </c>
      <c r="G54" s="26" t="s">
        <v>65</v>
      </c>
    </row>
    <row r="55" spans="1:9" x14ac:dyDescent="0.2">
      <c r="A55" s="16"/>
    </row>
    <row r="56" spans="1:9" ht="16.2" x14ac:dyDescent="0.2">
      <c r="A56" s="96" t="s">
        <v>166</v>
      </c>
    </row>
    <row r="57" spans="1:9" ht="41.4" x14ac:dyDescent="0.2">
      <c r="A57" s="16"/>
      <c r="B57" s="19"/>
      <c r="C57" s="58"/>
      <c r="D57" s="79" t="s">
        <v>60</v>
      </c>
      <c r="E57" s="78" t="s">
        <v>91</v>
      </c>
      <c r="F57" s="99"/>
      <c r="G57" s="99"/>
      <c r="H57" s="99"/>
      <c r="I57" s="99"/>
    </row>
    <row r="58" spans="1:9" ht="16.2" x14ac:dyDescent="0.2">
      <c r="A58" s="20"/>
      <c r="B58" s="21" t="s">
        <v>15</v>
      </c>
      <c r="C58" s="70" t="s">
        <v>37</v>
      </c>
      <c r="D58" s="64" t="s">
        <v>104</v>
      </c>
      <c r="E58" s="63" t="s">
        <v>99</v>
      </c>
      <c r="F58" s="64" t="s">
        <v>101</v>
      </c>
      <c r="G58" s="18"/>
    </row>
    <row r="59" spans="1:9" ht="72.75" customHeight="1" x14ac:dyDescent="0.2">
      <c r="A59" s="22"/>
      <c r="B59" s="21" t="s">
        <v>16</v>
      </c>
      <c r="C59" s="66" t="s">
        <v>102</v>
      </c>
      <c r="D59" s="84" t="s">
        <v>193</v>
      </c>
      <c r="E59" s="105" t="s">
        <v>81</v>
      </c>
      <c r="F59" s="84" t="s">
        <v>194</v>
      </c>
      <c r="G59" s="18"/>
    </row>
    <row r="60" spans="1:9" x14ac:dyDescent="0.2">
      <c r="A60" s="22"/>
      <c r="B60" s="21" t="s">
        <v>18</v>
      </c>
      <c r="C60" s="23" t="s">
        <v>38</v>
      </c>
      <c r="D60" s="26" t="s">
        <v>190</v>
      </c>
      <c r="E60" s="26" t="s">
        <v>192</v>
      </c>
      <c r="F60" s="25" t="s">
        <v>59</v>
      </c>
      <c r="G60" s="18"/>
    </row>
    <row r="61" spans="1:9" x14ac:dyDescent="0.2">
      <c r="A61" s="22"/>
      <c r="B61" s="198" t="s">
        <v>39</v>
      </c>
      <c r="C61" s="24"/>
      <c r="D61" s="71"/>
      <c r="E61" s="73" t="str">
        <f>IF(C61="","",'MPS(input)'!$E$24)</f>
        <v/>
      </c>
      <c r="F61" s="76" t="str">
        <f>IF(C61="","",(D61-0)*E61/1000)</f>
        <v/>
      </c>
      <c r="G61" s="18"/>
    </row>
    <row r="62" spans="1:9" x14ac:dyDescent="0.2">
      <c r="A62" s="22"/>
      <c r="B62" s="199"/>
      <c r="C62" s="24"/>
      <c r="D62" s="57"/>
      <c r="E62" s="73" t="str">
        <f>IF(C62="","",'MPS(input)'!$E$24)</f>
        <v/>
      </c>
      <c r="F62" s="76" t="str">
        <f t="shared" ref="F62:F70" si="6">IF(C62="","",(D62-0)*E62/1000)</f>
        <v/>
      </c>
      <c r="G62" s="18"/>
    </row>
    <row r="63" spans="1:9" x14ac:dyDescent="0.2">
      <c r="A63" s="22"/>
      <c r="B63" s="199"/>
      <c r="C63" s="24"/>
      <c r="D63" s="57"/>
      <c r="E63" s="73" t="str">
        <f>IF(C63="","",'MPS(input)'!$E$24)</f>
        <v/>
      </c>
      <c r="F63" s="76" t="str">
        <f t="shared" si="6"/>
        <v/>
      </c>
      <c r="G63" s="18"/>
    </row>
    <row r="64" spans="1:9" x14ac:dyDescent="0.2">
      <c r="A64" s="22"/>
      <c r="B64" s="199"/>
      <c r="C64" s="24"/>
      <c r="D64" s="57"/>
      <c r="E64" s="73" t="str">
        <f>IF(C64="","",'MPS(input)'!$E$24)</f>
        <v/>
      </c>
      <c r="F64" s="76" t="str">
        <f t="shared" si="6"/>
        <v/>
      </c>
      <c r="G64" s="18"/>
    </row>
    <row r="65" spans="1:7" x14ac:dyDescent="0.2">
      <c r="A65" s="22"/>
      <c r="B65" s="199"/>
      <c r="C65" s="24"/>
      <c r="D65" s="57"/>
      <c r="E65" s="73" t="str">
        <f>IF(C65="","",'MPS(input)'!$E$24)</f>
        <v/>
      </c>
      <c r="F65" s="76" t="str">
        <f t="shared" si="6"/>
        <v/>
      </c>
      <c r="G65" s="18"/>
    </row>
    <row r="66" spans="1:7" x14ac:dyDescent="0.2">
      <c r="A66" s="22"/>
      <c r="B66" s="199"/>
      <c r="C66" s="24"/>
      <c r="D66" s="57"/>
      <c r="E66" s="73" t="str">
        <f>IF(C66="","",'MPS(input)'!$E$24)</f>
        <v/>
      </c>
      <c r="F66" s="76" t="str">
        <f t="shared" si="6"/>
        <v/>
      </c>
      <c r="G66" s="18"/>
    </row>
    <row r="67" spans="1:7" x14ac:dyDescent="0.2">
      <c r="A67" s="22"/>
      <c r="B67" s="199"/>
      <c r="C67" s="24"/>
      <c r="D67" s="57"/>
      <c r="E67" s="73" t="str">
        <f>IF(C67="","",'MPS(input)'!$E$24)</f>
        <v/>
      </c>
      <c r="F67" s="76" t="str">
        <f t="shared" si="6"/>
        <v/>
      </c>
      <c r="G67" s="18"/>
    </row>
    <row r="68" spans="1:7" x14ac:dyDescent="0.2">
      <c r="A68" s="22"/>
      <c r="B68" s="199"/>
      <c r="C68" s="24"/>
      <c r="D68" s="57"/>
      <c r="E68" s="73" t="str">
        <f>IF(C68="","",'MPS(input)'!$E$24)</f>
        <v/>
      </c>
      <c r="F68" s="76" t="str">
        <f t="shared" si="6"/>
        <v/>
      </c>
      <c r="G68" s="18"/>
    </row>
    <row r="69" spans="1:7" x14ac:dyDescent="0.2">
      <c r="A69" s="22"/>
      <c r="B69" s="199"/>
      <c r="C69" s="24"/>
      <c r="D69" s="57"/>
      <c r="E69" s="73" t="str">
        <f>IF(C69="","",'MPS(input)'!$E$24)</f>
        <v/>
      </c>
      <c r="F69" s="76" t="str">
        <f t="shared" si="6"/>
        <v/>
      </c>
      <c r="G69" s="18"/>
    </row>
    <row r="70" spans="1:7" x14ac:dyDescent="0.2">
      <c r="A70" s="22"/>
      <c r="B70" s="199"/>
      <c r="C70" s="24"/>
      <c r="D70" s="57"/>
      <c r="E70" s="73" t="str">
        <f>IF(C70="","",'MPS(input)'!$E$24)</f>
        <v/>
      </c>
      <c r="F70" s="76" t="str">
        <f t="shared" si="6"/>
        <v/>
      </c>
      <c r="G70" s="18"/>
    </row>
    <row r="71" spans="1:7" x14ac:dyDescent="0.2">
      <c r="A71" s="22"/>
      <c r="B71" s="60" t="s">
        <v>63</v>
      </c>
      <c r="C71" s="26" t="s">
        <v>64</v>
      </c>
      <c r="D71" s="26" t="s">
        <v>65</v>
      </c>
      <c r="E71" s="26" t="s">
        <v>65</v>
      </c>
      <c r="F71" s="26" t="s">
        <v>65</v>
      </c>
      <c r="G71" s="18"/>
    </row>
    <row r="72" spans="1:7" x14ac:dyDescent="0.2">
      <c r="A72" s="16"/>
    </row>
  </sheetData>
  <sheetProtection algorithmName="SHA-512" hashValue="sPZ7wuiZKYgrWEl+FepfcXtVHNROQG/lH+1RitNm9dPy4Fzraa5zgyx5uDYN5jf2O4p8w1rwAsUxlOu0non94g==" saltValue="AUEV4SbKsYxeY4S6RKTHMg==" spinCount="100000" sheet="1" objects="1" scenarios="1" formatCells="0" formatRows="0"/>
  <mergeCells count="8">
    <mergeCell ref="B44:B53"/>
    <mergeCell ref="B61:B70"/>
    <mergeCell ref="E6:G6"/>
    <mergeCell ref="H6:I6"/>
    <mergeCell ref="B10:B19"/>
    <mergeCell ref="D23:F23"/>
    <mergeCell ref="B27:B36"/>
    <mergeCell ref="F40:G40"/>
  </mergeCells>
  <phoneticPr fontId="10"/>
  <pageMargins left="0.7" right="0.7" top="0.75" bottom="0.75" header="0.3" footer="0.3"/>
  <pageSetup paperSize="9" scale="39" orientation="portrait"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6"/>
  <sheetViews>
    <sheetView view="pageBreakPreview" zoomScaleNormal="100" zoomScaleSheetLayoutView="100" workbookViewId="0"/>
  </sheetViews>
  <sheetFormatPr defaultColWidth="9" defaultRowHeight="13.8" x14ac:dyDescent="0.2"/>
  <cols>
    <col min="1" max="4" width="3.6640625" style="1" customWidth="1"/>
    <col min="5" max="5" width="49.6640625" style="1" customWidth="1"/>
    <col min="6" max="6" width="10" style="1" customWidth="1"/>
    <col min="7" max="7" width="13.33203125" style="1" customWidth="1"/>
    <col min="8" max="8" width="14.6640625" style="1" customWidth="1"/>
    <col min="9" max="9" width="14.33203125" style="3" bestFit="1" customWidth="1"/>
    <col min="10" max="16384" width="9" style="1"/>
  </cols>
  <sheetData>
    <row r="1" spans="1:11" s="112" customFormat="1" ht="18" customHeight="1" x14ac:dyDescent="0.2">
      <c r="I1" s="120" t="str">
        <f>'MPS(input)'!K1</f>
        <v>Monitoring Spreadsheet: JCM_TH_AM018_ver01.0</v>
      </c>
    </row>
    <row r="2" spans="1:11" ht="18" customHeight="1" x14ac:dyDescent="0.2">
      <c r="I2" s="12" t="str">
        <f>'MPS(input)'!K2</f>
        <v>Reference Number:</v>
      </c>
    </row>
    <row r="3" spans="1:11" ht="27.75" customHeight="1" x14ac:dyDescent="0.2">
      <c r="A3" s="205" t="s">
        <v>207</v>
      </c>
      <c r="B3" s="205"/>
      <c r="C3" s="205"/>
      <c r="D3" s="205"/>
      <c r="E3" s="205"/>
      <c r="F3" s="205"/>
      <c r="G3" s="205"/>
      <c r="H3" s="205"/>
      <c r="I3" s="205"/>
    </row>
    <row r="4" spans="1:11" ht="11.25" customHeight="1" x14ac:dyDescent="0.2"/>
    <row r="5" spans="1:11" ht="18.75" customHeight="1" x14ac:dyDescent="0.2">
      <c r="A5" s="28" t="s">
        <v>41</v>
      </c>
      <c r="B5" s="29"/>
      <c r="C5" s="29"/>
      <c r="D5" s="29"/>
      <c r="E5" s="30"/>
      <c r="F5" s="31" t="s">
        <v>0</v>
      </c>
      <c r="G5" s="31" t="s">
        <v>33</v>
      </c>
      <c r="H5" s="31" t="s">
        <v>34</v>
      </c>
      <c r="I5" s="32" t="s">
        <v>1</v>
      </c>
    </row>
    <row r="6" spans="1:11" ht="18.75" customHeight="1" x14ac:dyDescent="0.2">
      <c r="A6" s="33"/>
      <c r="B6" s="34" t="s">
        <v>42</v>
      </c>
      <c r="C6" s="35"/>
      <c r="D6" s="35"/>
      <c r="E6" s="35"/>
      <c r="F6" s="36" t="s">
        <v>49</v>
      </c>
      <c r="G6" s="45">
        <f>G8-G11</f>
        <v>0</v>
      </c>
      <c r="H6" s="36" t="s">
        <v>45</v>
      </c>
      <c r="I6" s="36" t="s">
        <v>43</v>
      </c>
    </row>
    <row r="7" spans="1:11" ht="18.75" customHeight="1" x14ac:dyDescent="0.2">
      <c r="A7" s="28" t="s">
        <v>35</v>
      </c>
      <c r="B7" s="30"/>
      <c r="C7" s="29"/>
      <c r="D7" s="31"/>
      <c r="E7" s="31"/>
      <c r="F7" s="31"/>
      <c r="G7" s="46"/>
      <c r="H7" s="30"/>
      <c r="I7" s="31"/>
    </row>
    <row r="8" spans="1:11" ht="18.75" customHeight="1" x14ac:dyDescent="0.2">
      <c r="A8" s="37"/>
      <c r="B8" s="38" t="s">
        <v>44</v>
      </c>
      <c r="C8" s="35"/>
      <c r="D8" s="35"/>
      <c r="E8" s="35"/>
      <c r="F8" s="36" t="s">
        <v>49</v>
      </c>
      <c r="G8" s="45">
        <f>G9</f>
        <v>0</v>
      </c>
      <c r="H8" s="36" t="s">
        <v>45</v>
      </c>
      <c r="I8" s="36" t="s">
        <v>46</v>
      </c>
      <c r="K8" s="6"/>
    </row>
    <row r="9" spans="1:11" ht="18.75" customHeight="1" x14ac:dyDescent="0.2">
      <c r="A9" s="33"/>
      <c r="B9" s="39"/>
      <c r="C9" s="42" t="s">
        <v>53</v>
      </c>
      <c r="D9" s="42"/>
      <c r="E9" s="42"/>
      <c r="F9" s="36" t="s">
        <v>49</v>
      </c>
      <c r="G9" s="45">
        <f>'MPS(input_separate)'!J20</f>
        <v>0</v>
      </c>
      <c r="H9" s="36" t="s">
        <v>51</v>
      </c>
      <c r="I9" s="36" t="s">
        <v>52</v>
      </c>
    </row>
    <row r="10" spans="1:11" ht="18.75" customHeight="1" x14ac:dyDescent="0.2">
      <c r="A10" s="28" t="s">
        <v>36</v>
      </c>
      <c r="B10" s="29"/>
      <c r="C10" s="29"/>
      <c r="D10" s="29"/>
      <c r="E10" s="30"/>
      <c r="F10" s="31"/>
      <c r="G10" s="46"/>
      <c r="H10" s="30"/>
      <c r="I10" s="31"/>
    </row>
    <row r="11" spans="1:11" ht="16.2" x14ac:dyDescent="0.2">
      <c r="A11" s="37"/>
      <c r="B11" s="38" t="s">
        <v>47</v>
      </c>
      <c r="C11" s="35"/>
      <c r="D11" s="35"/>
      <c r="E11" s="35"/>
      <c r="F11" s="36" t="s">
        <v>49</v>
      </c>
      <c r="G11" s="44">
        <f>G12</f>
        <v>0</v>
      </c>
      <c r="H11" s="36" t="s">
        <v>45</v>
      </c>
      <c r="I11" s="36" t="s">
        <v>48</v>
      </c>
    </row>
    <row r="12" spans="1:11" ht="16.2" x14ac:dyDescent="0.2">
      <c r="A12" s="33"/>
      <c r="B12" s="40"/>
      <c r="C12" s="42" t="s">
        <v>54</v>
      </c>
      <c r="D12" s="41"/>
      <c r="E12" s="41"/>
      <c r="F12" s="36" t="s">
        <v>49</v>
      </c>
      <c r="G12" s="44">
        <f>IF(ISERROR('MPS(input)'!E14*SMALL('MPS(input)'!E26:E30,COUNTIF('MPS(input)'!E26:E30,0)+1)),"0.0",('MPS(input)'!E14*SMALL('MPS(input)'!E26:E30,COUNTIF('MPS(input)'!E26:E30,0)+1)))</f>
        <v>0</v>
      </c>
      <c r="H12" s="36" t="s">
        <v>55</v>
      </c>
      <c r="I12" s="36" t="s">
        <v>48</v>
      </c>
    </row>
    <row r="13" spans="1:11" x14ac:dyDescent="0.2">
      <c r="C13" s="5"/>
      <c r="E13" s="5"/>
      <c r="F13" s="7"/>
      <c r="G13" s="6"/>
      <c r="H13" s="6"/>
      <c r="I13" s="4"/>
    </row>
    <row r="14" spans="1:11" ht="21.75" customHeight="1" x14ac:dyDescent="0.2">
      <c r="E14" s="1" t="s">
        <v>2</v>
      </c>
    </row>
    <row r="15" spans="1:11" ht="21.75" customHeight="1" x14ac:dyDescent="0.2">
      <c r="E15" s="3"/>
      <c r="F15" s="67" t="s">
        <v>127</v>
      </c>
      <c r="G15" s="3"/>
    </row>
    <row r="16" spans="1:11" ht="21.75" customHeight="1" x14ac:dyDescent="0.2">
      <c r="E16" s="54" t="s">
        <v>126</v>
      </c>
      <c r="F16" s="95">
        <v>46.5</v>
      </c>
      <c r="G16" s="56" t="s">
        <v>129</v>
      </c>
    </row>
    <row r="17" spans="1:11" ht="21.75" customHeight="1" x14ac:dyDescent="0.2">
      <c r="E17" s="54" t="s">
        <v>128</v>
      </c>
      <c r="F17" s="95">
        <v>40.9</v>
      </c>
      <c r="G17" s="56" t="s">
        <v>129</v>
      </c>
    </row>
    <row r="18" spans="1:11" ht="21.75" customHeight="1" x14ac:dyDescent="0.2">
      <c r="E18" s="54" t="s">
        <v>130</v>
      </c>
      <c r="F18" s="95">
        <v>44.8</v>
      </c>
      <c r="G18" s="56" t="s">
        <v>129</v>
      </c>
    </row>
    <row r="19" spans="1:11" ht="21.75" customHeight="1" x14ac:dyDescent="0.2"/>
    <row r="20" spans="1:11" s="3" customFormat="1" x14ac:dyDescent="0.2">
      <c r="E20" s="48"/>
      <c r="F20" s="49"/>
      <c r="G20" s="50"/>
      <c r="H20" s="51"/>
    </row>
    <row r="21" spans="1:11" s="3" customFormat="1" ht="16.2" x14ac:dyDescent="0.2">
      <c r="F21" s="67" t="s">
        <v>119</v>
      </c>
    </row>
    <row r="22" spans="1:11" s="3" customFormat="1" ht="16.2" x14ac:dyDescent="0.2">
      <c r="E22" s="54" t="s">
        <v>123</v>
      </c>
      <c r="F22" s="55">
        <f>ROUND(0.0148*44/12,4)</f>
        <v>5.4300000000000001E-2</v>
      </c>
      <c r="G22" s="56" t="s">
        <v>58</v>
      </c>
    </row>
    <row r="23" spans="1:11" s="3" customFormat="1" ht="16.2" x14ac:dyDescent="0.2">
      <c r="E23" s="54" t="s">
        <v>122</v>
      </c>
      <c r="F23" s="55">
        <f>ROUND(0.0159*44/12,4)</f>
        <v>5.8299999999999998E-2</v>
      </c>
      <c r="G23" s="56" t="s">
        <v>58</v>
      </c>
    </row>
    <row r="24" spans="1:11" s="3" customFormat="1" ht="16.2" x14ac:dyDescent="0.2">
      <c r="E24" s="54" t="s">
        <v>124</v>
      </c>
      <c r="F24" s="55">
        <f>ROUND(0.0168*44/12,4)</f>
        <v>6.1600000000000002E-2</v>
      </c>
      <c r="G24" s="56" t="s">
        <v>58</v>
      </c>
    </row>
    <row r="25" spans="1:11" s="3" customFormat="1" x14ac:dyDescent="0.2">
      <c r="E25" s="48"/>
      <c r="F25" s="49"/>
      <c r="G25" s="50"/>
    </row>
    <row r="26" spans="1:11" s="3" customFormat="1" ht="16.2" x14ac:dyDescent="0.2">
      <c r="E26" s="1"/>
      <c r="F26" s="47" t="s">
        <v>62</v>
      </c>
      <c r="G26" s="1"/>
      <c r="H26" s="1"/>
    </row>
    <row r="27" spans="1:11" s="3" customFormat="1" ht="42.75" customHeight="1" x14ac:dyDescent="0.2">
      <c r="E27" s="52" t="s">
        <v>61</v>
      </c>
      <c r="F27" s="107">
        <v>1.3</v>
      </c>
      <c r="G27" s="53" t="s">
        <v>144</v>
      </c>
      <c r="H27" s="1"/>
    </row>
    <row r="28" spans="1:11" s="3" customFormat="1" ht="15" customHeight="1" x14ac:dyDescent="0.2">
      <c r="H28" s="1"/>
    </row>
    <row r="29" spans="1:11" s="3" customFormat="1" ht="21.9" customHeight="1" x14ac:dyDescent="0.2">
      <c r="A29" s="1"/>
      <c r="B29" s="1"/>
      <c r="C29" s="1"/>
      <c r="D29" s="1"/>
      <c r="E29" s="1"/>
      <c r="F29" s="1"/>
      <c r="G29" s="1"/>
      <c r="H29" s="1"/>
      <c r="I29" s="1"/>
      <c r="J29" s="1"/>
    </row>
    <row r="30" spans="1:11" s="3" customFormat="1" ht="21.9" customHeight="1" x14ac:dyDescent="0.2">
      <c r="A30" s="1"/>
      <c r="B30" s="1"/>
      <c r="C30" s="1"/>
      <c r="D30" s="1"/>
      <c r="E30" s="1"/>
      <c r="F30" s="1"/>
      <c r="G30" s="1"/>
      <c r="H30" s="1"/>
      <c r="I30" s="1"/>
      <c r="J30" s="1"/>
    </row>
    <row r="31" spans="1:11" s="3" customFormat="1" ht="21.9" customHeight="1" x14ac:dyDescent="0.2">
      <c r="A31" s="1"/>
      <c r="B31" s="1"/>
      <c r="C31" s="1"/>
      <c r="D31" s="1"/>
      <c r="E31" s="1"/>
      <c r="F31" s="1"/>
      <c r="G31" s="1"/>
      <c r="H31" s="1"/>
      <c r="I31" s="1"/>
      <c r="J31" s="1"/>
    </row>
    <row r="32" spans="1:11" ht="18.75" customHeight="1" x14ac:dyDescent="0.2">
      <c r="I32" s="1"/>
      <c r="K32" s="11"/>
    </row>
    <row r="33" spans="9:9" ht="18.75" customHeight="1" x14ac:dyDescent="0.2">
      <c r="I33" s="1"/>
    </row>
    <row r="34" spans="9:9" ht="18.75" customHeight="1" x14ac:dyDescent="0.2">
      <c r="I34" s="1"/>
    </row>
    <row r="35" spans="9:9" ht="18.75" customHeight="1" x14ac:dyDescent="0.2">
      <c r="I35" s="1"/>
    </row>
    <row r="36" spans="9:9" ht="18.75" customHeight="1" x14ac:dyDescent="0.2">
      <c r="I36" s="1"/>
    </row>
    <row r="37" spans="9:9" ht="18.75" customHeight="1" x14ac:dyDescent="0.2">
      <c r="I37" s="1"/>
    </row>
    <row r="38" spans="9:9" ht="18.75" customHeight="1" x14ac:dyDescent="0.2">
      <c r="I38" s="1"/>
    </row>
    <row r="39" spans="9:9" ht="18.75" customHeight="1" x14ac:dyDescent="0.2">
      <c r="I39" s="1"/>
    </row>
    <row r="40" spans="9:9" ht="36.75" customHeight="1" x14ac:dyDescent="0.2">
      <c r="I40" s="1"/>
    </row>
    <row r="41" spans="9:9" ht="18.75" customHeight="1" x14ac:dyDescent="0.2">
      <c r="I41" s="1"/>
    </row>
    <row r="42" spans="9:9" ht="18.75" customHeight="1" x14ac:dyDescent="0.2">
      <c r="I42" s="1"/>
    </row>
    <row r="43" spans="9:9" ht="18.75" customHeight="1" x14ac:dyDescent="0.2">
      <c r="I43" s="1"/>
    </row>
    <row r="44" spans="9:9" ht="18.75" customHeight="1" x14ac:dyDescent="0.2">
      <c r="I44" s="1"/>
    </row>
    <row r="45" spans="9:9" ht="18.75" customHeight="1" x14ac:dyDescent="0.2">
      <c r="I45" s="1"/>
    </row>
    <row r="46" spans="9:9" x14ac:dyDescent="0.2">
      <c r="I46" s="1"/>
    </row>
  </sheetData>
  <sheetProtection algorithmName="SHA-512" hashValue="eKliy8m1qKEDyEPQtRaFTskcNroLUn/Mx8z3u9eOYvIPcAXW7iX6dkCT4lqzmvkffQdZk/ytdaKnwfoXXo4NBQ==" saltValue="dbFIyDtiQwsg44nwEtefLw==" spinCount="100000" sheet="1" objects="1" scenarios="1"/>
  <mergeCells count="1">
    <mergeCell ref="A3:I3"/>
  </mergeCells>
  <phoneticPr fontId="10"/>
  <pageMargins left="0.70866141732283472" right="0.70866141732283472" top="0.74803149606299213" bottom="0.74803149606299213" header="0.31496062992125984" footer="0.31496062992125984"/>
  <pageSetup paperSize="9" scale="76"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65BF-F91E-47BC-A26F-BD4D3CD029CA}">
  <sheetPr>
    <tabColor theme="3" tint="0.39997558519241921"/>
  </sheetPr>
  <dimension ref="A1:C12"/>
  <sheetViews>
    <sheetView showGridLines="0" view="pageBreakPreview" zoomScale="80" zoomScaleNormal="80" zoomScaleSheetLayoutView="80" workbookViewId="0"/>
  </sheetViews>
  <sheetFormatPr defaultColWidth="9" defaultRowHeight="13.2" x14ac:dyDescent="0.2"/>
  <cols>
    <col min="1" max="1" width="3.6640625" style="111" customWidth="1"/>
    <col min="2" max="2" width="36.33203125" style="111" customWidth="1"/>
    <col min="3" max="3" width="49.109375" style="111" customWidth="1"/>
    <col min="4" max="16384" width="9" style="111"/>
  </cols>
  <sheetData>
    <row r="1" spans="1:3" ht="18" customHeight="1" x14ac:dyDescent="0.2">
      <c r="C1" s="132" t="str">
        <f>'MPS(input)'!K1</f>
        <v>Monitoring Spreadsheet: JCM_TH_AM018_ver01.0</v>
      </c>
    </row>
    <row r="2" spans="1:3" ht="18" customHeight="1" x14ac:dyDescent="0.2">
      <c r="C2" s="132" t="str">
        <f>'MPS(input)'!K2</f>
        <v>Reference Number:</v>
      </c>
    </row>
    <row r="3" spans="1:3" ht="24.75" customHeight="1" x14ac:dyDescent="0.2">
      <c r="A3" s="206" t="s">
        <v>199</v>
      </c>
      <c r="B3" s="206"/>
      <c r="C3" s="206"/>
    </row>
    <row r="5" spans="1:3" ht="21" customHeight="1" x14ac:dyDescent="0.2">
      <c r="B5" s="131" t="s">
        <v>200</v>
      </c>
      <c r="C5" s="131" t="s">
        <v>201</v>
      </c>
    </row>
    <row r="6" spans="1:3" ht="54.75" customHeight="1" x14ac:dyDescent="0.2">
      <c r="B6" s="130"/>
      <c r="C6" s="130"/>
    </row>
    <row r="7" spans="1:3" ht="54.75" customHeight="1" x14ac:dyDescent="0.2">
      <c r="B7" s="130"/>
      <c r="C7" s="130"/>
    </row>
    <row r="8" spans="1:3" ht="54.75" customHeight="1" x14ac:dyDescent="0.2">
      <c r="B8" s="130"/>
      <c r="C8" s="130"/>
    </row>
    <row r="9" spans="1:3" ht="54.75" customHeight="1" x14ac:dyDescent="0.2">
      <c r="B9" s="130"/>
      <c r="C9" s="130"/>
    </row>
    <row r="10" spans="1:3" ht="54.75" customHeight="1" x14ac:dyDescent="0.2">
      <c r="B10" s="130"/>
      <c r="C10" s="130"/>
    </row>
    <row r="11" spans="1:3" ht="54.75" customHeight="1" x14ac:dyDescent="0.2">
      <c r="B11" s="130"/>
      <c r="C11" s="130"/>
    </row>
    <row r="12" spans="1:3" ht="54.75" customHeight="1" x14ac:dyDescent="0.2">
      <c r="B12" s="130"/>
      <c r="C12" s="130"/>
    </row>
  </sheetData>
  <sheetProtection algorithmName="SHA-512" hashValue="HylKFSbqJukLxeJvo+63qChnW4HSscha6Wr0ZxS3KHyFd0cdfPn+yhYl0kNOuUBEU4qnuLJe/HD1N2g9PkV+sg==" saltValue="JCY67Mr1QKnL1LAccmNcgA==" spinCount="100000" sheet="1" formatCells="0" formatRows="0" insertRows="0"/>
  <mergeCells count="1">
    <mergeCell ref="A3:C3"/>
  </mergeCells>
  <phoneticPr fontId="1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C6EB-5B58-4DD3-B27D-D9D3B5BE88A6}">
  <sheetPr>
    <tabColor theme="5" tint="0.39997558519241921"/>
    <pageSetUpPr fitToPage="1"/>
  </sheetPr>
  <dimension ref="A1:R42"/>
  <sheetViews>
    <sheetView showGridLines="0" view="pageBreakPreview" zoomScale="70" zoomScaleNormal="70" zoomScaleSheetLayoutView="70" workbookViewId="0"/>
  </sheetViews>
  <sheetFormatPr defaultColWidth="9" defaultRowHeight="13.8" x14ac:dyDescent="0.2"/>
  <cols>
    <col min="1" max="1" width="3.6640625" style="112" customWidth="1"/>
    <col min="2" max="2" width="26.109375" style="112" customWidth="1"/>
    <col min="3" max="3" width="15.6640625" style="112" customWidth="1"/>
    <col min="4" max="4" width="16.88671875" style="112" customWidth="1"/>
    <col min="5" max="5" width="32.21875" style="112" customWidth="1"/>
    <col min="6" max="6" width="14.109375" style="113" customWidth="1"/>
    <col min="7" max="7" width="14.6640625" style="112" customWidth="1"/>
    <col min="8" max="8" width="15.44140625" style="112" customWidth="1"/>
    <col min="9" max="9" width="21.33203125" style="112" customWidth="1"/>
    <col min="10" max="10" width="100.21875" style="112" customWidth="1"/>
    <col min="11" max="11" width="18.44140625" style="112" customWidth="1"/>
    <col min="12" max="12" width="14.6640625" style="112" customWidth="1"/>
    <col min="13" max="16384" width="9" style="112"/>
  </cols>
  <sheetData>
    <row r="1" spans="1:12" ht="18" customHeight="1" x14ac:dyDescent="0.2">
      <c r="L1" s="110" t="str">
        <f>'MPS(input)'!K1</f>
        <v>Monitoring Spreadsheet: JCM_TH_AM018_ver01.0</v>
      </c>
    </row>
    <row r="2" spans="1:12" ht="18" customHeight="1" x14ac:dyDescent="0.2">
      <c r="L2" s="110" t="str">
        <f>'MPS(input)'!K2</f>
        <v>Reference Number:</v>
      </c>
    </row>
    <row r="3" spans="1:12" ht="27.75" customHeight="1" x14ac:dyDescent="0.2">
      <c r="A3" s="121" t="s">
        <v>223</v>
      </c>
      <c r="B3" s="121"/>
      <c r="C3" s="13"/>
      <c r="D3" s="13"/>
      <c r="E3" s="13"/>
      <c r="F3" s="27"/>
      <c r="G3" s="13"/>
      <c r="H3" s="13"/>
      <c r="I3" s="13"/>
      <c r="J3" s="13"/>
      <c r="K3" s="13"/>
      <c r="L3" s="14"/>
    </row>
    <row r="5" spans="1:12" ht="18.75" customHeight="1" x14ac:dyDescent="0.2">
      <c r="A5" s="114" t="s">
        <v>208</v>
      </c>
      <c r="B5" s="114"/>
      <c r="C5" s="114"/>
    </row>
    <row r="6" spans="1:12" ht="18.75" customHeight="1" x14ac:dyDescent="0.2">
      <c r="A6" s="114"/>
      <c r="B6" s="122" t="s">
        <v>4</v>
      </c>
      <c r="C6" s="122" t="s">
        <v>5</v>
      </c>
      <c r="D6" s="122" t="s">
        <v>6</v>
      </c>
      <c r="E6" s="122" t="s">
        <v>7</v>
      </c>
      <c r="F6" s="122" t="s">
        <v>8</v>
      </c>
      <c r="G6" s="122" t="s">
        <v>9</v>
      </c>
      <c r="H6" s="122" t="s">
        <v>10</v>
      </c>
      <c r="I6" s="122" t="s">
        <v>11</v>
      </c>
      <c r="J6" s="122" t="s">
        <v>12</v>
      </c>
      <c r="K6" s="122" t="s">
        <v>13</v>
      </c>
      <c r="L6" s="122" t="s">
        <v>227</v>
      </c>
    </row>
    <row r="7" spans="1:12" s="117" customFormat="1" ht="39" customHeight="1" x14ac:dyDescent="0.2">
      <c r="B7" s="122" t="s">
        <v>210</v>
      </c>
      <c r="C7" s="122" t="s">
        <v>14</v>
      </c>
      <c r="D7" s="122" t="s">
        <v>15</v>
      </c>
      <c r="E7" s="122" t="s">
        <v>16</v>
      </c>
      <c r="F7" s="122" t="s">
        <v>228</v>
      </c>
      <c r="G7" s="122" t="s">
        <v>18</v>
      </c>
      <c r="H7" s="122" t="s">
        <v>19</v>
      </c>
      <c r="I7" s="122" t="s">
        <v>20</v>
      </c>
      <c r="J7" s="122" t="s">
        <v>50</v>
      </c>
      <c r="K7" s="122" t="s">
        <v>21</v>
      </c>
      <c r="L7" s="122" t="s">
        <v>22</v>
      </c>
    </row>
    <row r="8" spans="1:12" ht="138" customHeight="1" x14ac:dyDescent="0.2">
      <c r="B8" s="133"/>
      <c r="C8" s="123" t="s">
        <v>29</v>
      </c>
      <c r="D8" s="69" t="s">
        <v>92</v>
      </c>
      <c r="E8" s="137" t="s">
        <v>168</v>
      </c>
      <c r="F8" s="125" t="s">
        <v>125</v>
      </c>
      <c r="G8" s="125" t="s">
        <v>134</v>
      </c>
      <c r="H8" s="138" t="s">
        <v>27</v>
      </c>
      <c r="I8" s="127" t="s">
        <v>31</v>
      </c>
      <c r="J8" s="128" t="s">
        <v>216</v>
      </c>
      <c r="K8" s="139" t="s">
        <v>32</v>
      </c>
      <c r="L8" s="128" t="s">
        <v>219</v>
      </c>
    </row>
    <row r="9" spans="1:12" ht="182.4" customHeight="1" x14ac:dyDescent="0.2">
      <c r="B9" s="133"/>
      <c r="C9" s="123" t="s">
        <v>76</v>
      </c>
      <c r="D9" s="64" t="s">
        <v>118</v>
      </c>
      <c r="E9" s="124" t="s">
        <v>116</v>
      </c>
      <c r="F9" s="125" t="s">
        <v>125</v>
      </c>
      <c r="G9" s="64" t="s">
        <v>56</v>
      </c>
      <c r="H9" s="138" t="s">
        <v>27</v>
      </c>
      <c r="I9" s="127" t="s">
        <v>31</v>
      </c>
      <c r="J9" s="128" t="s">
        <v>217</v>
      </c>
      <c r="K9" s="139" t="s">
        <v>32</v>
      </c>
      <c r="L9" s="128" t="s">
        <v>220</v>
      </c>
    </row>
    <row r="10" spans="1:12" ht="143.1" customHeight="1" x14ac:dyDescent="0.2">
      <c r="B10" s="133"/>
      <c r="C10" s="123" t="s">
        <v>73</v>
      </c>
      <c r="D10" s="64" t="s">
        <v>97</v>
      </c>
      <c r="E10" s="124" t="s">
        <v>100</v>
      </c>
      <c r="F10" s="125" t="s">
        <v>125</v>
      </c>
      <c r="G10" s="26" t="s">
        <v>169</v>
      </c>
      <c r="H10" s="138" t="s">
        <v>27</v>
      </c>
      <c r="I10" s="127" t="s">
        <v>31</v>
      </c>
      <c r="J10" s="128" t="s">
        <v>135</v>
      </c>
      <c r="K10" s="139" t="s">
        <v>131</v>
      </c>
      <c r="L10" s="128" t="s">
        <v>220</v>
      </c>
    </row>
    <row r="11" spans="1:12" ht="138.6" customHeight="1" x14ac:dyDescent="0.2">
      <c r="B11" s="133"/>
      <c r="C11" s="123" t="s">
        <v>74</v>
      </c>
      <c r="D11" s="64" t="s">
        <v>98</v>
      </c>
      <c r="E11" s="137" t="s">
        <v>170</v>
      </c>
      <c r="F11" s="126" t="s">
        <v>125</v>
      </c>
      <c r="G11" s="26" t="s">
        <v>169</v>
      </c>
      <c r="H11" s="138" t="s">
        <v>27</v>
      </c>
      <c r="I11" s="127" t="s">
        <v>31</v>
      </c>
      <c r="J11" s="128" t="s">
        <v>135</v>
      </c>
      <c r="K11" s="139" t="s">
        <v>131</v>
      </c>
      <c r="L11" s="128" t="s">
        <v>220</v>
      </c>
    </row>
    <row r="12" spans="1:12" ht="186" customHeight="1" x14ac:dyDescent="0.2">
      <c r="B12" s="133"/>
      <c r="C12" s="123" t="s">
        <v>75</v>
      </c>
      <c r="D12" s="64" t="s">
        <v>117</v>
      </c>
      <c r="E12" s="137" t="s">
        <v>171</v>
      </c>
      <c r="F12" s="126" t="s">
        <v>125</v>
      </c>
      <c r="G12" s="26" t="s">
        <v>56</v>
      </c>
      <c r="H12" s="138" t="s">
        <v>27</v>
      </c>
      <c r="I12" s="127" t="s">
        <v>31</v>
      </c>
      <c r="J12" s="128" t="s">
        <v>161</v>
      </c>
      <c r="K12" s="139" t="s">
        <v>32</v>
      </c>
      <c r="L12" s="128" t="s">
        <v>221</v>
      </c>
    </row>
    <row r="13" spans="1:12" ht="143.4" customHeight="1" x14ac:dyDescent="0.2">
      <c r="B13" s="133"/>
      <c r="C13" s="123" t="s">
        <v>77</v>
      </c>
      <c r="D13" s="64" t="s">
        <v>104</v>
      </c>
      <c r="E13" s="137" t="s">
        <v>172</v>
      </c>
      <c r="F13" s="126" t="s">
        <v>125</v>
      </c>
      <c r="G13" s="26" t="s">
        <v>169</v>
      </c>
      <c r="H13" s="138" t="s">
        <v>27</v>
      </c>
      <c r="I13" s="127" t="s">
        <v>31</v>
      </c>
      <c r="J13" s="128" t="s">
        <v>135</v>
      </c>
      <c r="K13" s="139" t="s">
        <v>131</v>
      </c>
      <c r="L13" s="128" t="s">
        <v>222</v>
      </c>
    </row>
    <row r="14" spans="1:12" ht="135.6" customHeight="1" x14ac:dyDescent="0.2">
      <c r="B14" s="133"/>
      <c r="C14" s="123" t="s">
        <v>85</v>
      </c>
      <c r="D14" s="64" t="s">
        <v>136</v>
      </c>
      <c r="E14" s="82" t="s">
        <v>167</v>
      </c>
      <c r="F14" s="142"/>
      <c r="G14" s="125" t="s">
        <v>57</v>
      </c>
      <c r="H14" s="127" t="s">
        <v>27</v>
      </c>
      <c r="I14" s="127" t="s">
        <v>31</v>
      </c>
      <c r="J14" s="128" t="s">
        <v>135</v>
      </c>
      <c r="K14" s="128" t="s">
        <v>32</v>
      </c>
      <c r="L14" s="128"/>
    </row>
    <row r="15" spans="1:12" ht="50.4" customHeight="1" x14ac:dyDescent="0.2">
      <c r="B15" s="133"/>
      <c r="C15" s="83" t="s">
        <v>86</v>
      </c>
      <c r="D15" s="126" t="s">
        <v>137</v>
      </c>
      <c r="E15" s="137" t="s">
        <v>138</v>
      </c>
      <c r="F15" s="143"/>
      <c r="G15" s="26" t="s">
        <v>66</v>
      </c>
      <c r="H15" s="140" t="s">
        <v>67</v>
      </c>
      <c r="I15" s="129" t="s">
        <v>68</v>
      </c>
      <c r="J15" s="85" t="s">
        <v>83</v>
      </c>
      <c r="K15" s="85" t="s">
        <v>32</v>
      </c>
      <c r="L15" s="129" t="s">
        <v>69</v>
      </c>
    </row>
    <row r="16" spans="1:12" ht="147" customHeight="1" x14ac:dyDescent="0.2">
      <c r="B16" s="133"/>
      <c r="C16" s="83" t="s">
        <v>105</v>
      </c>
      <c r="D16" s="126" t="s">
        <v>139</v>
      </c>
      <c r="E16" s="137" t="s">
        <v>140</v>
      </c>
      <c r="F16" s="144"/>
      <c r="G16" s="126" t="s">
        <v>57</v>
      </c>
      <c r="H16" s="141" t="s">
        <v>27</v>
      </c>
      <c r="I16" s="129" t="s">
        <v>31</v>
      </c>
      <c r="J16" s="129" t="s">
        <v>84</v>
      </c>
      <c r="K16" s="85" t="s">
        <v>32</v>
      </c>
      <c r="L16" s="129" t="s">
        <v>69</v>
      </c>
    </row>
    <row r="17" spans="1:18" ht="8.25" customHeight="1" x14ac:dyDescent="0.2"/>
    <row r="18" spans="1:18" ht="20.25" customHeight="1" x14ac:dyDescent="0.2">
      <c r="A18" s="114" t="s">
        <v>209</v>
      </c>
      <c r="B18" s="114"/>
    </row>
    <row r="19" spans="1:18" ht="20.25" customHeight="1" x14ac:dyDescent="0.2">
      <c r="B19" s="189" t="s">
        <v>4</v>
      </c>
      <c r="C19" s="189"/>
      <c r="D19" s="189" t="s">
        <v>5</v>
      </c>
      <c r="E19" s="189"/>
      <c r="F19" s="122" t="s">
        <v>6</v>
      </c>
      <c r="G19" s="122" t="s">
        <v>7</v>
      </c>
      <c r="H19" s="189" t="s">
        <v>8</v>
      </c>
      <c r="I19" s="189"/>
      <c r="J19" s="189"/>
      <c r="K19" s="189" t="s">
        <v>9</v>
      </c>
      <c r="L19" s="189"/>
    </row>
    <row r="20" spans="1:18" ht="39" customHeight="1" x14ac:dyDescent="0.2">
      <c r="B20" s="211" t="s">
        <v>15</v>
      </c>
      <c r="C20" s="212"/>
      <c r="D20" s="189" t="s">
        <v>16</v>
      </c>
      <c r="E20" s="189"/>
      <c r="F20" s="122" t="s">
        <v>17</v>
      </c>
      <c r="G20" s="122" t="s">
        <v>18</v>
      </c>
      <c r="H20" s="189" t="s">
        <v>20</v>
      </c>
      <c r="I20" s="189"/>
      <c r="J20" s="189"/>
      <c r="K20" s="189" t="s">
        <v>22</v>
      </c>
      <c r="L20" s="189"/>
    </row>
    <row r="21" spans="1:18" ht="69.599999999999994" customHeight="1" x14ac:dyDescent="0.2">
      <c r="B21" s="209" t="s">
        <v>93</v>
      </c>
      <c r="C21" s="210"/>
      <c r="D21" s="221" t="s">
        <v>175</v>
      </c>
      <c r="E21" s="222"/>
      <c r="F21" s="145" t="str">
        <f>'MPS(input)'!E21</f>
        <v xml:space="preserve"> - </v>
      </c>
      <c r="G21" s="145" t="str">
        <f>'MPS(input)'!F21</f>
        <v>kg/Nm3</v>
      </c>
      <c r="H21" s="218" t="s">
        <v>160</v>
      </c>
      <c r="I21" s="227"/>
      <c r="J21" s="228"/>
      <c r="K21" s="223" t="str">
        <f>'MPS(input)'!J21</f>
        <v>Input in Table 4-1on "MPS
(input_separate)"</v>
      </c>
      <c r="L21" s="224">
        <f>'MPS(input)'!K21</f>
        <v>0</v>
      </c>
    </row>
    <row r="22" spans="1:18" ht="87.6" customHeight="1" x14ac:dyDescent="0.2">
      <c r="B22" s="209" t="s">
        <v>94</v>
      </c>
      <c r="C22" s="210"/>
      <c r="D22" s="221" t="s">
        <v>176</v>
      </c>
      <c r="E22" s="222"/>
      <c r="F22" s="145" t="str">
        <f>'MPS(input)'!E22</f>
        <v xml:space="preserve"> - </v>
      </c>
      <c r="G22" s="145" t="str">
        <f>'MPS(input)'!F22</f>
        <v>GJ/t</v>
      </c>
      <c r="H22" s="218" t="s">
        <v>79</v>
      </c>
      <c r="I22" s="227"/>
      <c r="J22" s="228"/>
      <c r="K22" s="223" t="str">
        <f>'MPS(input)'!J22</f>
        <v>Input in Table 4-1on "MPS
(input_separate)"</v>
      </c>
      <c r="L22" s="224">
        <f>'MPS(input)'!K22</f>
        <v>0</v>
      </c>
    </row>
    <row r="23" spans="1:18" ht="82.5" customHeight="1" x14ac:dyDescent="0.2">
      <c r="B23" s="209" t="s">
        <v>95</v>
      </c>
      <c r="C23" s="210"/>
      <c r="D23" s="221" t="s">
        <v>177</v>
      </c>
      <c r="E23" s="222"/>
      <c r="F23" s="145" t="str">
        <f>'MPS(input)'!E23</f>
        <v xml:space="preserve"> - </v>
      </c>
      <c r="G23" s="145" t="str">
        <f>'MPS(input)'!F23</f>
        <v>tCO2/GJ</v>
      </c>
      <c r="H23" s="218" t="s">
        <v>80</v>
      </c>
      <c r="I23" s="227"/>
      <c r="J23" s="228"/>
      <c r="K23" s="223" t="str">
        <f>'MPS(input)'!J23</f>
        <v>Input in Table 4-1on "MPS
(input_separate)"</v>
      </c>
      <c r="L23" s="224">
        <f>'MPS(input)'!K23</f>
        <v>0</v>
      </c>
    </row>
    <row r="24" spans="1:18" ht="54.6" customHeight="1" x14ac:dyDescent="0.2">
      <c r="B24" s="209" t="s">
        <v>229</v>
      </c>
      <c r="C24" s="210"/>
      <c r="D24" s="221" t="s">
        <v>81</v>
      </c>
      <c r="E24" s="229"/>
      <c r="F24" s="146">
        <f>'MPS(input)'!E24</f>
        <v>4.1840000000000002</v>
      </c>
      <c r="G24" s="147" t="str">
        <f>'MPS(input)'!F24</f>
        <v>MJ/(t·Δ°C)</v>
      </c>
      <c r="H24" s="215" t="s">
        <v>162</v>
      </c>
      <c r="I24" s="215"/>
      <c r="J24" s="215"/>
      <c r="K24" s="223">
        <f>'MPS(input)'!J24</f>
        <v>0</v>
      </c>
      <c r="L24" s="224">
        <f>'MPS(input)'!K24</f>
        <v>0</v>
      </c>
      <c r="M24" s="111"/>
      <c r="R24" s="118"/>
    </row>
    <row r="25" spans="1:18" ht="67.5" customHeight="1" x14ac:dyDescent="0.2">
      <c r="B25" s="209" t="s">
        <v>163</v>
      </c>
      <c r="C25" s="210"/>
      <c r="D25" s="221" t="s">
        <v>178</v>
      </c>
      <c r="E25" s="222"/>
      <c r="F25" s="145" t="str">
        <f>'MPS(input)'!E25</f>
        <v xml:space="preserve"> - </v>
      </c>
      <c r="G25" s="145" t="str">
        <f>'MPS(input)'!F25</f>
        <v>GJ/t</v>
      </c>
      <c r="H25" s="218" t="s">
        <v>82</v>
      </c>
      <c r="I25" s="219"/>
      <c r="J25" s="220"/>
      <c r="K25" s="223" t="str">
        <f>'MPS(input)'!J25</f>
        <v>Input in Table 4-3 on "MPS
(input_separate)"</v>
      </c>
      <c r="L25" s="224">
        <f>'MPS(input)'!K25</f>
        <v>0</v>
      </c>
      <c r="M25" s="111"/>
      <c r="R25" s="118"/>
    </row>
    <row r="26" spans="1:18" ht="74.099999999999994" customHeight="1" x14ac:dyDescent="0.2">
      <c r="B26" s="209" t="s">
        <v>230</v>
      </c>
      <c r="C26" s="210"/>
      <c r="D26" s="213" t="s">
        <v>179</v>
      </c>
      <c r="E26" s="214"/>
      <c r="F26" s="148">
        <f>'MPS(input)'!E26</f>
        <v>0</v>
      </c>
      <c r="G26" s="147" t="str">
        <f>'MPS(input)'!F26</f>
        <v>tCO2/MWh</v>
      </c>
      <c r="H26" s="215" t="s">
        <v>106</v>
      </c>
      <c r="I26" s="215"/>
      <c r="J26" s="215"/>
      <c r="K26" s="223">
        <f>'MPS(input)'!J26</f>
        <v>0</v>
      </c>
      <c r="L26" s="224">
        <f>'MPS(input)'!K26</f>
        <v>0</v>
      </c>
      <c r="Q26" s="111"/>
      <c r="R26" s="111"/>
    </row>
    <row r="27" spans="1:18" ht="144.9" customHeight="1" x14ac:dyDescent="0.2">
      <c r="B27" s="209" t="s">
        <v>231</v>
      </c>
      <c r="C27" s="210"/>
      <c r="D27" s="216" t="s">
        <v>146</v>
      </c>
      <c r="E27" s="217"/>
      <c r="F27" s="88">
        <f>IF(ISERROR(3.6*(100/F31)*F33),0,3.6*(100/F31)*F33)</f>
        <v>0</v>
      </c>
      <c r="G27" s="149" t="str">
        <f>'MPS(input)'!F27</f>
        <v>tCO2/MWh</v>
      </c>
      <c r="H27" s="215" t="s">
        <v>173</v>
      </c>
      <c r="I27" s="215"/>
      <c r="J27" s="215"/>
      <c r="K27" s="223" t="str">
        <f>'MPS(input)'!J27</f>
        <v>Calculated
In case of [ 3) Electricity directly supplied from small power producer (SPP) ], when project chiller may consume electricity supplied from more than 1 SPP, the project participant applies the CO2 emission factor with the lowest value.</v>
      </c>
      <c r="L27" s="224">
        <f>'MPS(input)'!K27</f>
        <v>0</v>
      </c>
      <c r="Q27" s="111"/>
      <c r="R27" s="111"/>
    </row>
    <row r="28" spans="1:18" ht="174.6" customHeight="1" x14ac:dyDescent="0.2">
      <c r="B28" s="209" t="s">
        <v>231</v>
      </c>
      <c r="C28" s="210"/>
      <c r="D28" s="216" t="s">
        <v>149</v>
      </c>
      <c r="E28" s="217"/>
      <c r="F28" s="88">
        <f>IF(ISERROR(F21*F32*F33/F16),0,F15*F32*F33/F16)</f>
        <v>0</v>
      </c>
      <c r="G28" s="149" t="str">
        <f>'MPS(input)'!F28</f>
        <v>tCO2/MWh</v>
      </c>
      <c r="H28" s="215" t="s">
        <v>174</v>
      </c>
      <c r="I28" s="215"/>
      <c r="J28" s="215"/>
      <c r="K28" s="223" t="str">
        <f>'MPS(input)'!J28</f>
        <v>Calculated
In case of [ 3) electricity directly supplied from small power producer (SPP) ], when project heat exchanger  may consume electricity supplied from more than 1 SPP, the project participant applies the CO2 emission factor with the lowest value.</v>
      </c>
      <c r="L28" s="224">
        <f>'MPS(input)'!K28</f>
        <v>0</v>
      </c>
      <c r="M28" s="111"/>
      <c r="N28" s="118"/>
      <c r="O28" s="15"/>
    </row>
    <row r="29" spans="1:18" ht="63.6" customHeight="1" x14ac:dyDescent="0.2">
      <c r="B29" s="209" t="s">
        <v>231</v>
      </c>
      <c r="C29" s="210"/>
      <c r="D29" s="216" t="s">
        <v>151</v>
      </c>
      <c r="E29" s="217"/>
      <c r="F29" s="153">
        <f>'MPS(input)'!E29</f>
        <v>1.3</v>
      </c>
      <c r="G29" s="149" t="str">
        <f>'MPS(input)'!F29</f>
        <v>tCO2/MWh</v>
      </c>
      <c r="H29" s="218" t="s">
        <v>152</v>
      </c>
      <c r="I29" s="219"/>
      <c r="J29" s="220"/>
      <c r="K29" s="225">
        <f>'MPS(input)'!J29</f>
        <v>0</v>
      </c>
      <c r="L29" s="226">
        <f>'MPS(input)'!K29</f>
        <v>0</v>
      </c>
      <c r="M29" s="111"/>
      <c r="N29" s="118"/>
      <c r="O29" s="15"/>
    </row>
    <row r="30" spans="1:18" ht="105.6" customHeight="1" x14ac:dyDescent="0.2">
      <c r="B30" s="209" t="s">
        <v>231</v>
      </c>
      <c r="C30" s="210"/>
      <c r="D30" s="216" t="s">
        <v>153</v>
      </c>
      <c r="E30" s="217"/>
      <c r="F30" s="148">
        <f>'MPS(input)'!E30</f>
        <v>0</v>
      </c>
      <c r="G30" s="149" t="str">
        <f>'MPS(input)'!F30</f>
        <v>tCO2/MWh</v>
      </c>
      <c r="H30" s="218" t="s">
        <v>107</v>
      </c>
      <c r="I30" s="219"/>
      <c r="J30" s="220"/>
      <c r="K30" s="223" t="str">
        <f>'MPS(input)'!J30</f>
        <v>When project heat exchanger may consume electricity supplied from more than 1 SPP, the project participant applies the CO2 emission factor with the lowest value.</v>
      </c>
      <c r="L30" s="224">
        <f>'MPS(input)'!K30</f>
        <v>0</v>
      </c>
      <c r="M30" s="111"/>
      <c r="N30" s="118"/>
      <c r="O30" s="15"/>
    </row>
    <row r="31" spans="1:18" ht="59.4" customHeight="1" x14ac:dyDescent="0.2">
      <c r="B31" s="209" t="s">
        <v>232</v>
      </c>
      <c r="C31" s="210"/>
      <c r="D31" s="213" t="s">
        <v>108</v>
      </c>
      <c r="E31" s="214"/>
      <c r="F31" s="150">
        <f>'MPS(input)'!E31</f>
        <v>0</v>
      </c>
      <c r="G31" s="151" t="str">
        <f>'MPS(input)'!F31</f>
        <v>%</v>
      </c>
      <c r="H31" s="215" t="s">
        <v>109</v>
      </c>
      <c r="I31" s="215"/>
      <c r="J31" s="215"/>
      <c r="K31" s="223" t="str">
        <f>'MPS(input)'!J31</f>
        <v>For option a) of 2) captive electricity; option b) of 3) electricity directly supplied from SPP.</v>
      </c>
      <c r="L31" s="224">
        <f>'MPS(input)'!K31</f>
        <v>0</v>
      </c>
      <c r="M31" s="111"/>
      <c r="N31" s="118"/>
      <c r="O31" s="15"/>
    </row>
    <row r="32" spans="1:18" ht="81.900000000000006" customHeight="1" x14ac:dyDescent="0.2">
      <c r="B32" s="209" t="s">
        <v>233</v>
      </c>
      <c r="C32" s="210"/>
      <c r="D32" s="213" t="s">
        <v>111</v>
      </c>
      <c r="E32" s="214"/>
      <c r="F32" s="150">
        <f>'MPS(input)'!E32</f>
        <v>0</v>
      </c>
      <c r="G32" s="152" t="str">
        <f>'MPS(input)'!F32</f>
        <v>GJ/mass or volume</v>
      </c>
      <c r="H32" s="215" t="s">
        <v>112</v>
      </c>
      <c r="I32" s="215"/>
      <c r="J32" s="215"/>
      <c r="K32" s="223" t="str">
        <f>'MPS(input)'!J32</f>
        <v>For option b) of 2) captive electricity; option c) of 3) electricity directly supplied from SPP.</v>
      </c>
      <c r="L32" s="224">
        <f>'MPS(input)'!K32</f>
        <v>0</v>
      </c>
      <c r="M32" s="111"/>
      <c r="N32" s="118"/>
      <c r="O32" s="15"/>
    </row>
    <row r="33" spans="1:15" ht="78" customHeight="1" x14ac:dyDescent="0.2">
      <c r="B33" s="209" t="s">
        <v>234</v>
      </c>
      <c r="C33" s="210"/>
      <c r="D33" s="213" t="s">
        <v>155</v>
      </c>
      <c r="E33" s="214"/>
      <c r="F33" s="150">
        <f>'MPS(input)'!E33</f>
        <v>0</v>
      </c>
      <c r="G33" s="151" t="str">
        <f>'MPS(input)'!F33</f>
        <v>tCO2/GJ</v>
      </c>
      <c r="H33" s="215" t="s">
        <v>114</v>
      </c>
      <c r="I33" s="215"/>
      <c r="J33" s="215"/>
      <c r="K33" s="223" t="str">
        <f>'MPS(input)'!J33</f>
        <v>For options a); b) of 2) captive electricity; options b); c) of 3) electricity directly supplied from SPP.</v>
      </c>
      <c r="L33" s="224">
        <f>'MPS(input)'!K33</f>
        <v>0</v>
      </c>
      <c r="M33" s="111"/>
      <c r="N33" s="118"/>
      <c r="O33" s="15"/>
    </row>
    <row r="34" spans="1:15" ht="6.75" customHeight="1" x14ac:dyDescent="0.2">
      <c r="M34" s="111"/>
    </row>
    <row r="35" spans="1:15" ht="18.75" customHeight="1" x14ac:dyDescent="0.2">
      <c r="A35" s="114" t="s">
        <v>226</v>
      </c>
      <c r="B35" s="114"/>
      <c r="C35" s="114"/>
      <c r="M35" s="111"/>
    </row>
    <row r="36" spans="1:15" ht="16.8" thickBot="1" x14ac:dyDescent="0.25">
      <c r="B36" s="134" t="s">
        <v>211</v>
      </c>
      <c r="C36" s="192" t="s">
        <v>158</v>
      </c>
      <c r="D36" s="192"/>
      <c r="E36" s="90" t="s">
        <v>18</v>
      </c>
      <c r="M36" s="111"/>
    </row>
    <row r="37" spans="1:15" ht="16.8" thickBot="1" x14ac:dyDescent="0.25">
      <c r="B37" s="135"/>
      <c r="C37" s="193">
        <f>ROUNDDOWN('MRS(calc_process)'!G6, 0)</f>
        <v>0</v>
      </c>
      <c r="D37" s="194"/>
      <c r="E37" s="91" t="s">
        <v>159</v>
      </c>
      <c r="M37" s="111"/>
    </row>
    <row r="38" spans="1:15" ht="20.25" customHeight="1" x14ac:dyDescent="0.2">
      <c r="G38" s="118"/>
      <c r="H38" s="118"/>
      <c r="M38" s="111"/>
    </row>
    <row r="39" spans="1:15" ht="18.75" customHeight="1" x14ac:dyDescent="0.2">
      <c r="A39" s="114" t="s">
        <v>3</v>
      </c>
      <c r="B39" s="114"/>
      <c r="M39" s="111"/>
    </row>
    <row r="40" spans="1:15" ht="18" customHeight="1" x14ac:dyDescent="0.2">
      <c r="B40" s="136" t="s">
        <v>24</v>
      </c>
      <c r="C40" s="207" t="s">
        <v>25</v>
      </c>
      <c r="D40" s="207"/>
      <c r="E40" s="207"/>
      <c r="F40" s="207"/>
      <c r="G40" s="207"/>
      <c r="H40" s="207"/>
      <c r="I40" s="207"/>
      <c r="J40" s="207"/>
      <c r="K40" s="119"/>
    </row>
    <row r="41" spans="1:15" ht="18" customHeight="1" x14ac:dyDescent="0.2">
      <c r="B41" s="136" t="s">
        <v>23</v>
      </c>
      <c r="C41" s="208" t="s">
        <v>26</v>
      </c>
      <c r="D41" s="208"/>
      <c r="E41" s="208"/>
      <c r="F41" s="208"/>
      <c r="G41" s="208"/>
      <c r="H41" s="208"/>
      <c r="I41" s="208"/>
      <c r="J41" s="208"/>
      <c r="K41" s="119"/>
    </row>
    <row r="42" spans="1:15" ht="18" customHeight="1" x14ac:dyDescent="0.2">
      <c r="B42" s="136" t="s">
        <v>27</v>
      </c>
      <c r="C42" s="208" t="s">
        <v>28</v>
      </c>
      <c r="D42" s="208"/>
      <c r="E42" s="208"/>
      <c r="F42" s="208"/>
      <c r="G42" s="208"/>
      <c r="H42" s="208"/>
      <c r="I42" s="208"/>
      <c r="J42" s="208"/>
      <c r="K42" s="119"/>
    </row>
  </sheetData>
  <sheetProtection algorithmName="SHA-512" hashValue="hvu8U3Fu5PJqIv+KZUCc2E+nzwyZLzGQMe5GwX5g8y66QDD2vIew+NXK0x0gRxBTI/QVYhK4Hs3u4usLK3TjUw==" saltValue="97f0aHNp0JUEJ8igLVZkwA==" spinCount="100000" sheet="1" objects="1" scenarios="1" formatCells="0" formatRows="0"/>
  <mergeCells count="65">
    <mergeCell ref="D19:E19"/>
    <mergeCell ref="H19:J19"/>
    <mergeCell ref="K19:L19"/>
    <mergeCell ref="D20:E20"/>
    <mergeCell ref="H20:J20"/>
    <mergeCell ref="K20:L20"/>
    <mergeCell ref="D21:E21"/>
    <mergeCell ref="H21:J21"/>
    <mergeCell ref="K21:L21"/>
    <mergeCell ref="D22:E22"/>
    <mergeCell ref="H22:J22"/>
    <mergeCell ref="K22:L22"/>
    <mergeCell ref="K25:L25"/>
    <mergeCell ref="D26:E26"/>
    <mergeCell ref="H26:J26"/>
    <mergeCell ref="K26:L26"/>
    <mergeCell ref="D23:E23"/>
    <mergeCell ref="H23:J23"/>
    <mergeCell ref="K23:L23"/>
    <mergeCell ref="D24:E24"/>
    <mergeCell ref="H24:J24"/>
    <mergeCell ref="K24:L24"/>
    <mergeCell ref="K29:L29"/>
    <mergeCell ref="D30:E30"/>
    <mergeCell ref="H30:J30"/>
    <mergeCell ref="K30:L30"/>
    <mergeCell ref="D27:E27"/>
    <mergeCell ref="H27:J27"/>
    <mergeCell ref="K27:L27"/>
    <mergeCell ref="D28:E28"/>
    <mergeCell ref="H28:J28"/>
    <mergeCell ref="K28:L28"/>
    <mergeCell ref="K33:L33"/>
    <mergeCell ref="C36:D36"/>
    <mergeCell ref="C37:D37"/>
    <mergeCell ref="B33:C33"/>
    <mergeCell ref="D31:E31"/>
    <mergeCell ref="H31:J31"/>
    <mergeCell ref="K31:L31"/>
    <mergeCell ref="D32:E32"/>
    <mergeCell ref="H32:J32"/>
    <mergeCell ref="K32:L32"/>
    <mergeCell ref="B24:C24"/>
    <mergeCell ref="B25:C25"/>
    <mergeCell ref="B26:C26"/>
    <mergeCell ref="D33:E33"/>
    <mergeCell ref="H33:J33"/>
    <mergeCell ref="D29:E29"/>
    <mergeCell ref="H29:J29"/>
    <mergeCell ref="D25:E25"/>
    <mergeCell ref="H25:J25"/>
    <mergeCell ref="B19:C19"/>
    <mergeCell ref="B20:C20"/>
    <mergeCell ref="B21:C21"/>
    <mergeCell ref="B22:C22"/>
    <mergeCell ref="B23:C23"/>
    <mergeCell ref="C40:J40"/>
    <mergeCell ref="C41:J41"/>
    <mergeCell ref="C42:J42"/>
    <mergeCell ref="B27:C27"/>
    <mergeCell ref="B28:C28"/>
    <mergeCell ref="B29:C29"/>
    <mergeCell ref="B30:C30"/>
    <mergeCell ref="B31:C31"/>
    <mergeCell ref="B32:C32"/>
  </mergeCells>
  <phoneticPr fontId="10"/>
  <pageMargins left="0.70866141732283472" right="0.70866141732283472" top="0.74803149606299213" bottom="0.74803149606299213" header="0.31496062992125984" footer="0.31496062992125984"/>
  <pageSetup paperSize="8"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01C67-4031-4422-B537-7F8005C44800}">
  <sheetPr>
    <tabColor theme="5" tint="0.39997558519241921"/>
  </sheetPr>
  <dimension ref="A1:J72"/>
  <sheetViews>
    <sheetView view="pageBreakPreview" zoomScale="87" zoomScaleNormal="100" zoomScaleSheetLayoutView="87" workbookViewId="0"/>
  </sheetViews>
  <sheetFormatPr defaultColWidth="8.88671875" defaultRowHeight="13.8" x14ac:dyDescent="0.2"/>
  <cols>
    <col min="1" max="1" width="3.21875" style="18" customWidth="1"/>
    <col min="2" max="2" width="25.6640625" style="17" customWidth="1"/>
    <col min="3" max="3" width="17.6640625" style="17" customWidth="1"/>
    <col min="4" max="7" width="25.6640625" style="17" customWidth="1"/>
    <col min="8" max="8" width="23.44140625" style="18" customWidth="1"/>
    <col min="9" max="9" width="21.44140625" style="18" customWidth="1"/>
    <col min="10" max="10" width="23.44140625" style="18" customWidth="1"/>
    <col min="11" max="16384" width="8.88671875" style="111"/>
  </cols>
  <sheetData>
    <row r="1" spans="1:10" x14ac:dyDescent="0.2">
      <c r="A1" s="16"/>
      <c r="J1" s="110" t="str">
        <f>'MPS(input)'!K1</f>
        <v>Monitoring Spreadsheet: JCM_TH_AM018_ver01.0</v>
      </c>
    </row>
    <row r="2" spans="1:10" x14ac:dyDescent="0.2">
      <c r="A2" s="16"/>
      <c r="J2" s="110" t="str">
        <f>'MPS(input)'!K2</f>
        <v>Reference Number:</v>
      </c>
    </row>
    <row r="3" spans="1:10" ht="27.6" customHeight="1" x14ac:dyDescent="0.2">
      <c r="A3" s="121" t="s">
        <v>224</v>
      </c>
      <c r="B3" s="121"/>
      <c r="C3" s="13"/>
      <c r="D3" s="13"/>
      <c r="E3" s="13"/>
      <c r="F3" s="13"/>
      <c r="G3" s="13"/>
      <c r="H3" s="13"/>
      <c r="I3" s="13"/>
      <c r="J3" s="13"/>
    </row>
    <row r="4" spans="1:10" x14ac:dyDescent="0.2">
      <c r="A4" s="16"/>
    </row>
    <row r="5" spans="1:10" x14ac:dyDescent="0.2">
      <c r="A5" s="96" t="s">
        <v>87</v>
      </c>
    </row>
    <row r="6" spans="1:10" ht="27.6" x14ac:dyDescent="0.2">
      <c r="A6" s="16"/>
      <c r="B6" s="19"/>
      <c r="C6" s="58"/>
      <c r="D6" s="102" t="s">
        <v>212</v>
      </c>
      <c r="E6" s="200" t="s">
        <v>213</v>
      </c>
      <c r="F6" s="201"/>
      <c r="G6" s="201"/>
      <c r="H6" s="202"/>
      <c r="I6" s="203"/>
      <c r="J6" s="59" t="s">
        <v>214</v>
      </c>
    </row>
    <row r="7" spans="1:10" ht="16.2" x14ac:dyDescent="0.2">
      <c r="A7" s="20"/>
      <c r="B7" s="21" t="s">
        <v>15</v>
      </c>
      <c r="C7" s="154" t="s">
        <v>37</v>
      </c>
      <c r="D7" s="155" t="s">
        <v>92</v>
      </c>
      <c r="E7" s="149" t="s">
        <v>93</v>
      </c>
      <c r="F7" s="149" t="s">
        <v>94</v>
      </c>
      <c r="G7" s="149" t="s">
        <v>95</v>
      </c>
      <c r="H7" s="145" t="s">
        <v>88</v>
      </c>
      <c r="I7" s="145" t="s">
        <v>90</v>
      </c>
      <c r="J7" s="156" t="s">
        <v>96</v>
      </c>
    </row>
    <row r="8" spans="1:10" ht="97.5" customHeight="1" x14ac:dyDescent="0.2">
      <c r="A8" s="22"/>
      <c r="B8" s="21" t="s">
        <v>16</v>
      </c>
      <c r="C8" s="157" t="s">
        <v>102</v>
      </c>
      <c r="D8" s="158" t="s">
        <v>168</v>
      </c>
      <c r="E8" s="159" t="s">
        <v>183</v>
      </c>
      <c r="F8" s="159" t="s">
        <v>176</v>
      </c>
      <c r="G8" s="159" t="s">
        <v>177</v>
      </c>
      <c r="H8" s="160" t="s">
        <v>184</v>
      </c>
      <c r="I8" s="160" t="s">
        <v>185</v>
      </c>
      <c r="J8" s="161" t="s">
        <v>186</v>
      </c>
    </row>
    <row r="9" spans="1:10" ht="16.2" x14ac:dyDescent="0.2">
      <c r="A9" s="22"/>
      <c r="B9" s="21" t="s">
        <v>18</v>
      </c>
      <c r="C9" s="162" t="s">
        <v>38</v>
      </c>
      <c r="D9" s="163" t="s">
        <v>187</v>
      </c>
      <c r="E9" s="164" t="s">
        <v>188</v>
      </c>
      <c r="F9" s="163" t="s">
        <v>103</v>
      </c>
      <c r="G9" s="163" t="s">
        <v>189</v>
      </c>
      <c r="H9" s="163" t="s">
        <v>89</v>
      </c>
      <c r="I9" s="163" t="s">
        <v>89</v>
      </c>
      <c r="J9" s="165" t="s">
        <v>40</v>
      </c>
    </row>
    <row r="10" spans="1:10" x14ac:dyDescent="0.2">
      <c r="A10" s="22"/>
      <c r="B10" s="198" t="s">
        <v>39</v>
      </c>
      <c r="C10" s="176"/>
      <c r="D10" s="177"/>
      <c r="E10" s="174">
        <f>'MPS(input_separate)'!E10</f>
        <v>0</v>
      </c>
      <c r="F10" s="174">
        <f>'MPS(input_separate)'!F10</f>
        <v>0</v>
      </c>
      <c r="G10" s="174">
        <f>'MPS(input_separate)'!G10</f>
        <v>0</v>
      </c>
      <c r="H10" s="166" t="str">
        <f>IF(C10="","",H27)</f>
        <v/>
      </c>
      <c r="I10" s="166" t="str">
        <f>IF(C10="","",G44)</f>
        <v/>
      </c>
      <c r="J10" s="167" t="str">
        <f>IF(C10="","",D10*E10*F10*G10*H10/I10/1000)</f>
        <v/>
      </c>
    </row>
    <row r="11" spans="1:10" x14ac:dyDescent="0.2">
      <c r="A11" s="22"/>
      <c r="B11" s="199"/>
      <c r="C11" s="176"/>
      <c r="D11" s="177"/>
      <c r="E11" s="174">
        <f>'MPS(input_separate)'!E11</f>
        <v>0</v>
      </c>
      <c r="F11" s="174">
        <f>'MPS(input_separate)'!F11</f>
        <v>0</v>
      </c>
      <c r="G11" s="174">
        <f>'MPS(input_separate)'!G11</f>
        <v>0</v>
      </c>
      <c r="H11" s="166" t="str">
        <f t="shared" ref="H11:H19" si="0">IF(C11="","",H28)</f>
        <v/>
      </c>
      <c r="I11" s="166" t="str">
        <f t="shared" ref="I11:I19" si="1">IF(C11="","",G45)</f>
        <v/>
      </c>
      <c r="J11" s="167" t="str">
        <f>IF(C11="","",D11*E11*F11*G11*H11/I11/1000)</f>
        <v/>
      </c>
    </row>
    <row r="12" spans="1:10" x14ac:dyDescent="0.2">
      <c r="A12" s="22"/>
      <c r="B12" s="199"/>
      <c r="C12" s="176"/>
      <c r="D12" s="177"/>
      <c r="E12" s="174">
        <f>'MPS(input_separate)'!E12</f>
        <v>0</v>
      </c>
      <c r="F12" s="174">
        <f>'MPS(input_separate)'!F12</f>
        <v>0</v>
      </c>
      <c r="G12" s="174">
        <f>'MPS(input_separate)'!G12</f>
        <v>0</v>
      </c>
      <c r="H12" s="166" t="str">
        <f t="shared" si="0"/>
        <v/>
      </c>
      <c r="I12" s="166" t="str">
        <f t="shared" si="1"/>
        <v/>
      </c>
      <c r="J12" s="167" t="str">
        <f t="shared" ref="J12:J19" si="2">IF(C12="","",D12*E12*F12*G12*H12/I12/1000)</f>
        <v/>
      </c>
    </row>
    <row r="13" spans="1:10" x14ac:dyDescent="0.2">
      <c r="A13" s="22"/>
      <c r="B13" s="199"/>
      <c r="C13" s="176"/>
      <c r="D13" s="177"/>
      <c r="E13" s="174">
        <f>'MPS(input_separate)'!E13</f>
        <v>0</v>
      </c>
      <c r="F13" s="174">
        <f>'MPS(input_separate)'!F13</f>
        <v>0</v>
      </c>
      <c r="G13" s="174">
        <f>'MPS(input_separate)'!G13</f>
        <v>0</v>
      </c>
      <c r="H13" s="166" t="str">
        <f t="shared" si="0"/>
        <v/>
      </c>
      <c r="I13" s="166" t="str">
        <f t="shared" si="1"/>
        <v/>
      </c>
      <c r="J13" s="167" t="str">
        <f t="shared" si="2"/>
        <v/>
      </c>
    </row>
    <row r="14" spans="1:10" x14ac:dyDescent="0.2">
      <c r="A14" s="22"/>
      <c r="B14" s="199"/>
      <c r="C14" s="176"/>
      <c r="D14" s="177"/>
      <c r="E14" s="174">
        <f>'MPS(input_separate)'!E14</f>
        <v>0</v>
      </c>
      <c r="F14" s="174">
        <f>'MPS(input_separate)'!F14</f>
        <v>0</v>
      </c>
      <c r="G14" s="174">
        <f>'MPS(input_separate)'!G14</f>
        <v>0</v>
      </c>
      <c r="H14" s="166" t="str">
        <f t="shared" si="0"/>
        <v/>
      </c>
      <c r="I14" s="166" t="str">
        <f t="shared" si="1"/>
        <v/>
      </c>
      <c r="J14" s="167" t="str">
        <f t="shared" si="2"/>
        <v/>
      </c>
    </row>
    <row r="15" spans="1:10" x14ac:dyDescent="0.2">
      <c r="A15" s="22"/>
      <c r="B15" s="199"/>
      <c r="C15" s="176"/>
      <c r="D15" s="177"/>
      <c r="E15" s="174">
        <f>'MPS(input_separate)'!E15</f>
        <v>0</v>
      </c>
      <c r="F15" s="174">
        <f>'MPS(input_separate)'!F15</f>
        <v>0</v>
      </c>
      <c r="G15" s="174">
        <f>'MPS(input_separate)'!G15</f>
        <v>0</v>
      </c>
      <c r="H15" s="166" t="str">
        <f t="shared" si="0"/>
        <v/>
      </c>
      <c r="I15" s="166" t="str">
        <f t="shared" si="1"/>
        <v/>
      </c>
      <c r="J15" s="167" t="str">
        <f t="shared" si="2"/>
        <v/>
      </c>
    </row>
    <row r="16" spans="1:10" x14ac:dyDescent="0.2">
      <c r="A16" s="22"/>
      <c r="B16" s="199"/>
      <c r="C16" s="176"/>
      <c r="D16" s="177"/>
      <c r="E16" s="174">
        <f>'MPS(input_separate)'!E16</f>
        <v>0</v>
      </c>
      <c r="F16" s="174">
        <f>'MPS(input_separate)'!F16</f>
        <v>0</v>
      </c>
      <c r="G16" s="174">
        <f>'MPS(input_separate)'!G16</f>
        <v>0</v>
      </c>
      <c r="H16" s="166" t="str">
        <f t="shared" si="0"/>
        <v/>
      </c>
      <c r="I16" s="166" t="str">
        <f t="shared" si="1"/>
        <v/>
      </c>
      <c r="J16" s="167" t="str">
        <f t="shared" si="2"/>
        <v/>
      </c>
    </row>
    <row r="17" spans="1:10" x14ac:dyDescent="0.2">
      <c r="A17" s="22"/>
      <c r="B17" s="199"/>
      <c r="C17" s="176"/>
      <c r="D17" s="177"/>
      <c r="E17" s="174">
        <f>'MPS(input_separate)'!E17</f>
        <v>0</v>
      </c>
      <c r="F17" s="174">
        <f>'MPS(input_separate)'!F17</f>
        <v>0</v>
      </c>
      <c r="G17" s="174">
        <f>'MPS(input_separate)'!G17</f>
        <v>0</v>
      </c>
      <c r="H17" s="166" t="str">
        <f t="shared" si="0"/>
        <v/>
      </c>
      <c r="I17" s="166" t="str">
        <f t="shared" si="1"/>
        <v/>
      </c>
      <c r="J17" s="167" t="str">
        <f t="shared" si="2"/>
        <v/>
      </c>
    </row>
    <row r="18" spans="1:10" x14ac:dyDescent="0.2">
      <c r="A18" s="22"/>
      <c r="B18" s="199"/>
      <c r="C18" s="176"/>
      <c r="D18" s="177"/>
      <c r="E18" s="174">
        <f>'MPS(input_separate)'!E18</f>
        <v>0</v>
      </c>
      <c r="F18" s="174">
        <f>'MPS(input_separate)'!F18</f>
        <v>0</v>
      </c>
      <c r="G18" s="174">
        <f>'MPS(input_separate)'!G18</f>
        <v>0</v>
      </c>
      <c r="H18" s="166" t="str">
        <f t="shared" si="0"/>
        <v/>
      </c>
      <c r="I18" s="166" t="str">
        <f t="shared" si="1"/>
        <v/>
      </c>
      <c r="J18" s="167" t="str">
        <f t="shared" si="2"/>
        <v/>
      </c>
    </row>
    <row r="19" spans="1:10" x14ac:dyDescent="0.2">
      <c r="A19" s="22"/>
      <c r="B19" s="199"/>
      <c r="C19" s="176"/>
      <c r="D19" s="177"/>
      <c r="E19" s="174">
        <f>'MPS(input_separate)'!E19</f>
        <v>0</v>
      </c>
      <c r="F19" s="174">
        <f>'MPS(input_separate)'!F19</f>
        <v>0</v>
      </c>
      <c r="G19" s="174">
        <f>'MPS(input_separate)'!G19</f>
        <v>0</v>
      </c>
      <c r="H19" s="166" t="str">
        <f t="shared" si="0"/>
        <v/>
      </c>
      <c r="I19" s="166" t="str">
        <f t="shared" si="1"/>
        <v/>
      </c>
      <c r="J19" s="167" t="str">
        <f t="shared" si="2"/>
        <v/>
      </c>
    </row>
    <row r="20" spans="1:10" x14ac:dyDescent="0.2">
      <c r="A20" s="22"/>
      <c r="B20" s="60" t="s">
        <v>63</v>
      </c>
      <c r="C20" s="147" t="s">
        <v>64</v>
      </c>
      <c r="D20" s="147" t="s">
        <v>65</v>
      </c>
      <c r="E20" s="147"/>
      <c r="F20" s="147"/>
      <c r="G20" s="147"/>
      <c r="H20" s="147" t="s">
        <v>65</v>
      </c>
      <c r="I20" s="147" t="s">
        <v>65</v>
      </c>
      <c r="J20" s="167">
        <f>SUM(J10:J19)</f>
        <v>0</v>
      </c>
    </row>
    <row r="21" spans="1:10" x14ac:dyDescent="0.2">
      <c r="A21" s="96"/>
    </row>
    <row r="22" spans="1:10" ht="16.2" x14ac:dyDescent="0.2">
      <c r="A22" s="96" t="s">
        <v>164</v>
      </c>
    </row>
    <row r="23" spans="1:10" ht="27.6" x14ac:dyDescent="0.2">
      <c r="A23" s="16"/>
      <c r="B23" s="19"/>
      <c r="C23" s="58"/>
      <c r="D23" s="204" t="s">
        <v>212</v>
      </c>
      <c r="E23" s="201"/>
      <c r="F23" s="201"/>
      <c r="G23" s="100" t="s">
        <v>213</v>
      </c>
      <c r="H23" s="101"/>
      <c r="I23" s="98"/>
      <c r="J23" s="98"/>
    </row>
    <row r="24" spans="1:10" ht="16.2" x14ac:dyDescent="0.2">
      <c r="A24" s="20"/>
      <c r="B24" s="21" t="s">
        <v>15</v>
      </c>
      <c r="C24" s="154" t="s">
        <v>37</v>
      </c>
      <c r="D24" s="149" t="s">
        <v>118</v>
      </c>
      <c r="E24" s="149" t="s">
        <v>97</v>
      </c>
      <c r="F24" s="149" t="s">
        <v>98</v>
      </c>
      <c r="G24" s="145" t="s">
        <v>99</v>
      </c>
      <c r="H24" s="168" t="s">
        <v>88</v>
      </c>
      <c r="I24" s="75"/>
    </row>
    <row r="25" spans="1:10" ht="72" customHeight="1" x14ac:dyDescent="0.2">
      <c r="A25" s="22"/>
      <c r="B25" s="21" t="s">
        <v>16</v>
      </c>
      <c r="C25" s="169" t="s">
        <v>102</v>
      </c>
      <c r="D25" s="170" t="s">
        <v>116</v>
      </c>
      <c r="E25" s="158" t="s">
        <v>191</v>
      </c>
      <c r="F25" s="158" t="s">
        <v>170</v>
      </c>
      <c r="G25" s="160" t="s">
        <v>81</v>
      </c>
      <c r="H25" s="170" t="s">
        <v>120</v>
      </c>
      <c r="I25" s="75"/>
    </row>
    <row r="26" spans="1:10" x14ac:dyDescent="0.2">
      <c r="A26" s="22"/>
      <c r="B26" s="21" t="s">
        <v>18</v>
      </c>
      <c r="C26" s="162" t="s">
        <v>38</v>
      </c>
      <c r="D26" s="149" t="s">
        <v>30</v>
      </c>
      <c r="E26" s="147" t="s">
        <v>190</v>
      </c>
      <c r="F26" s="147" t="s">
        <v>190</v>
      </c>
      <c r="G26" s="147" t="s">
        <v>192</v>
      </c>
      <c r="H26" s="163" t="s">
        <v>89</v>
      </c>
    </row>
    <row r="27" spans="1:10" x14ac:dyDescent="0.2">
      <c r="A27" s="22"/>
      <c r="B27" s="198" t="s">
        <v>39</v>
      </c>
      <c r="C27" s="176"/>
      <c r="D27" s="177"/>
      <c r="E27" s="177"/>
      <c r="F27" s="177"/>
      <c r="G27" s="171" t="str">
        <f>IF(C27="","",'MRS(input)'!$F$24)</f>
        <v/>
      </c>
      <c r="H27" s="166" t="str">
        <f>IF(C27="","",D27*(E27-F27)*G27/1000)</f>
        <v/>
      </c>
    </row>
    <row r="28" spans="1:10" x14ac:dyDescent="0.2">
      <c r="A28" s="22"/>
      <c r="B28" s="199"/>
      <c r="C28" s="176"/>
      <c r="D28" s="177"/>
      <c r="E28" s="177"/>
      <c r="F28" s="177"/>
      <c r="G28" s="171" t="str">
        <f>IF(C28="","",'MRS(input)'!$F$24)</f>
        <v/>
      </c>
      <c r="H28" s="166" t="str">
        <f>IF(C28="","",D28*(E28-F28)*G28/1000)</f>
        <v/>
      </c>
    </row>
    <row r="29" spans="1:10" x14ac:dyDescent="0.2">
      <c r="A29" s="22"/>
      <c r="B29" s="199"/>
      <c r="C29" s="176"/>
      <c r="D29" s="177"/>
      <c r="E29" s="177"/>
      <c r="F29" s="177"/>
      <c r="G29" s="171" t="str">
        <f>IF(C29="","",'MRS(input)'!$F$24)</f>
        <v/>
      </c>
      <c r="H29" s="166" t="str">
        <f t="shared" ref="H29:H36" si="3">IF(C29="","",D29*(E29-F29)*G29/1000)</f>
        <v/>
      </c>
    </row>
    <row r="30" spans="1:10" x14ac:dyDescent="0.2">
      <c r="A30" s="22"/>
      <c r="B30" s="199"/>
      <c r="C30" s="176"/>
      <c r="D30" s="177"/>
      <c r="E30" s="177"/>
      <c r="F30" s="177"/>
      <c r="G30" s="171" t="str">
        <f>IF(C30="","",'MRS(input)'!$F$24)</f>
        <v/>
      </c>
      <c r="H30" s="166" t="str">
        <f t="shared" si="3"/>
        <v/>
      </c>
    </row>
    <row r="31" spans="1:10" x14ac:dyDescent="0.2">
      <c r="A31" s="22"/>
      <c r="B31" s="199"/>
      <c r="C31" s="176"/>
      <c r="D31" s="177"/>
      <c r="E31" s="177"/>
      <c r="F31" s="177"/>
      <c r="G31" s="171" t="str">
        <f>IF(C31="","",'MRS(input)'!$F$24)</f>
        <v/>
      </c>
      <c r="H31" s="166" t="str">
        <f t="shared" si="3"/>
        <v/>
      </c>
    </row>
    <row r="32" spans="1:10" x14ac:dyDescent="0.2">
      <c r="A32" s="22"/>
      <c r="B32" s="199"/>
      <c r="C32" s="176"/>
      <c r="D32" s="177"/>
      <c r="E32" s="177"/>
      <c r="F32" s="177"/>
      <c r="G32" s="171" t="str">
        <f>IF(C32="","",'MRS(input)'!$F$24)</f>
        <v/>
      </c>
      <c r="H32" s="166" t="str">
        <f t="shared" si="3"/>
        <v/>
      </c>
    </row>
    <row r="33" spans="1:9" x14ac:dyDescent="0.2">
      <c r="A33" s="22"/>
      <c r="B33" s="199"/>
      <c r="C33" s="176"/>
      <c r="D33" s="177"/>
      <c r="E33" s="177"/>
      <c r="F33" s="177"/>
      <c r="G33" s="171" t="str">
        <f>IF(C33="","",'MRS(input)'!$F$24)</f>
        <v/>
      </c>
      <c r="H33" s="166" t="str">
        <f t="shared" si="3"/>
        <v/>
      </c>
    </row>
    <row r="34" spans="1:9" x14ac:dyDescent="0.2">
      <c r="A34" s="22"/>
      <c r="B34" s="199"/>
      <c r="C34" s="176"/>
      <c r="D34" s="177"/>
      <c r="E34" s="177"/>
      <c r="F34" s="177"/>
      <c r="G34" s="171" t="str">
        <f>IF(C34="","",'MRS(input)'!$F$24)</f>
        <v/>
      </c>
      <c r="H34" s="166" t="str">
        <f t="shared" si="3"/>
        <v/>
      </c>
    </row>
    <row r="35" spans="1:9" x14ac:dyDescent="0.2">
      <c r="A35" s="22"/>
      <c r="B35" s="199"/>
      <c r="C35" s="176"/>
      <c r="D35" s="177"/>
      <c r="E35" s="177"/>
      <c r="F35" s="177"/>
      <c r="G35" s="171" t="str">
        <f>IF(C35="","",'MRS(input)'!$F$24)</f>
        <v/>
      </c>
      <c r="H35" s="166" t="str">
        <f t="shared" si="3"/>
        <v/>
      </c>
    </row>
    <row r="36" spans="1:9" x14ac:dyDescent="0.2">
      <c r="A36" s="22"/>
      <c r="B36" s="199"/>
      <c r="C36" s="176"/>
      <c r="D36" s="177"/>
      <c r="E36" s="177"/>
      <c r="F36" s="177"/>
      <c r="G36" s="171" t="str">
        <f>IF(C36="","",'MRS(input)'!$F$24)</f>
        <v/>
      </c>
      <c r="H36" s="166" t="str">
        <f t="shared" si="3"/>
        <v/>
      </c>
    </row>
    <row r="37" spans="1:9" x14ac:dyDescent="0.2">
      <c r="A37" s="22"/>
      <c r="B37" s="60" t="s">
        <v>63</v>
      </c>
      <c r="C37" s="147" t="s">
        <v>64</v>
      </c>
      <c r="D37" s="147" t="s">
        <v>65</v>
      </c>
      <c r="E37" s="147"/>
      <c r="F37" s="147"/>
      <c r="G37" s="147" t="s">
        <v>65</v>
      </c>
      <c r="H37" s="147" t="s">
        <v>65</v>
      </c>
    </row>
    <row r="38" spans="1:9" x14ac:dyDescent="0.2">
      <c r="A38" s="16"/>
    </row>
    <row r="39" spans="1:9" ht="16.2" x14ac:dyDescent="0.2">
      <c r="A39" s="96" t="s">
        <v>165</v>
      </c>
    </row>
    <row r="40" spans="1:9" ht="27.6" x14ac:dyDescent="0.2">
      <c r="A40" s="16"/>
      <c r="B40" s="19"/>
      <c r="C40" s="58"/>
      <c r="D40" s="102" t="s">
        <v>212</v>
      </c>
      <c r="E40" s="100" t="s">
        <v>213</v>
      </c>
      <c r="F40" s="202"/>
      <c r="G40" s="202"/>
      <c r="H40" s="99"/>
      <c r="I40" s="99"/>
    </row>
    <row r="41" spans="1:9" ht="16.2" x14ac:dyDescent="0.2">
      <c r="A41" s="20"/>
      <c r="B41" s="21" t="s">
        <v>15</v>
      </c>
      <c r="C41" s="154" t="s">
        <v>37</v>
      </c>
      <c r="D41" s="149" t="s">
        <v>117</v>
      </c>
      <c r="E41" s="149" t="s">
        <v>121</v>
      </c>
      <c r="F41" s="149" t="s">
        <v>101</v>
      </c>
      <c r="G41" s="168" t="s">
        <v>90</v>
      </c>
    </row>
    <row r="42" spans="1:9" ht="86.25" customHeight="1" x14ac:dyDescent="0.2">
      <c r="A42" s="22"/>
      <c r="B42" s="21" t="s">
        <v>16</v>
      </c>
      <c r="C42" s="169" t="s">
        <v>102</v>
      </c>
      <c r="D42" s="158" t="s">
        <v>171</v>
      </c>
      <c r="E42" s="158" t="s">
        <v>195</v>
      </c>
      <c r="F42" s="158" t="s">
        <v>196</v>
      </c>
      <c r="G42" s="158" t="s">
        <v>185</v>
      </c>
    </row>
    <row r="43" spans="1:9" x14ac:dyDescent="0.2">
      <c r="A43" s="22"/>
      <c r="B43" s="21" t="s">
        <v>18</v>
      </c>
      <c r="C43" s="162" t="s">
        <v>38</v>
      </c>
      <c r="D43" s="149" t="s">
        <v>30</v>
      </c>
      <c r="E43" s="163" t="s">
        <v>59</v>
      </c>
      <c r="F43" s="163" t="s">
        <v>59</v>
      </c>
      <c r="G43" s="163" t="s">
        <v>89</v>
      </c>
    </row>
    <row r="44" spans="1:9" x14ac:dyDescent="0.2">
      <c r="A44" s="22"/>
      <c r="B44" s="198" t="s">
        <v>39</v>
      </c>
      <c r="C44" s="176"/>
      <c r="D44" s="177"/>
      <c r="E44" s="174">
        <f>'MPS(input_separate)'!E44</f>
        <v>0</v>
      </c>
      <c r="F44" s="172" t="str">
        <f>IF(C44="","",F61)</f>
        <v/>
      </c>
      <c r="G44" s="166" t="str">
        <f>IF(C44="","",D44*(E44-F44))</f>
        <v/>
      </c>
    </row>
    <row r="45" spans="1:9" x14ac:dyDescent="0.2">
      <c r="A45" s="22"/>
      <c r="B45" s="199"/>
      <c r="C45" s="176"/>
      <c r="D45" s="177"/>
      <c r="E45" s="174">
        <f>'MPS(input_separate)'!E45</f>
        <v>0</v>
      </c>
      <c r="F45" s="172" t="str">
        <f t="shared" ref="F45:F53" si="4">IF(C45="","",F62)</f>
        <v/>
      </c>
      <c r="G45" s="166" t="str">
        <f t="shared" ref="G45:G53" si="5">IF(C45="","",D45*(E45-F45))</f>
        <v/>
      </c>
    </row>
    <row r="46" spans="1:9" x14ac:dyDescent="0.2">
      <c r="A46" s="22"/>
      <c r="B46" s="199"/>
      <c r="C46" s="176"/>
      <c r="D46" s="177"/>
      <c r="E46" s="174">
        <f>'MPS(input_separate)'!E46</f>
        <v>0</v>
      </c>
      <c r="F46" s="172" t="str">
        <f t="shared" si="4"/>
        <v/>
      </c>
      <c r="G46" s="166" t="str">
        <f t="shared" si="5"/>
        <v/>
      </c>
    </row>
    <row r="47" spans="1:9" x14ac:dyDescent="0.2">
      <c r="A47" s="22"/>
      <c r="B47" s="199"/>
      <c r="C47" s="176"/>
      <c r="D47" s="177"/>
      <c r="E47" s="174">
        <f>'MPS(input_separate)'!E47</f>
        <v>0</v>
      </c>
      <c r="F47" s="172" t="str">
        <f t="shared" si="4"/>
        <v/>
      </c>
      <c r="G47" s="166" t="str">
        <f t="shared" si="5"/>
        <v/>
      </c>
    </row>
    <row r="48" spans="1:9" x14ac:dyDescent="0.2">
      <c r="A48" s="22"/>
      <c r="B48" s="199"/>
      <c r="C48" s="176"/>
      <c r="D48" s="177"/>
      <c r="E48" s="174">
        <f>'MPS(input_separate)'!E48</f>
        <v>0</v>
      </c>
      <c r="F48" s="172" t="str">
        <f t="shared" si="4"/>
        <v/>
      </c>
      <c r="G48" s="166" t="str">
        <f t="shared" si="5"/>
        <v/>
      </c>
    </row>
    <row r="49" spans="1:9" x14ac:dyDescent="0.2">
      <c r="A49" s="22"/>
      <c r="B49" s="199"/>
      <c r="C49" s="176"/>
      <c r="D49" s="177"/>
      <c r="E49" s="174">
        <f>'MPS(input_separate)'!E49</f>
        <v>0</v>
      </c>
      <c r="F49" s="172" t="str">
        <f t="shared" si="4"/>
        <v/>
      </c>
      <c r="G49" s="166" t="str">
        <f t="shared" si="5"/>
        <v/>
      </c>
    </row>
    <row r="50" spans="1:9" x14ac:dyDescent="0.2">
      <c r="A50" s="22"/>
      <c r="B50" s="199"/>
      <c r="C50" s="176"/>
      <c r="D50" s="177"/>
      <c r="E50" s="174">
        <f>'MPS(input_separate)'!E50</f>
        <v>0</v>
      </c>
      <c r="F50" s="172" t="str">
        <f t="shared" si="4"/>
        <v/>
      </c>
      <c r="G50" s="166" t="str">
        <f t="shared" si="5"/>
        <v/>
      </c>
    </row>
    <row r="51" spans="1:9" x14ac:dyDescent="0.2">
      <c r="A51" s="22"/>
      <c r="B51" s="199"/>
      <c r="C51" s="176"/>
      <c r="D51" s="177"/>
      <c r="E51" s="174">
        <f>'MPS(input_separate)'!E51</f>
        <v>0</v>
      </c>
      <c r="F51" s="172" t="str">
        <f t="shared" si="4"/>
        <v/>
      </c>
      <c r="G51" s="166" t="str">
        <f t="shared" si="5"/>
        <v/>
      </c>
    </row>
    <row r="52" spans="1:9" x14ac:dyDescent="0.2">
      <c r="A52" s="22"/>
      <c r="B52" s="199"/>
      <c r="C52" s="176"/>
      <c r="D52" s="177"/>
      <c r="E52" s="174">
        <f>'MPS(input_separate)'!E52</f>
        <v>0</v>
      </c>
      <c r="F52" s="172" t="str">
        <f t="shared" si="4"/>
        <v/>
      </c>
      <c r="G52" s="166" t="str">
        <f t="shared" si="5"/>
        <v/>
      </c>
    </row>
    <row r="53" spans="1:9" x14ac:dyDescent="0.2">
      <c r="A53" s="22"/>
      <c r="B53" s="199"/>
      <c r="C53" s="176"/>
      <c r="D53" s="177"/>
      <c r="E53" s="174">
        <f>'MPS(input_separate)'!E53</f>
        <v>0</v>
      </c>
      <c r="F53" s="172" t="str">
        <f t="shared" si="4"/>
        <v/>
      </c>
      <c r="G53" s="166" t="str">
        <f t="shared" si="5"/>
        <v/>
      </c>
    </row>
    <row r="54" spans="1:9" x14ac:dyDescent="0.2">
      <c r="A54" s="22"/>
      <c r="B54" s="60" t="s">
        <v>63</v>
      </c>
      <c r="C54" s="147" t="s">
        <v>64</v>
      </c>
      <c r="D54" s="147" t="s">
        <v>65</v>
      </c>
      <c r="E54" s="147"/>
      <c r="F54" s="147" t="s">
        <v>65</v>
      </c>
      <c r="G54" s="147" t="s">
        <v>65</v>
      </c>
    </row>
    <row r="55" spans="1:9" x14ac:dyDescent="0.2">
      <c r="A55" s="16"/>
    </row>
    <row r="56" spans="1:9" ht="16.2" x14ac:dyDescent="0.2">
      <c r="A56" s="96" t="s">
        <v>166</v>
      </c>
    </row>
    <row r="57" spans="1:9" ht="27.6" x14ac:dyDescent="0.2">
      <c r="A57" s="16"/>
      <c r="B57" s="19"/>
      <c r="C57" s="58"/>
      <c r="D57" s="102" t="s">
        <v>212</v>
      </c>
      <c r="E57" s="100" t="s">
        <v>213</v>
      </c>
      <c r="F57" s="99"/>
      <c r="G57" s="99"/>
      <c r="H57" s="99"/>
      <c r="I57" s="99"/>
    </row>
    <row r="58" spans="1:9" ht="16.2" x14ac:dyDescent="0.2">
      <c r="A58" s="20"/>
      <c r="B58" s="21" t="s">
        <v>15</v>
      </c>
      <c r="C58" s="154" t="s">
        <v>37</v>
      </c>
      <c r="D58" s="149" t="s">
        <v>104</v>
      </c>
      <c r="E58" s="145" t="s">
        <v>99</v>
      </c>
      <c r="F58" s="149" t="s">
        <v>101</v>
      </c>
      <c r="G58" s="18"/>
    </row>
    <row r="59" spans="1:9" ht="72.75" customHeight="1" x14ac:dyDescent="0.2">
      <c r="A59" s="22"/>
      <c r="B59" s="21" t="s">
        <v>16</v>
      </c>
      <c r="C59" s="169" t="s">
        <v>102</v>
      </c>
      <c r="D59" s="158" t="s">
        <v>193</v>
      </c>
      <c r="E59" s="160" t="s">
        <v>81</v>
      </c>
      <c r="F59" s="158" t="s">
        <v>194</v>
      </c>
      <c r="G59" s="18"/>
    </row>
    <row r="60" spans="1:9" x14ac:dyDescent="0.2">
      <c r="A60" s="22"/>
      <c r="B60" s="21" t="s">
        <v>18</v>
      </c>
      <c r="C60" s="162" t="s">
        <v>38</v>
      </c>
      <c r="D60" s="147" t="s">
        <v>190</v>
      </c>
      <c r="E60" s="147" t="s">
        <v>192</v>
      </c>
      <c r="F60" s="163" t="s">
        <v>59</v>
      </c>
      <c r="G60" s="18"/>
    </row>
    <row r="61" spans="1:9" x14ac:dyDescent="0.2">
      <c r="A61" s="22"/>
      <c r="B61" s="198" t="s">
        <v>39</v>
      </c>
      <c r="C61" s="176"/>
      <c r="D61" s="177"/>
      <c r="E61" s="173" t="str">
        <f>IF(C61="","",'MRS(input)'!$F$24)</f>
        <v/>
      </c>
      <c r="F61" s="172" t="str">
        <f>IF(C61="","",(D61-0)*E61/1000)</f>
        <v/>
      </c>
      <c r="G61" s="18"/>
    </row>
    <row r="62" spans="1:9" x14ac:dyDescent="0.2">
      <c r="A62" s="22"/>
      <c r="B62" s="199"/>
      <c r="C62" s="176"/>
      <c r="D62" s="177"/>
      <c r="E62" s="173" t="str">
        <f>IF(C62="","",'MRS(input)'!$F$24)</f>
        <v/>
      </c>
      <c r="F62" s="172" t="str">
        <f t="shared" ref="F62:F70" si="6">IF(C62="","",(D62-0)*E62/1000)</f>
        <v/>
      </c>
      <c r="G62" s="18"/>
    </row>
    <row r="63" spans="1:9" x14ac:dyDescent="0.2">
      <c r="A63" s="22"/>
      <c r="B63" s="199"/>
      <c r="C63" s="176"/>
      <c r="D63" s="177"/>
      <c r="E63" s="173" t="str">
        <f>IF(C63="","",'MRS(input)'!$F$24)</f>
        <v/>
      </c>
      <c r="F63" s="172" t="str">
        <f t="shared" si="6"/>
        <v/>
      </c>
      <c r="G63" s="18"/>
    </row>
    <row r="64" spans="1:9" x14ac:dyDescent="0.2">
      <c r="A64" s="22"/>
      <c r="B64" s="199"/>
      <c r="C64" s="176"/>
      <c r="D64" s="177"/>
      <c r="E64" s="173" t="str">
        <f>IF(C64="","",'MRS(input)'!$F$24)</f>
        <v/>
      </c>
      <c r="F64" s="172" t="str">
        <f t="shared" si="6"/>
        <v/>
      </c>
      <c r="G64" s="18"/>
    </row>
    <row r="65" spans="1:7" x14ac:dyDescent="0.2">
      <c r="A65" s="22"/>
      <c r="B65" s="199"/>
      <c r="C65" s="176"/>
      <c r="D65" s="177"/>
      <c r="E65" s="173" t="str">
        <f>IF(C65="","",'MRS(input)'!$F$24)</f>
        <v/>
      </c>
      <c r="F65" s="172" t="str">
        <f t="shared" si="6"/>
        <v/>
      </c>
      <c r="G65" s="18"/>
    </row>
    <row r="66" spans="1:7" x14ac:dyDescent="0.2">
      <c r="A66" s="22"/>
      <c r="B66" s="199"/>
      <c r="C66" s="176"/>
      <c r="D66" s="177"/>
      <c r="E66" s="173" t="str">
        <f>IF(C66="","",'MRS(input)'!$F$24)</f>
        <v/>
      </c>
      <c r="F66" s="172" t="str">
        <f t="shared" si="6"/>
        <v/>
      </c>
      <c r="G66" s="18"/>
    </row>
    <row r="67" spans="1:7" x14ac:dyDescent="0.2">
      <c r="A67" s="22"/>
      <c r="B67" s="199"/>
      <c r="C67" s="176"/>
      <c r="D67" s="177"/>
      <c r="E67" s="173" t="str">
        <f>IF(C67="","",'MRS(input)'!$F$24)</f>
        <v/>
      </c>
      <c r="F67" s="172" t="str">
        <f t="shared" si="6"/>
        <v/>
      </c>
      <c r="G67" s="18"/>
    </row>
    <row r="68" spans="1:7" x14ac:dyDescent="0.2">
      <c r="A68" s="22"/>
      <c r="B68" s="199"/>
      <c r="C68" s="176"/>
      <c r="D68" s="177"/>
      <c r="E68" s="173" t="str">
        <f>IF(C68="","",'MRS(input)'!$F$24)</f>
        <v/>
      </c>
      <c r="F68" s="172" t="str">
        <f t="shared" si="6"/>
        <v/>
      </c>
      <c r="G68" s="18"/>
    </row>
    <row r="69" spans="1:7" x14ac:dyDescent="0.2">
      <c r="A69" s="22"/>
      <c r="B69" s="199"/>
      <c r="C69" s="176"/>
      <c r="D69" s="177"/>
      <c r="E69" s="173" t="str">
        <f>IF(C69="","",'MRS(input)'!$F$24)</f>
        <v/>
      </c>
      <c r="F69" s="172" t="str">
        <f t="shared" si="6"/>
        <v/>
      </c>
      <c r="G69" s="18"/>
    </row>
    <row r="70" spans="1:7" x14ac:dyDescent="0.2">
      <c r="A70" s="22"/>
      <c r="B70" s="199"/>
      <c r="C70" s="176"/>
      <c r="D70" s="177"/>
      <c r="E70" s="173" t="str">
        <f>IF(C70="","",'MRS(input)'!$F$24)</f>
        <v/>
      </c>
      <c r="F70" s="172" t="str">
        <f t="shared" si="6"/>
        <v/>
      </c>
      <c r="G70" s="18"/>
    </row>
    <row r="71" spans="1:7" x14ac:dyDescent="0.2">
      <c r="A71" s="22"/>
      <c r="B71" s="60" t="s">
        <v>63</v>
      </c>
      <c r="C71" s="147" t="s">
        <v>64</v>
      </c>
      <c r="D71" s="147" t="s">
        <v>65</v>
      </c>
      <c r="E71" s="147" t="s">
        <v>65</v>
      </c>
      <c r="F71" s="147" t="s">
        <v>65</v>
      </c>
      <c r="G71" s="18"/>
    </row>
    <row r="72" spans="1:7" x14ac:dyDescent="0.2">
      <c r="A72" s="16"/>
    </row>
  </sheetData>
  <sheetProtection algorithmName="SHA-512" hashValue="lsIHn28YOu36Rjfb5zyETS1yB5+XF8dzPI03ukSuxtPt+AkzhyPn7EL89415VXYS4WbNNUn+4RuuKcuYt7zNJQ==" saltValue="fntaFtZmyQVCUIrqOOy9lw==" spinCount="100000" sheet="1" objects="1" scenarios="1" formatCells="0" formatRows="0"/>
  <mergeCells count="8">
    <mergeCell ref="B44:B53"/>
    <mergeCell ref="B61:B70"/>
    <mergeCell ref="E6:G6"/>
    <mergeCell ref="H6:I6"/>
    <mergeCell ref="B10:B19"/>
    <mergeCell ref="D23:F23"/>
    <mergeCell ref="B27:B36"/>
    <mergeCell ref="F40:G40"/>
  </mergeCells>
  <phoneticPr fontId="10"/>
  <pageMargins left="0.7" right="0.7" top="0.75" bottom="0.75" header="0.3" footer="0.3"/>
  <pageSetup paperSize="9" scale="39"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2108-D6D1-4540-96D7-7C1A0E73B9A0}">
  <sheetPr>
    <tabColor theme="5" tint="0.39997558519241921"/>
  </sheetPr>
  <dimension ref="A1:K46"/>
  <sheetViews>
    <sheetView view="pageBreakPreview" zoomScaleNormal="100" zoomScaleSheetLayoutView="100" workbookViewId="0"/>
  </sheetViews>
  <sheetFormatPr defaultColWidth="9" defaultRowHeight="13.8" x14ac:dyDescent="0.2"/>
  <cols>
    <col min="1" max="4" width="3.6640625" style="112" customWidth="1"/>
    <col min="5" max="5" width="49.6640625" style="112" customWidth="1"/>
    <col min="6" max="6" width="10" style="112" customWidth="1"/>
    <col min="7" max="7" width="13.33203125" style="112" customWidth="1"/>
    <col min="8" max="8" width="14.6640625" style="112" customWidth="1"/>
    <col min="9" max="9" width="14.33203125" style="113" bestFit="1" customWidth="1"/>
    <col min="10" max="16384" width="9" style="112"/>
  </cols>
  <sheetData>
    <row r="1" spans="1:11" ht="18" customHeight="1" x14ac:dyDescent="0.2">
      <c r="I1" s="120" t="str">
        <f>'MPS(input)'!K1</f>
        <v>Monitoring Spreadsheet: JCM_TH_AM018_ver01.0</v>
      </c>
    </row>
    <row r="2" spans="1:11" ht="18" customHeight="1" x14ac:dyDescent="0.2">
      <c r="I2" s="120" t="str">
        <f>'MPS(input)'!K2</f>
        <v>Reference Number:</v>
      </c>
    </row>
    <row r="3" spans="1:11" ht="27.75" customHeight="1" x14ac:dyDescent="0.2">
      <c r="A3" s="205" t="s">
        <v>225</v>
      </c>
      <c r="B3" s="205"/>
      <c r="C3" s="205"/>
      <c r="D3" s="205"/>
      <c r="E3" s="205"/>
      <c r="F3" s="205"/>
      <c r="G3" s="205"/>
      <c r="H3" s="205"/>
      <c r="I3" s="205"/>
    </row>
    <row r="4" spans="1:11" ht="11.25" customHeight="1" x14ac:dyDescent="0.2"/>
    <row r="5" spans="1:11" ht="18.75" customHeight="1" x14ac:dyDescent="0.2">
      <c r="A5" s="28" t="s">
        <v>41</v>
      </c>
      <c r="B5" s="29"/>
      <c r="C5" s="29"/>
      <c r="D5" s="29"/>
      <c r="E5" s="30"/>
      <c r="F5" s="31" t="s">
        <v>0</v>
      </c>
      <c r="G5" s="31" t="s">
        <v>33</v>
      </c>
      <c r="H5" s="31" t="s">
        <v>18</v>
      </c>
      <c r="I5" s="32" t="s">
        <v>1</v>
      </c>
    </row>
    <row r="6" spans="1:11" ht="18.75" customHeight="1" x14ac:dyDescent="0.2">
      <c r="A6" s="33"/>
      <c r="B6" s="34" t="s">
        <v>42</v>
      </c>
      <c r="C6" s="35"/>
      <c r="D6" s="35"/>
      <c r="E6" s="35"/>
      <c r="F6" s="36" t="s">
        <v>49</v>
      </c>
      <c r="G6" s="45">
        <f>G8-G11</f>
        <v>0</v>
      </c>
      <c r="H6" s="36" t="s">
        <v>45</v>
      </c>
      <c r="I6" s="36" t="s">
        <v>43</v>
      </c>
    </row>
    <row r="7" spans="1:11" ht="18.75" customHeight="1" x14ac:dyDescent="0.2">
      <c r="A7" s="28" t="s">
        <v>35</v>
      </c>
      <c r="B7" s="30"/>
      <c r="C7" s="29"/>
      <c r="D7" s="31"/>
      <c r="E7" s="31"/>
      <c r="F7" s="31"/>
      <c r="G7" s="46"/>
      <c r="H7" s="30"/>
      <c r="I7" s="31"/>
    </row>
    <row r="8" spans="1:11" ht="18.75" customHeight="1" x14ac:dyDescent="0.2">
      <c r="A8" s="37"/>
      <c r="B8" s="38" t="s">
        <v>44</v>
      </c>
      <c r="C8" s="35"/>
      <c r="D8" s="35"/>
      <c r="E8" s="35"/>
      <c r="F8" s="36" t="s">
        <v>49</v>
      </c>
      <c r="G8" s="45">
        <f>G9</f>
        <v>0</v>
      </c>
      <c r="H8" s="36" t="s">
        <v>45</v>
      </c>
      <c r="I8" s="36" t="s">
        <v>46</v>
      </c>
      <c r="K8" s="115"/>
    </row>
    <row r="9" spans="1:11" ht="18.75" customHeight="1" x14ac:dyDescent="0.2">
      <c r="A9" s="33"/>
      <c r="B9" s="39"/>
      <c r="C9" s="42" t="s">
        <v>44</v>
      </c>
      <c r="D9" s="42"/>
      <c r="E9" s="42"/>
      <c r="F9" s="36" t="s">
        <v>49</v>
      </c>
      <c r="G9" s="45">
        <f>'MRS(input_separate)'!J20</f>
        <v>0</v>
      </c>
      <c r="H9" s="36" t="s">
        <v>45</v>
      </c>
      <c r="I9" s="36" t="s">
        <v>46</v>
      </c>
    </row>
    <row r="10" spans="1:11" ht="18.75" customHeight="1" x14ac:dyDescent="0.2">
      <c r="A10" s="28" t="s">
        <v>36</v>
      </c>
      <c r="B10" s="29"/>
      <c r="C10" s="29"/>
      <c r="D10" s="29"/>
      <c r="E10" s="30"/>
      <c r="F10" s="31"/>
      <c r="G10" s="46"/>
      <c r="H10" s="30"/>
      <c r="I10" s="31"/>
    </row>
    <row r="11" spans="1:11" ht="16.2" x14ac:dyDescent="0.2">
      <c r="A11" s="37"/>
      <c r="B11" s="38" t="s">
        <v>47</v>
      </c>
      <c r="C11" s="35"/>
      <c r="D11" s="35"/>
      <c r="E11" s="35"/>
      <c r="F11" s="36" t="s">
        <v>49</v>
      </c>
      <c r="G11" s="44">
        <f>G12</f>
        <v>0</v>
      </c>
      <c r="H11" s="36" t="s">
        <v>45</v>
      </c>
      <c r="I11" s="36" t="s">
        <v>48</v>
      </c>
    </row>
    <row r="12" spans="1:11" ht="16.2" x14ac:dyDescent="0.2">
      <c r="A12" s="33"/>
      <c r="B12" s="40"/>
      <c r="C12" s="42" t="s">
        <v>54</v>
      </c>
      <c r="D12" s="41"/>
      <c r="E12" s="41"/>
      <c r="F12" s="36" t="s">
        <v>49</v>
      </c>
      <c r="G12" s="44">
        <f>IF(ISERROR('MRS(input)'!F14*SMALL('MRS(input)'!F26:F30,COUNTIF('MRS(input)'!F26:F30,0)+1)),"0.0",('MRS(input)'!F14*SMALL('MRS(input)'!F26:F30,COUNTIF('MRS(input)'!F26:F30,0)+1)))</f>
        <v>0</v>
      </c>
      <c r="H12" s="36" t="s">
        <v>45</v>
      </c>
      <c r="I12" s="36" t="s">
        <v>48</v>
      </c>
    </row>
    <row r="13" spans="1:11" x14ac:dyDescent="0.2">
      <c r="C13" s="5"/>
      <c r="E13" s="5"/>
      <c r="F13" s="116"/>
      <c r="G13" s="115"/>
      <c r="H13" s="115"/>
      <c r="I13" s="4"/>
    </row>
    <row r="14" spans="1:11" ht="21.75" customHeight="1" x14ac:dyDescent="0.2">
      <c r="E14" s="112" t="s">
        <v>2</v>
      </c>
    </row>
    <row r="15" spans="1:11" ht="21.75" customHeight="1" x14ac:dyDescent="0.2">
      <c r="E15" s="113"/>
      <c r="F15" s="67" t="s">
        <v>127</v>
      </c>
      <c r="G15" s="113"/>
    </row>
    <row r="16" spans="1:11" ht="21.75" customHeight="1" x14ac:dyDescent="0.2">
      <c r="E16" s="54" t="s">
        <v>126</v>
      </c>
      <c r="F16" s="95">
        <v>46.5</v>
      </c>
      <c r="G16" s="56" t="s">
        <v>129</v>
      </c>
    </row>
    <row r="17" spans="1:11" ht="21.75" customHeight="1" x14ac:dyDescent="0.2">
      <c r="E17" s="54" t="s">
        <v>128</v>
      </c>
      <c r="F17" s="95">
        <v>40.9</v>
      </c>
      <c r="G17" s="56" t="s">
        <v>129</v>
      </c>
    </row>
    <row r="18" spans="1:11" ht="21.75" customHeight="1" x14ac:dyDescent="0.2">
      <c r="E18" s="54" t="s">
        <v>130</v>
      </c>
      <c r="F18" s="95">
        <v>44.8</v>
      </c>
      <c r="G18" s="56" t="s">
        <v>129</v>
      </c>
    </row>
    <row r="19" spans="1:11" ht="21.75" customHeight="1" x14ac:dyDescent="0.2"/>
    <row r="20" spans="1:11" s="113" customFormat="1" x14ac:dyDescent="0.2">
      <c r="E20" s="48"/>
      <c r="F20" s="49"/>
      <c r="G20" s="50"/>
      <c r="H20" s="51"/>
    </row>
    <row r="21" spans="1:11" s="113" customFormat="1" ht="16.2" x14ac:dyDescent="0.2">
      <c r="F21" s="67" t="s">
        <v>119</v>
      </c>
    </row>
    <row r="22" spans="1:11" s="113" customFormat="1" ht="16.2" x14ac:dyDescent="0.2">
      <c r="E22" s="54" t="s">
        <v>123</v>
      </c>
      <c r="F22" s="55">
        <f>ROUND(0.0148*44/12,4)</f>
        <v>5.4300000000000001E-2</v>
      </c>
      <c r="G22" s="56" t="s">
        <v>58</v>
      </c>
    </row>
    <row r="23" spans="1:11" s="113" customFormat="1" ht="16.2" x14ac:dyDescent="0.2">
      <c r="E23" s="54" t="s">
        <v>122</v>
      </c>
      <c r="F23" s="55">
        <f>ROUND(0.0159*44/12,4)</f>
        <v>5.8299999999999998E-2</v>
      </c>
      <c r="G23" s="56" t="s">
        <v>58</v>
      </c>
    </row>
    <row r="24" spans="1:11" s="113" customFormat="1" ht="16.2" x14ac:dyDescent="0.2">
      <c r="E24" s="54" t="s">
        <v>124</v>
      </c>
      <c r="F24" s="55">
        <f>ROUND(0.0168*44/12,4)</f>
        <v>6.1600000000000002E-2</v>
      </c>
      <c r="G24" s="56" t="s">
        <v>58</v>
      </c>
    </row>
    <row r="25" spans="1:11" s="113" customFormat="1" x14ac:dyDescent="0.2">
      <c r="E25" s="48"/>
      <c r="F25" s="49"/>
      <c r="G25" s="50"/>
    </row>
    <row r="26" spans="1:11" s="113" customFormat="1" ht="16.2" x14ac:dyDescent="0.2">
      <c r="E26" s="112"/>
      <c r="F26" s="47" t="s">
        <v>62</v>
      </c>
      <c r="G26" s="112"/>
      <c r="H26" s="112"/>
    </row>
    <row r="27" spans="1:11" s="113" customFormat="1" ht="42.75" customHeight="1" x14ac:dyDescent="0.2">
      <c r="E27" s="52" t="s">
        <v>61</v>
      </c>
      <c r="F27" s="107">
        <v>1.3</v>
      </c>
      <c r="G27" s="53" t="s">
        <v>144</v>
      </c>
      <c r="H27" s="112"/>
    </row>
    <row r="28" spans="1:11" s="113" customFormat="1" ht="15" customHeight="1" x14ac:dyDescent="0.2">
      <c r="H28" s="112"/>
    </row>
    <row r="29" spans="1:11" s="113" customFormat="1" ht="21.9" customHeight="1" x14ac:dyDescent="0.2">
      <c r="A29" s="112"/>
      <c r="B29" s="112"/>
      <c r="C29" s="112"/>
      <c r="D29" s="112"/>
      <c r="E29" s="112"/>
      <c r="F29" s="112"/>
      <c r="G29" s="112"/>
      <c r="H29" s="112"/>
      <c r="I29" s="112"/>
      <c r="J29" s="112"/>
    </row>
    <row r="30" spans="1:11" s="113" customFormat="1" ht="21.9" customHeight="1" x14ac:dyDescent="0.2">
      <c r="A30" s="112"/>
      <c r="B30" s="112"/>
      <c r="C30" s="112"/>
      <c r="D30" s="112"/>
      <c r="E30" s="112"/>
      <c r="F30" s="112"/>
      <c r="G30" s="112"/>
      <c r="H30" s="112"/>
      <c r="I30" s="112"/>
      <c r="J30" s="112"/>
    </row>
    <row r="31" spans="1:11" s="113" customFormat="1" ht="21.9" customHeight="1" x14ac:dyDescent="0.2">
      <c r="A31" s="112"/>
      <c r="B31" s="112"/>
      <c r="C31" s="112"/>
      <c r="D31" s="112"/>
      <c r="E31" s="112"/>
      <c r="F31" s="112"/>
      <c r="G31" s="112"/>
      <c r="H31" s="112"/>
      <c r="I31" s="112"/>
      <c r="J31" s="112"/>
    </row>
    <row r="32" spans="1:11" ht="18.75" customHeight="1" x14ac:dyDescent="0.2">
      <c r="I32" s="112"/>
      <c r="K32" s="11"/>
    </row>
    <row r="33" spans="9:9" ht="18.75" customHeight="1" x14ac:dyDescent="0.2">
      <c r="I33" s="112"/>
    </row>
    <row r="34" spans="9:9" ht="18.75" customHeight="1" x14ac:dyDescent="0.2">
      <c r="I34" s="112"/>
    </row>
    <row r="35" spans="9:9" ht="18.75" customHeight="1" x14ac:dyDescent="0.2">
      <c r="I35" s="112"/>
    </row>
    <row r="36" spans="9:9" ht="18.75" customHeight="1" x14ac:dyDescent="0.2">
      <c r="I36" s="112"/>
    </row>
    <row r="37" spans="9:9" ht="18.75" customHeight="1" x14ac:dyDescent="0.2">
      <c r="I37" s="112"/>
    </row>
    <row r="38" spans="9:9" ht="18.75" customHeight="1" x14ac:dyDescent="0.2">
      <c r="I38" s="112"/>
    </row>
    <row r="39" spans="9:9" ht="18.75" customHeight="1" x14ac:dyDescent="0.2">
      <c r="I39" s="112"/>
    </row>
    <row r="40" spans="9:9" ht="36.75" customHeight="1" x14ac:dyDescent="0.2">
      <c r="I40" s="112"/>
    </row>
    <row r="41" spans="9:9" ht="18.75" customHeight="1" x14ac:dyDescent="0.2">
      <c r="I41" s="112"/>
    </row>
    <row r="42" spans="9:9" ht="18.75" customHeight="1" x14ac:dyDescent="0.2">
      <c r="I42" s="112"/>
    </row>
    <row r="43" spans="9:9" ht="18.75" customHeight="1" x14ac:dyDescent="0.2">
      <c r="I43" s="112"/>
    </row>
    <row r="44" spans="9:9" ht="18.75" customHeight="1" x14ac:dyDescent="0.2">
      <c r="I44" s="112"/>
    </row>
    <row r="45" spans="9:9" ht="18.75" customHeight="1" x14ac:dyDescent="0.2">
      <c r="I45" s="112"/>
    </row>
    <row r="46" spans="9:9" x14ac:dyDescent="0.2">
      <c r="I46" s="112"/>
    </row>
  </sheetData>
  <sheetProtection algorithmName="SHA-512" hashValue="Si1q3+wjVBUorm+BGQChPiNBpvuJOmCpOZ0dQyNXD0zM9zPIVjiKSe0O8eoUxfmCYaUumNl5N9uhSbhBbLfAnQ==" saltValue="7NF8SqgsnxMDPGGiDR4/jA==" spinCount="100000" sheet="1" objects="1" scenarios="1"/>
  <mergeCells count="1">
    <mergeCell ref="A3:I3"/>
  </mergeCells>
  <phoneticPr fontId="10"/>
  <pageMargins left="0.70866141732283472" right="0.70866141732283472" top="0.74803149606299213" bottom="0.74803149606299213" header="0.31496062992125984" footer="0.31496062992125984"/>
  <pageSetup paperSize="9" scale="76"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4F3FF734-0CB3-4930-85D1-9F278416E1BA}"/>
</file>

<file path=customXml/itemProps2.xml><?xml version="1.0" encoding="utf-8"?>
<ds:datastoreItem xmlns:ds="http://schemas.openxmlformats.org/officeDocument/2006/customXml" ds:itemID="{BFD038F0-5767-4D21-A72A-9B34667C494C}">
  <ds:schemaRefs>
    <ds:schemaRef ds:uri="http://schemas.microsoft.com/sharepoint/v3/contenttype/forms"/>
  </ds:schemaRefs>
</ds:datastoreItem>
</file>

<file path=customXml/itemProps3.xml><?xml version="1.0" encoding="utf-8"?>
<ds:datastoreItem xmlns:ds="http://schemas.openxmlformats.org/officeDocument/2006/customXml" ds:itemID="{239577E9-12E8-4C39-AB5F-98F97D6BF7EA}">
  <ds:schemaRefs>
    <ds:schemaRef ds:uri="http://schemas.microsoft.com/office/2006/documentManagement/types"/>
    <ds:schemaRef ds:uri="http://purl.org/dc/elements/1.1/"/>
    <ds:schemaRef ds:uri="http://purl.org/dc/terms/"/>
    <ds:schemaRef ds:uri="http://schemas.microsoft.com/office/infopath/2007/PartnerControls"/>
    <ds:schemaRef ds:uri="16f3ea39-9308-4011-b282-348b837af518"/>
    <ds:schemaRef ds:uri="http://schemas.microsoft.com/office/2006/metadata/properties"/>
    <ds:schemaRef ds:uri="http://schemas.openxmlformats.org/package/2006/metadata/core-properties"/>
    <ds:schemaRef ds:uri="aa648ee9-af07-4ee7-a823-cd9c24dceb1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2018-11-13T00:22:43Z</cp:lastPrinted>
  <dcterms:created xsi:type="dcterms:W3CDTF">2012-01-13T02:28:29Z</dcterms:created>
  <dcterms:modified xsi:type="dcterms:W3CDTF">2025-07-22T12:50:17Z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0x010100C211D74D6178BC4D9F9CB4682A845950</vt:lpwstr>
  </property>
  <property fmtid="{D5CDD505-2E9C-101B-9397-08002B2CF9AE}" pid="4" name="MediaServiceImageTags">
    <vt:lpwstr/>
  </property>
</Properties>
</file>