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230" windowHeight="6240" tabRatio="676"/>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0">'MPS(input)'!$A$1:$K$36</definedName>
    <definedName name="_xlnm.Print_Area" localSheetId="4">'MRS(input)'!$A$1:$L$36</definedName>
    <definedName name="Z_B2660EC6_48E8_44CA_972A_E2556BB968F0_.wvu.PrintArea" localSheetId="2" hidden="1">'MPS(calc_process)'!$A$3:$I$20</definedName>
    <definedName name="Z_B2660EC6_48E8_44CA_972A_E2556BB968F0_.wvu.PrintArea" localSheetId="0" hidden="1">'MPS(input)'!$A$3:$K$36</definedName>
    <definedName name="Z_B2660EC6_48E8_44CA_972A_E2556BB968F0_.wvu.PrintArea" localSheetId="6" hidden="1">'MRS(calc_process)'!$A$3:$I$20</definedName>
    <definedName name="Z_B2660EC6_48E8_44CA_972A_E2556BB968F0_.wvu.PrintArea" localSheetId="4" hidden="1">'MRS(input)'!$A$3:$L$36</definedName>
    <definedName name="Z_D0CDC236_ABDA_4432_BA8D_8D1597712156_.wvu.PrintArea" localSheetId="2" hidden="1">'MPS(calc_process)'!$A$3:$I$20</definedName>
    <definedName name="Z_D0CDC236_ABDA_4432_BA8D_8D1597712156_.wvu.PrintArea" localSheetId="0" hidden="1">'MPS(input)'!$A$3:$K$36</definedName>
    <definedName name="Z_D0CDC236_ABDA_4432_BA8D_8D1597712156_.wvu.PrintArea" localSheetId="6" hidden="1">'MRS(calc_process)'!$A$3:$I$20</definedName>
    <definedName name="Z_D0CDC236_ABDA_4432_BA8D_8D1597712156_.wvu.PrintArea" localSheetId="4" hidden="1">'MRS(input)'!$A$3:$L$36</definedName>
    <definedName name="Z_D273F3A6_8152_4679_92B0_E1E5F788BD2C_.wvu.PrintArea" localSheetId="2" hidden="1">'MPS(calc_process)'!$A$3:$I$20</definedName>
    <definedName name="Z_D273F3A6_8152_4679_92B0_E1E5F788BD2C_.wvu.PrintArea" localSheetId="0" hidden="1">'MPS(input)'!$A$3:$K$36</definedName>
    <definedName name="Z_D273F3A6_8152_4679_92B0_E1E5F788BD2C_.wvu.PrintArea" localSheetId="6" hidden="1">'MRS(calc_process)'!$A$3:$I$20</definedName>
    <definedName name="Z_D273F3A6_8152_4679_92B0_E1E5F788BD2C_.wvu.PrintArea" localSheetId="4" hidden="1">'MRS(input)'!$A$3:$L$36</definedName>
  </definedNames>
  <calcPr calcId="145621"/>
</workbook>
</file>

<file path=xl/calcChain.xml><?xml version="1.0" encoding="utf-8"?>
<calcChain xmlns="http://schemas.openxmlformats.org/spreadsheetml/2006/main">
  <c r="G46" i="9" l="1"/>
  <c r="O8" i="9" l="1"/>
  <c r="P8" i="9"/>
  <c r="K8" i="9" s="1"/>
  <c r="O9" i="9"/>
  <c r="P9" i="9"/>
  <c r="O10" i="9"/>
  <c r="P10" i="9"/>
  <c r="K10" i="9" s="1"/>
  <c r="O11" i="9"/>
  <c r="P11" i="9"/>
  <c r="O12" i="9"/>
  <c r="P12" i="9"/>
  <c r="O13" i="9"/>
  <c r="P13" i="9"/>
  <c r="O14" i="9"/>
  <c r="P14" i="9"/>
  <c r="O15" i="9"/>
  <c r="P15" i="9"/>
  <c r="O16" i="9"/>
  <c r="P16" i="9"/>
  <c r="O17" i="9"/>
  <c r="P17" i="9"/>
  <c r="K17" i="9" s="1"/>
  <c r="O18" i="9"/>
  <c r="P18" i="9"/>
  <c r="K18" i="9" s="1"/>
  <c r="O19" i="9"/>
  <c r="P19" i="9"/>
  <c r="O20" i="9"/>
  <c r="P20" i="9"/>
  <c r="K20" i="9" s="1"/>
  <c r="O21" i="9"/>
  <c r="P21" i="9"/>
  <c r="O22" i="9"/>
  <c r="P22" i="9"/>
  <c r="O23" i="9"/>
  <c r="P23" i="9"/>
  <c r="O24" i="9"/>
  <c r="P24" i="9"/>
  <c r="K24" i="9" s="1"/>
  <c r="O25" i="9"/>
  <c r="P25" i="9"/>
  <c r="O26" i="9"/>
  <c r="P26" i="9"/>
  <c r="O27" i="9"/>
  <c r="P27" i="9"/>
  <c r="N27" i="9"/>
  <c r="N26" i="9"/>
  <c r="N25" i="9"/>
  <c r="N24" i="9"/>
  <c r="N23" i="9"/>
  <c r="N22" i="9"/>
  <c r="N21" i="9"/>
  <c r="N20" i="9"/>
  <c r="N19" i="9"/>
  <c r="N18" i="9"/>
  <c r="N17" i="9"/>
  <c r="N16" i="9"/>
  <c r="N15" i="9"/>
  <c r="N14" i="9"/>
  <c r="N13" i="9"/>
  <c r="N12" i="9"/>
  <c r="N11" i="9"/>
  <c r="N10" i="9"/>
  <c r="N9" i="9"/>
  <c r="N8" i="9"/>
  <c r="L9" i="9"/>
  <c r="L10" i="9"/>
  <c r="L11" i="9"/>
  <c r="L12" i="9"/>
  <c r="L13" i="9"/>
  <c r="L14" i="9"/>
  <c r="L15" i="9"/>
  <c r="L16" i="9"/>
  <c r="L17" i="9"/>
  <c r="L18" i="9"/>
  <c r="L19" i="9"/>
  <c r="L20" i="9"/>
  <c r="L21" i="9"/>
  <c r="L22" i="9"/>
  <c r="L23" i="9"/>
  <c r="L24" i="9"/>
  <c r="L25" i="9"/>
  <c r="L26" i="9"/>
  <c r="L27" i="9"/>
  <c r="L8" i="9"/>
  <c r="K27" i="8"/>
  <c r="K26" i="8"/>
  <c r="K25" i="8"/>
  <c r="K24" i="8"/>
  <c r="K23" i="8"/>
  <c r="K22" i="8"/>
  <c r="K21" i="8"/>
  <c r="K20" i="8"/>
  <c r="K19" i="8"/>
  <c r="K18" i="8"/>
  <c r="K17" i="8"/>
  <c r="K16" i="8"/>
  <c r="K15" i="8"/>
  <c r="H27" i="8"/>
  <c r="H16" i="8"/>
  <c r="H17" i="8"/>
  <c r="H18" i="8"/>
  <c r="H19" i="8"/>
  <c r="H20" i="8"/>
  <c r="H21" i="8"/>
  <c r="H22" i="8"/>
  <c r="H23" i="8"/>
  <c r="H24" i="8"/>
  <c r="H25" i="8"/>
  <c r="H26" i="8"/>
  <c r="H15" i="8"/>
  <c r="F27" i="8"/>
  <c r="F17" i="8" s="1"/>
  <c r="I53" i="9" s="1"/>
  <c r="F26" i="8"/>
  <c r="F25" i="8"/>
  <c r="F24" i="8"/>
  <c r="F23" i="8"/>
  <c r="F22" i="8"/>
  <c r="F21" i="8"/>
  <c r="F20" i="8"/>
  <c r="F19" i="8"/>
  <c r="M25" i="9"/>
  <c r="F18" i="8"/>
  <c r="J18" i="9" s="1"/>
  <c r="J50" i="9"/>
  <c r="F15" i="8"/>
  <c r="G51" i="9" s="1"/>
  <c r="I2" i="10"/>
  <c r="I1" i="10"/>
  <c r="Q2" i="9"/>
  <c r="Q1" i="9"/>
  <c r="L2" i="8"/>
  <c r="L1" i="8"/>
  <c r="F54" i="9"/>
  <c r="F53" i="9"/>
  <c r="G52" i="9"/>
  <c r="F52" i="9"/>
  <c r="F51" i="9"/>
  <c r="F50" i="9"/>
  <c r="F49" i="9"/>
  <c r="F48" i="9"/>
  <c r="F47" i="9"/>
  <c r="F46" i="9"/>
  <c r="F45" i="9"/>
  <c r="G44" i="9"/>
  <c r="F44" i="9"/>
  <c r="F43" i="9"/>
  <c r="F42" i="9"/>
  <c r="F41" i="9"/>
  <c r="G40" i="9"/>
  <c r="F40" i="9"/>
  <c r="F39" i="9"/>
  <c r="F38" i="9"/>
  <c r="F37" i="9"/>
  <c r="G36" i="9"/>
  <c r="F36" i="9"/>
  <c r="F35" i="9"/>
  <c r="K26" i="9"/>
  <c r="G23" i="9"/>
  <c r="G20" i="9"/>
  <c r="G18" i="9"/>
  <c r="K16" i="9"/>
  <c r="J15" i="9"/>
  <c r="K14" i="9"/>
  <c r="G14" i="9"/>
  <c r="K12" i="9"/>
  <c r="J12" i="9"/>
  <c r="G12" i="9"/>
  <c r="G10" i="9"/>
  <c r="C2" i="7"/>
  <c r="C1" i="7"/>
  <c r="E21" i="1"/>
  <c r="K27" i="9" l="1"/>
  <c r="K25" i="9"/>
  <c r="K23" i="9"/>
  <c r="K21" i="9"/>
  <c r="K19" i="9"/>
  <c r="K15" i="9"/>
  <c r="K13" i="9"/>
  <c r="K11" i="9"/>
  <c r="K9" i="9"/>
  <c r="K22" i="9"/>
  <c r="G8" i="9"/>
  <c r="G16" i="9"/>
  <c r="G35" i="9"/>
  <c r="G11" i="9"/>
  <c r="G15" i="9"/>
  <c r="G19" i="9"/>
  <c r="G24" i="9"/>
  <c r="G27" i="9"/>
  <c r="G48" i="9"/>
  <c r="F16" i="8"/>
  <c r="H25" i="9" s="1"/>
  <c r="J10" i="9"/>
  <c r="J13" i="9"/>
  <c r="J20" i="9"/>
  <c r="J22" i="9"/>
  <c r="J25" i="9"/>
  <c r="J36" i="9"/>
  <c r="J38" i="9"/>
  <c r="J45" i="9"/>
  <c r="J47" i="9"/>
  <c r="J52" i="9"/>
  <c r="J54" i="9"/>
  <c r="J9" i="9"/>
  <c r="J16" i="9"/>
  <c r="J19" i="9"/>
  <c r="J27" i="9"/>
  <c r="J35" i="9"/>
  <c r="J40" i="9"/>
  <c r="J42" i="9"/>
  <c r="J49" i="9"/>
  <c r="J51" i="9"/>
  <c r="J21" i="9"/>
  <c r="J24" i="9"/>
  <c r="J26" i="9"/>
  <c r="J37" i="9"/>
  <c r="J39" i="9"/>
  <c r="J44" i="9"/>
  <c r="J46" i="9"/>
  <c r="J53" i="9"/>
  <c r="J8" i="9"/>
  <c r="J11" i="9"/>
  <c r="J14" i="9"/>
  <c r="J17" i="9"/>
  <c r="J23" i="9"/>
  <c r="J41" i="9"/>
  <c r="J43" i="9"/>
  <c r="J48" i="9"/>
  <c r="G22" i="9"/>
  <c r="G26" i="9"/>
  <c r="G38" i="9"/>
  <c r="G42" i="9"/>
  <c r="G50" i="9"/>
  <c r="G54" i="9"/>
  <c r="G9" i="9"/>
  <c r="G13" i="9"/>
  <c r="G17" i="9"/>
  <c r="G21" i="9"/>
  <c r="G25" i="9"/>
  <c r="G37" i="9"/>
  <c r="G41" i="9"/>
  <c r="G45" i="9"/>
  <c r="G49" i="9"/>
  <c r="G53" i="9"/>
  <c r="G39" i="9"/>
  <c r="G43" i="9"/>
  <c r="G47" i="9"/>
  <c r="I22" i="9"/>
  <c r="I38" i="9"/>
  <c r="I46" i="9"/>
  <c r="I54" i="9"/>
  <c r="I8" i="9"/>
  <c r="I9" i="9"/>
  <c r="I10" i="9"/>
  <c r="M15" i="9"/>
  <c r="I20" i="9"/>
  <c r="I36" i="9"/>
  <c r="I44" i="9"/>
  <c r="I52" i="9"/>
  <c r="I12" i="9"/>
  <c r="I18" i="9"/>
  <c r="I26" i="9"/>
  <c r="I42" i="9"/>
  <c r="I50" i="9"/>
  <c r="I14" i="9"/>
  <c r="I16" i="9"/>
  <c r="I24" i="9"/>
  <c r="I40" i="9"/>
  <c r="I48" i="9"/>
  <c r="M11" i="9"/>
  <c r="M27" i="9"/>
  <c r="M23" i="9"/>
  <c r="M19" i="9"/>
  <c r="M9" i="9"/>
  <c r="M13" i="9"/>
  <c r="H17" i="9"/>
  <c r="M17" i="9"/>
  <c r="M8" i="9"/>
  <c r="M12" i="9"/>
  <c r="I13" i="9"/>
  <c r="M16" i="9"/>
  <c r="I17" i="9"/>
  <c r="M20" i="9"/>
  <c r="I21" i="9"/>
  <c r="M24" i="9"/>
  <c r="I25" i="9"/>
  <c r="H42" i="9"/>
  <c r="H19" i="9"/>
  <c r="M10" i="9"/>
  <c r="I11" i="9"/>
  <c r="M14" i="9"/>
  <c r="I15" i="9"/>
  <c r="H18" i="9"/>
  <c r="M18" i="9"/>
  <c r="I19" i="9"/>
  <c r="M22" i="9"/>
  <c r="I23" i="9"/>
  <c r="M26" i="9"/>
  <c r="I27" i="9"/>
  <c r="H41" i="9"/>
  <c r="H49" i="9"/>
  <c r="M21" i="9"/>
  <c r="I35" i="9"/>
  <c r="I37" i="9"/>
  <c r="I39" i="9"/>
  <c r="I41" i="9"/>
  <c r="I43" i="9"/>
  <c r="I45" i="9"/>
  <c r="I47" i="9"/>
  <c r="I49" i="9"/>
  <c r="I51" i="9"/>
  <c r="H50" i="9" l="1"/>
  <c r="H16" i="9"/>
  <c r="H27" i="9"/>
  <c r="H11" i="9"/>
  <c r="H48" i="9"/>
  <c r="K48" i="9" s="1"/>
  <c r="H40" i="9"/>
  <c r="K40" i="9" s="1"/>
  <c r="H20" i="9"/>
  <c r="Q20" i="9" s="1"/>
  <c r="H8" i="9"/>
  <c r="H15" i="9"/>
  <c r="Q15" i="9" s="1"/>
  <c r="H22" i="9"/>
  <c r="Q22" i="9" s="1"/>
  <c r="H53" i="9"/>
  <c r="K53" i="9" s="1"/>
  <c r="H45" i="9"/>
  <c r="H37" i="9"/>
  <c r="H26" i="9"/>
  <c r="Q26" i="9" s="1"/>
  <c r="H10" i="9"/>
  <c r="Q10" i="9" s="1"/>
  <c r="H54" i="9"/>
  <c r="H46" i="9"/>
  <c r="H38" i="9"/>
  <c r="K38" i="9" s="1"/>
  <c r="H24" i="9"/>
  <c r="H21" i="9"/>
  <c r="H13" i="9"/>
  <c r="Q13" i="9" s="1"/>
  <c r="H9" i="9"/>
  <c r="Q9" i="9" s="1"/>
  <c r="H47" i="9"/>
  <c r="H39" i="9"/>
  <c r="H51" i="9"/>
  <c r="K51" i="9" s="1"/>
  <c r="H43" i="9"/>
  <c r="K43" i="9" s="1"/>
  <c r="H35" i="9"/>
  <c r="H14" i="9"/>
  <c r="H23" i="9"/>
  <c r="Q23" i="9" s="1"/>
  <c r="H52" i="9"/>
  <c r="K52" i="9" s="1"/>
  <c r="H44" i="9"/>
  <c r="H36" i="9"/>
  <c r="H12" i="9"/>
  <c r="K42" i="9"/>
  <c r="Q25" i="9"/>
  <c r="K50" i="9"/>
  <c r="K54" i="9"/>
  <c r="K46" i="9"/>
  <c r="K44" i="9"/>
  <c r="K36" i="9"/>
  <c r="Q18" i="9"/>
  <c r="Q16" i="9"/>
  <c r="Q11" i="9"/>
  <c r="Q17" i="9"/>
  <c r="K41" i="9"/>
  <c r="Q24" i="9"/>
  <c r="K47" i="9"/>
  <c r="Q14" i="9"/>
  <c r="K49" i="9"/>
  <c r="Q19" i="9"/>
  <c r="Q27" i="9"/>
  <c r="K35" i="9"/>
  <c r="Q21" i="9"/>
  <c r="Q8" i="9"/>
  <c r="K45" i="9"/>
  <c r="K37" i="9"/>
  <c r="Q12" i="9"/>
  <c r="K39" i="9"/>
  <c r="K55" i="9" l="1"/>
  <c r="G12" i="10" s="1"/>
  <c r="G11" i="10" s="1"/>
  <c r="Q28" i="9"/>
  <c r="G9" i="10" s="1"/>
  <c r="G8" i="10" s="1"/>
  <c r="G6" i="10" l="1"/>
  <c r="D31" i="8" s="1"/>
  <c r="I2" i="2" l="1"/>
  <c r="Q2" i="6"/>
  <c r="Q1" i="6"/>
  <c r="K10" i="6" l="1"/>
  <c r="E17" i="1"/>
  <c r="E16" i="1"/>
  <c r="F36" i="6" l="1"/>
  <c r="F37" i="6"/>
  <c r="F38" i="6"/>
  <c r="F39" i="6"/>
  <c r="F40" i="6"/>
  <c r="F41" i="6"/>
  <c r="F42" i="6"/>
  <c r="F43" i="6"/>
  <c r="F44" i="6"/>
  <c r="F45" i="6"/>
  <c r="F46" i="6"/>
  <c r="F47" i="6"/>
  <c r="F48" i="6"/>
  <c r="F49" i="6"/>
  <c r="F50" i="6"/>
  <c r="F51" i="6"/>
  <c r="F52" i="6"/>
  <c r="F53" i="6"/>
  <c r="F54" i="6"/>
  <c r="F35" i="6"/>
  <c r="M9" i="6"/>
  <c r="M10" i="6"/>
  <c r="M11" i="6"/>
  <c r="M12" i="6"/>
  <c r="M13" i="6"/>
  <c r="M14" i="6"/>
  <c r="M15" i="6"/>
  <c r="M16" i="6"/>
  <c r="M17" i="6"/>
  <c r="M18" i="6"/>
  <c r="M19" i="6"/>
  <c r="M20" i="6"/>
  <c r="M21" i="6"/>
  <c r="M22" i="6"/>
  <c r="M23" i="6"/>
  <c r="M24" i="6"/>
  <c r="M25" i="6"/>
  <c r="M26" i="6"/>
  <c r="M27" i="6"/>
  <c r="M8" i="6"/>
  <c r="K8" i="6" l="1"/>
  <c r="K9" i="6"/>
  <c r="K11" i="6"/>
  <c r="K12" i="6"/>
  <c r="K13" i="6"/>
  <c r="K14" i="6"/>
  <c r="K15" i="6"/>
  <c r="K16" i="6"/>
  <c r="K17" i="6"/>
  <c r="K18" i="6"/>
  <c r="K19" i="6"/>
  <c r="K20" i="6"/>
  <c r="K21" i="6"/>
  <c r="K22" i="6"/>
  <c r="K23" i="6"/>
  <c r="K24" i="6"/>
  <c r="K25" i="6"/>
  <c r="K26" i="6"/>
  <c r="K27" i="6"/>
  <c r="H54" i="6" l="1"/>
  <c r="G54" i="6"/>
  <c r="H53" i="6"/>
  <c r="G53" i="6"/>
  <c r="H52" i="6"/>
  <c r="G52" i="6"/>
  <c r="H51" i="6"/>
  <c r="G51" i="6"/>
  <c r="H50" i="6"/>
  <c r="G50" i="6"/>
  <c r="H49" i="6"/>
  <c r="G49" i="6"/>
  <c r="H48" i="6"/>
  <c r="G48" i="6"/>
  <c r="H47" i="6"/>
  <c r="G47" i="6"/>
  <c r="H46" i="6"/>
  <c r="G46" i="6"/>
  <c r="H45" i="6"/>
  <c r="G45" i="6"/>
  <c r="H44" i="6"/>
  <c r="G44" i="6"/>
  <c r="H43" i="6"/>
  <c r="G43" i="6"/>
  <c r="H42" i="6"/>
  <c r="G42" i="6"/>
  <c r="H41" i="6"/>
  <c r="G41" i="6"/>
  <c r="H40" i="6"/>
  <c r="G40" i="6"/>
  <c r="H39" i="6"/>
  <c r="G39" i="6"/>
  <c r="H38" i="6"/>
  <c r="G38" i="6"/>
  <c r="H37" i="6"/>
  <c r="G37" i="6"/>
  <c r="H36" i="6"/>
  <c r="G36" i="6"/>
  <c r="H35" i="6"/>
  <c r="G35" i="6"/>
  <c r="G9" i="6" l="1"/>
  <c r="G10" i="6"/>
  <c r="G11" i="6"/>
  <c r="G12" i="6"/>
  <c r="G13" i="6"/>
  <c r="G14" i="6"/>
  <c r="G15" i="6"/>
  <c r="G16" i="6"/>
  <c r="G17" i="6"/>
  <c r="G18" i="6"/>
  <c r="G19" i="6"/>
  <c r="G20" i="6"/>
  <c r="G21" i="6"/>
  <c r="G22" i="6"/>
  <c r="G23" i="6"/>
  <c r="G24" i="6"/>
  <c r="G25" i="6"/>
  <c r="G26" i="6"/>
  <c r="G27" i="6"/>
  <c r="G8" i="6" l="1"/>
  <c r="H27" i="6" l="1"/>
  <c r="H26" i="6"/>
  <c r="H25" i="6"/>
  <c r="H24" i="6"/>
  <c r="H23" i="6"/>
  <c r="H22" i="6"/>
  <c r="H21" i="6"/>
  <c r="H20" i="6"/>
  <c r="H19" i="6"/>
  <c r="H18" i="6"/>
  <c r="H17" i="6"/>
  <c r="H16" i="6"/>
  <c r="H15" i="6"/>
  <c r="H14" i="6"/>
  <c r="H13" i="6"/>
  <c r="H12" i="6"/>
  <c r="H11" i="6"/>
  <c r="H10" i="6"/>
  <c r="H9" i="6"/>
  <c r="H8" i="6"/>
  <c r="I52" i="6" l="1"/>
  <c r="I48" i="6"/>
  <c r="I44" i="6"/>
  <c r="I40" i="6"/>
  <c r="I36" i="6"/>
  <c r="I51" i="6"/>
  <c r="I35" i="6"/>
  <c r="I54" i="6"/>
  <c r="I50" i="6"/>
  <c r="I46" i="6"/>
  <c r="I42" i="6"/>
  <c r="I38" i="6"/>
  <c r="I53" i="6"/>
  <c r="I49" i="6"/>
  <c r="I45" i="6"/>
  <c r="I41" i="6"/>
  <c r="I37" i="6"/>
  <c r="I47" i="6"/>
  <c r="I43" i="6"/>
  <c r="I39" i="6"/>
  <c r="J51" i="6"/>
  <c r="J47" i="6"/>
  <c r="K47" i="6" s="1"/>
  <c r="J43" i="6"/>
  <c r="K43" i="6" s="1"/>
  <c r="J39" i="6"/>
  <c r="K39" i="6" s="1"/>
  <c r="J35" i="6"/>
  <c r="J54" i="6"/>
  <c r="J53" i="6"/>
  <c r="J49" i="6"/>
  <c r="J45" i="6"/>
  <c r="J41" i="6"/>
  <c r="J37" i="6"/>
  <c r="J52" i="6"/>
  <c r="J48" i="6"/>
  <c r="J44" i="6"/>
  <c r="J40" i="6"/>
  <c r="J36" i="6"/>
  <c r="J50" i="6"/>
  <c r="K50" i="6" s="1"/>
  <c r="J46" i="6"/>
  <c r="K46" i="6" s="1"/>
  <c r="J42" i="6"/>
  <c r="K42" i="6" s="1"/>
  <c r="J38" i="6"/>
  <c r="K38" i="6" s="1"/>
  <c r="I19" i="6"/>
  <c r="I26" i="6"/>
  <c r="I22" i="6"/>
  <c r="I18" i="6"/>
  <c r="I14" i="6"/>
  <c r="I10" i="6"/>
  <c r="I25" i="6"/>
  <c r="I21" i="6"/>
  <c r="I17" i="6"/>
  <c r="I13" i="6"/>
  <c r="I9" i="6"/>
  <c r="I24" i="6"/>
  <c r="I20" i="6"/>
  <c r="I16" i="6"/>
  <c r="I12" i="6"/>
  <c r="I8" i="6"/>
  <c r="I27" i="6"/>
  <c r="I23" i="6"/>
  <c r="I15" i="6"/>
  <c r="I11" i="6"/>
  <c r="J27" i="6"/>
  <c r="Q27" i="6" s="1"/>
  <c r="J19" i="6"/>
  <c r="J11" i="6"/>
  <c r="J26" i="6"/>
  <c r="J22" i="6"/>
  <c r="J18" i="6"/>
  <c r="J14" i="6"/>
  <c r="J10" i="6"/>
  <c r="J25" i="6"/>
  <c r="J21" i="6"/>
  <c r="J17" i="6"/>
  <c r="J13" i="6"/>
  <c r="J9" i="6"/>
  <c r="J24" i="6"/>
  <c r="J20" i="6"/>
  <c r="J16" i="6"/>
  <c r="Q16" i="6" s="1"/>
  <c r="J12" i="6"/>
  <c r="J8" i="6"/>
  <c r="J23" i="6"/>
  <c r="Q23" i="6" s="1"/>
  <c r="J15" i="6"/>
  <c r="I1" i="2"/>
  <c r="Q15" i="6" l="1"/>
  <c r="Q13" i="6"/>
  <c r="Q10" i="6"/>
  <c r="Q26" i="6"/>
  <c r="K49" i="6"/>
  <c r="K36" i="6"/>
  <c r="K52" i="6"/>
  <c r="K37" i="6"/>
  <c r="K53" i="6"/>
  <c r="Q20" i="6"/>
  <c r="Q17" i="6"/>
  <c r="Q14" i="6"/>
  <c r="Q11" i="6"/>
  <c r="K40" i="6"/>
  <c r="K41" i="6"/>
  <c r="K54" i="6"/>
  <c r="Q12" i="6"/>
  <c r="Q9" i="6"/>
  <c r="Q25" i="6"/>
  <c r="Q22" i="6"/>
  <c r="Q8" i="6"/>
  <c r="Q24" i="6"/>
  <c r="Q21" i="6"/>
  <c r="Q18" i="6"/>
  <c r="Q19" i="6"/>
  <c r="K44" i="6"/>
  <c r="K48" i="6"/>
  <c r="K45" i="6"/>
  <c r="K35" i="6"/>
  <c r="K51" i="6"/>
  <c r="K55" i="6" l="1"/>
  <c r="G12" i="2" s="1"/>
  <c r="G11" i="2" s="1"/>
  <c r="Q28" i="6"/>
  <c r="G9" i="2" s="1"/>
  <c r="G8" i="2" s="1"/>
  <c r="G6" i="2" l="1"/>
  <c r="B31" i="1" s="1"/>
</calcChain>
</file>

<file path=xl/sharedStrings.xml><?xml version="1.0" encoding="utf-8"?>
<sst xmlns="http://schemas.openxmlformats.org/spreadsheetml/2006/main" count="555" uniqueCount="207">
  <si>
    <t>(1)</t>
  </si>
  <si>
    <t>MWh/p</t>
    <phoneticPr fontId="4"/>
  </si>
  <si>
    <t>Units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</si>
  <si>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</si>
  <si>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</si>
  <si>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</si>
  <si>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t>[Monitoring option]</t>
    <phoneticPr fontId="4"/>
  </si>
  <si>
    <t>Option A</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</si>
  <si>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</si>
  <si>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</si>
  <si>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</si>
  <si>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</si>
  <si>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</si>
  <si>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</si>
  <si>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</si>
  <si>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r>
      <t>tCO</t>
    </r>
    <r>
      <rPr>
        <vertAlign val="subscript"/>
        <sz val="11"/>
        <color indexed="8"/>
        <rFont val="Arial"/>
        <family val="2"/>
      </rPr>
      <t>2</t>
    </r>
    <r>
      <rPr>
        <sz val="11"/>
        <color indexed="8"/>
        <rFont val="Arial"/>
        <family val="2"/>
      </rPr>
      <t>/p</t>
    </r>
    <phoneticPr fontId="4"/>
  </si>
  <si>
    <t>N/A</t>
  </si>
  <si>
    <t>MWh/p</t>
    <phoneticPr fontId="4"/>
  </si>
  <si>
    <t>[List of Default Values]</t>
    <phoneticPr fontId="4"/>
  </si>
  <si>
    <t>Continuously</t>
    <phoneticPr fontId="4"/>
  </si>
  <si>
    <t>Option C</t>
    <phoneticPr fontId="4"/>
  </si>
  <si>
    <t>Monitored data</t>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</si>
  <si>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</si>
  <si>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r>
      <t>EG</t>
    </r>
    <r>
      <rPr>
        <vertAlign val="subscript"/>
        <sz val="11"/>
        <rFont val="Arial"/>
        <family val="2"/>
      </rPr>
      <t>PJ,p</t>
    </r>
    <phoneticPr fontId="4"/>
  </si>
  <si>
    <t>Option C</t>
    <phoneticPr fontId="4"/>
  </si>
  <si>
    <t>Monitored data</t>
    <phoneticPr fontId="4"/>
  </si>
  <si>
    <t>Continuously</t>
    <phoneticPr fontId="4"/>
  </si>
  <si>
    <t>(2)</t>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</si>
  <si>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</si>
  <si>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</si>
  <si>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</si>
  <si>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</si>
  <si>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</si>
  <si>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</si>
  <si>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</si>
  <si>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NCV</t>
    </r>
    <r>
      <rPr>
        <vertAlign val="subscript"/>
        <sz val="11"/>
        <rFont val="Arial"/>
        <family val="2"/>
      </rPr>
      <t>fuel</t>
    </r>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</si>
  <si>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</si>
  <si>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</si>
  <si>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</si>
  <si>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</si>
  <si>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</si>
  <si>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</si>
  <si>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</si>
  <si>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r>
      <t xml:space="preserve">Project-specific parameters to be fixed </t>
    </r>
    <r>
      <rPr>
        <b/>
        <i/>
        <sz val="11"/>
        <color indexed="9"/>
        <rFont val="Arial"/>
        <family val="2"/>
      </rPr>
      <t>ex ante</t>
    </r>
    <phoneticPr fontId="3"/>
  </si>
  <si>
    <t>Parameters</t>
    <phoneticPr fontId="3"/>
  </si>
  <si>
    <t>Description of data</t>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</si>
  <si>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</si>
  <si>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</si>
  <si>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</si>
  <si>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</si>
  <si>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</si>
  <si>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r>
      <t xml:space="preserve">Parameters to be monitored </t>
    </r>
    <r>
      <rPr>
        <b/>
        <i/>
        <sz val="11"/>
        <color indexed="9"/>
        <rFont val="Arial"/>
        <family val="2"/>
      </rPr>
      <t>ex post</t>
    </r>
    <phoneticPr fontId="3"/>
  </si>
  <si>
    <t>-</t>
    <phoneticPr fontId="4"/>
  </si>
  <si>
    <r>
      <t>RE</t>
    </r>
    <r>
      <rPr>
        <vertAlign val="subscript"/>
        <sz val="11"/>
        <rFont val="Arial"/>
        <family val="2"/>
      </rPr>
      <t>i,p</t>
    </r>
    <phoneticPr fontId="4"/>
  </si>
  <si>
    <r>
      <t xml:space="preserve">The amount of fuel input for power generation during monitoring period </t>
    </r>
    <r>
      <rPr>
        <i/>
        <sz val="11"/>
        <rFont val="Arial"/>
        <family val="2"/>
      </rPr>
      <t>p</t>
    </r>
    <phoneticPr fontId="4"/>
  </si>
  <si>
    <r>
      <t xml:space="preserve">The amount of electricity generated during the monitoring period </t>
    </r>
    <r>
      <rPr>
        <i/>
        <sz val="11"/>
        <rFont val="Arial"/>
        <family val="2"/>
      </rPr>
      <t>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</si>
  <si>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</si>
  <si>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PE</t>
    </r>
    <r>
      <rPr>
        <vertAlign val="subscript"/>
        <sz val="11"/>
        <rFont val="Arial"/>
        <family val="2"/>
      </rPr>
      <t>i,p</t>
    </r>
    <phoneticPr fontId="3"/>
  </si>
  <si>
    <t>2. Calculations for reference emissions</t>
    <phoneticPr fontId="4"/>
  </si>
  <si>
    <t>3. Calculations of the project emissions</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</si>
  <si>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</si>
  <si>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</si>
  <si>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</si>
  <si>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</si>
  <si>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</si>
  <si>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</si>
  <si>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</si>
  <si>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</si>
  <si>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</si>
  <si>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</si>
  <si>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</si>
  <si>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</si>
  <si>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</si>
  <si>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</si>
  <si>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</si>
  <si>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</si>
  <si>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</si>
  <si>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</si>
  <si>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</si>
  <si>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</si>
  <si>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</si>
  <si>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</si>
  <si>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r>
      <t>V</t>
    </r>
    <r>
      <rPr>
        <vertAlign val="subscript"/>
        <sz val="11"/>
        <rFont val="Arial"/>
        <family val="2"/>
      </rPr>
      <t>cr,j,k</t>
    </r>
    <phoneticPr fontId="4"/>
  </si>
  <si>
    <r>
      <t xml:space="preserve">Volume of the cleanroom </t>
    </r>
    <r>
      <rPr>
        <i/>
        <sz val="11"/>
        <rFont val="Arial"/>
        <family val="2"/>
      </rPr>
      <t>j</t>
    </r>
    <r>
      <rPr>
        <sz val="11"/>
        <rFont val="Arial"/>
        <family val="2"/>
      </rPr>
      <t xml:space="preserve"> in the project factory </t>
    </r>
    <r>
      <rPr>
        <i/>
        <sz val="11"/>
        <rFont val="Arial"/>
        <family val="2"/>
      </rPr>
      <t>k</t>
    </r>
    <phoneticPr fontId="4"/>
  </si>
  <si>
    <r>
      <t>m</t>
    </r>
    <r>
      <rPr>
        <vertAlign val="superscript"/>
        <sz val="11"/>
        <rFont val="Arial"/>
        <family val="2"/>
      </rPr>
      <t>3</t>
    </r>
    <phoneticPr fontId="4"/>
  </si>
  <si>
    <r>
      <t>T</t>
    </r>
    <r>
      <rPr>
        <vertAlign val="subscript"/>
        <sz val="11"/>
        <rFont val="Arial"/>
        <family val="2"/>
      </rPr>
      <t>vent,j,k</t>
    </r>
    <phoneticPr fontId="4"/>
  </si>
  <si>
    <r>
      <t xml:space="preserve">Number of times of ventilation required for the cleanroom </t>
    </r>
    <r>
      <rPr>
        <i/>
        <sz val="11"/>
        <rFont val="Arial"/>
        <family val="2"/>
      </rPr>
      <t>j</t>
    </r>
    <r>
      <rPr>
        <sz val="11"/>
        <rFont val="Arial"/>
        <family val="2"/>
      </rPr>
      <t xml:space="preserve"> in the project factory </t>
    </r>
    <r>
      <rPr>
        <i/>
        <sz val="11"/>
        <rFont val="Arial"/>
        <family val="2"/>
      </rPr>
      <t>k</t>
    </r>
    <phoneticPr fontId="4"/>
  </si>
  <si>
    <t>times/h</t>
    <phoneticPr fontId="4"/>
  </si>
  <si>
    <t>Design document of the cleanroom.</t>
    <phoneticPr fontId="4"/>
  </si>
  <si>
    <t>i</t>
    <phoneticPr fontId="4"/>
  </si>
  <si>
    <t>j</t>
    <phoneticPr fontId="3"/>
  </si>
  <si>
    <t>k</t>
    <phoneticPr fontId="3"/>
  </si>
  <si>
    <t>Identification number of the cleanroom</t>
    <phoneticPr fontId="3"/>
  </si>
  <si>
    <t>Identification number of the factory</t>
    <phoneticPr fontId="3"/>
  </si>
  <si>
    <t>MWh/p</t>
    <phoneticPr fontId="4"/>
  </si>
  <si>
    <r>
      <t>EF</t>
    </r>
    <r>
      <rPr>
        <vertAlign val="subscript"/>
        <sz val="11"/>
        <rFont val="Arial"/>
        <family val="2"/>
      </rPr>
      <t>elec,k</t>
    </r>
    <phoneticPr fontId="4"/>
  </si>
  <si>
    <t>j</t>
    <phoneticPr fontId="3"/>
  </si>
  <si>
    <t>Identification number of the cleanroom</t>
    <phoneticPr fontId="3"/>
  </si>
  <si>
    <t>Identification number of the factory</t>
    <phoneticPr fontId="3"/>
  </si>
  <si>
    <r>
      <t>m</t>
    </r>
    <r>
      <rPr>
        <vertAlign val="superscript"/>
        <sz val="11"/>
        <rFont val="Arial"/>
        <family val="2"/>
      </rPr>
      <t>3</t>
    </r>
    <r>
      <rPr>
        <sz val="11"/>
        <rFont val="Arial"/>
        <family val="2"/>
      </rPr>
      <t>/s</t>
    </r>
    <phoneticPr fontId="3"/>
  </si>
  <si>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</si>
  <si>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</si>
  <si>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</si>
  <si>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</si>
  <si>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t>Identification numbers</t>
    <phoneticPr fontId="3"/>
  </si>
  <si>
    <t>ISO 14644-1:2015</t>
    <phoneticPr fontId="3"/>
  </si>
  <si>
    <t>FED-STD-209E</t>
    <phoneticPr fontId="3"/>
  </si>
  <si>
    <t>Class 6</t>
    <phoneticPr fontId="3"/>
  </si>
  <si>
    <t>Class 7</t>
    <phoneticPr fontId="3"/>
  </si>
  <si>
    <t>Multiple documents published on the web.
The default value is determined from the table corresponding to the airborne particulate cleanliness class required for the cleanroom.</t>
    <phoneticPr fontId="4"/>
  </si>
  <si>
    <r>
      <t>m</t>
    </r>
    <r>
      <rPr>
        <vertAlign val="superscript"/>
        <sz val="11"/>
        <rFont val="Arial"/>
        <family val="2"/>
      </rPr>
      <t>3</t>
    </r>
    <r>
      <rPr>
        <sz val="11"/>
        <rFont val="Arial"/>
        <family val="2"/>
      </rPr>
      <t>/s</t>
    </r>
    <phoneticPr fontId="4"/>
  </si>
  <si>
    <t>(3)</t>
    <phoneticPr fontId="4"/>
  </si>
  <si>
    <r>
      <t xml:space="preserve">Airflow rate of project displacement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</si>
  <si>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r>
      <t xml:space="preserve">Airflow rate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</si>
  <si>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t>Design document of the cleanroom.</t>
    <phoneticPr fontId="4"/>
  </si>
  <si>
    <r>
      <t>P</t>
    </r>
    <r>
      <rPr>
        <vertAlign val="subscript"/>
        <sz val="11"/>
        <rFont val="Arial"/>
        <family val="2"/>
      </rPr>
      <t>d,RE,j,k</t>
    </r>
    <phoneticPr fontId="4"/>
  </si>
  <si>
    <r>
      <t>P</t>
    </r>
    <r>
      <rPr>
        <vertAlign val="subscript"/>
        <sz val="11"/>
        <rFont val="Arial"/>
        <family val="2"/>
      </rPr>
      <t>d,PJ,j,k</t>
    </r>
    <phoneticPr fontId="4"/>
  </si>
  <si>
    <t>Pa</t>
    <phoneticPr fontId="4"/>
  </si>
  <si>
    <r>
      <t xml:space="preserve">Discharge pressure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</si>
  <si>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r>
      <t xml:space="preserve">Discharge pressure of project displacement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</si>
  <si>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t>Design document or specification document of the displacement ventilation air conditioning unit.</t>
    <phoneticPr fontId="4"/>
  </si>
  <si>
    <t>Pa</t>
    <phoneticPr fontId="3"/>
  </si>
  <si>
    <r>
      <t>AFR</t>
    </r>
    <r>
      <rPr>
        <vertAlign val="subscript"/>
        <sz val="11"/>
        <rFont val="Arial"/>
        <family val="2"/>
      </rPr>
      <t>RE,j,k</t>
    </r>
    <phoneticPr fontId="3"/>
  </si>
  <si>
    <r>
      <t>AFR</t>
    </r>
    <r>
      <rPr>
        <vertAlign val="subscript"/>
        <sz val="11"/>
        <rFont val="Arial"/>
        <family val="2"/>
      </rPr>
      <t>PJ,i,j,k</t>
    </r>
    <phoneticPr fontId="3"/>
  </si>
  <si>
    <r>
      <t>EC</t>
    </r>
    <r>
      <rPr>
        <vertAlign val="subscript"/>
        <sz val="11"/>
        <rFont val="Arial"/>
        <family val="2"/>
      </rPr>
      <t>PJ,DV,i,j,k,p</t>
    </r>
    <phoneticPr fontId="4"/>
  </si>
  <si>
    <t>i</t>
    <phoneticPr fontId="4"/>
  </si>
  <si>
    <t>Identification number of the displacement ventilation air conditioning unit</t>
    <phoneticPr fontId="3"/>
  </si>
  <si>
    <t>Identification number of the displacement ventilation air conditioning unit</t>
    <phoneticPr fontId="3"/>
  </si>
  <si>
    <r>
      <t xml:space="preserve">Airflow rate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3"/>
  </si>
  <si>
    <r>
      <t xml:space="preserve">Airflow rate of project displacement ventilation air conditioning unit </t>
    </r>
    <r>
      <rPr>
        <i/>
        <sz val="11"/>
        <rFont val="Arial"/>
        <family val="2"/>
      </rPr>
      <t>i</t>
    </r>
    <r>
      <rPr>
        <sz val="11"/>
        <rFont val="Arial"/>
        <family val="2"/>
      </rPr>
      <t xml:space="preserve"> supplying air to cleanroom </t>
    </r>
    <r>
      <rPr>
        <i/>
        <sz val="11"/>
        <rFont val="Arial"/>
        <family val="2"/>
      </rPr>
      <t>j</t>
    </r>
    <r>
      <rPr>
        <sz val="11"/>
        <rFont val="Arial"/>
        <family val="2"/>
      </rPr>
      <t xml:space="preserve"> in the project factory </t>
    </r>
    <r>
      <rPr>
        <i/>
        <sz val="11"/>
        <rFont val="Arial"/>
        <family val="2"/>
      </rPr>
      <t>k</t>
    </r>
    <phoneticPr fontId="3"/>
  </si>
  <si>
    <t>Discharge pressure of reference mixing ventilation air conditioning unit</t>
    <phoneticPr fontId="3"/>
  </si>
  <si>
    <t>Number of times of ventilation required for the cleanroom</t>
    <phoneticPr fontId="3"/>
  </si>
  <si>
    <t>Pa</t>
    <phoneticPr fontId="3"/>
  </si>
  <si>
    <r>
      <t xml:space="preserve">Reference emissions of the reference mixing ventilation air conditioning unit </t>
    </r>
    <r>
      <rPr>
        <i/>
        <sz val="11"/>
        <rFont val="Arial"/>
        <family val="2"/>
      </rPr>
      <t>i</t>
    </r>
    <r>
      <rPr>
        <sz val="11"/>
        <rFont val="Arial"/>
        <family val="2"/>
      </rPr>
      <t xml:space="preserve"> during the period </t>
    </r>
    <r>
      <rPr>
        <i/>
        <sz val="11"/>
        <rFont val="Arial"/>
        <family val="2"/>
      </rPr>
      <t>p</t>
    </r>
    <phoneticPr fontId="3"/>
  </si>
  <si>
    <r>
      <t xml:space="preserve">Project emissions of the project displacement ventilation air conditioning unit </t>
    </r>
    <r>
      <rPr>
        <i/>
        <sz val="11"/>
        <rFont val="Arial"/>
        <family val="2"/>
      </rPr>
      <t>i</t>
    </r>
    <r>
      <rPr>
        <sz val="11"/>
        <rFont val="Arial"/>
        <family val="2"/>
      </rPr>
      <t xml:space="preserve"> during the period </t>
    </r>
    <r>
      <rPr>
        <i/>
        <sz val="11"/>
        <rFont val="Arial"/>
        <family val="2"/>
      </rPr>
      <t>p</t>
    </r>
    <phoneticPr fontId="3"/>
  </si>
  <si>
    <t>Hearing survey with manufacturer of mixing ventilation air conditioning unit.</t>
    <phoneticPr fontId="4"/>
  </si>
  <si>
    <t>Default value</t>
    <phoneticPr fontId="4"/>
  </si>
  <si>
    <r>
      <t xml:space="preserve">The amount of power consumption by the project displacement ventilation air conditioning unit </t>
    </r>
    <r>
      <rPr>
        <i/>
        <sz val="11"/>
        <rFont val="Arial"/>
        <family val="2"/>
      </rPr>
      <t>i</t>
    </r>
    <r>
      <rPr>
        <sz val="11"/>
        <rFont val="Arial"/>
        <family val="2"/>
      </rPr>
      <t xml:space="preserve"> in cleanroom </t>
    </r>
    <r>
      <rPr>
        <i/>
        <sz val="11"/>
        <rFont val="Arial"/>
        <family val="2"/>
      </rPr>
      <t>j</t>
    </r>
    <r>
      <rPr>
        <sz val="11"/>
        <rFont val="Arial"/>
        <family val="2"/>
      </rPr>
      <t xml:space="preserve"> of the project factory </t>
    </r>
    <r>
      <rPr>
        <i/>
        <sz val="11"/>
        <rFont val="Arial"/>
        <family val="2"/>
      </rPr>
      <t>k</t>
    </r>
    <r>
      <rPr>
        <sz val="11"/>
        <rFont val="Arial"/>
        <family val="2"/>
      </rPr>
      <t xml:space="preserve"> during the period </t>
    </r>
    <r>
      <rPr>
        <i/>
        <sz val="11"/>
        <rFont val="Arial"/>
        <family val="2"/>
      </rPr>
      <t>p</t>
    </r>
    <phoneticPr fontId="3"/>
  </si>
  <si>
    <t>Calculated</t>
    <phoneticPr fontId="4"/>
  </si>
  <si>
    <t>The power generation efficiency calculated from monitored data of the amount of fuel input for power generation and the amount of electricity generated.</t>
    <phoneticPr fontId="4"/>
  </si>
  <si>
    <t>Calculated</t>
    <phoneticPr fontId="4"/>
  </si>
  <si>
    <t xml:space="preserve">
</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</si>
  <si>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</si>
  <si>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</si>
  <si>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</si>
  <si>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</si>
  <si>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r>
      <t>[For captive electricity]
CO</t>
    </r>
    <r>
      <rPr>
        <vertAlign val="subscript"/>
        <sz val="11"/>
        <rFont val="Arial"/>
        <family val="2"/>
      </rPr>
      <t>2</t>
    </r>
    <r>
      <rPr>
        <sz val="11"/>
        <rFont val="Arial"/>
        <family val="2"/>
      </rPr>
      <t xml:space="preserve"> emission factor for consumed electricity</t>
    </r>
    <phoneticPr fontId="4"/>
  </si>
  <si>
    <t>Calculated</t>
    <phoneticPr fontId="4"/>
  </si>
  <si>
    <r>
      <t>On-site measurement by measuring equipments.
- Specification of measuring equipments:</t>
    </r>
    <r>
      <rPr>
        <sz val="11"/>
        <rFont val="ＭＳ Ｐゴシック"/>
        <family val="3"/>
        <charset val="128"/>
      </rPr>
      <t xml:space="preserve">
</t>
    </r>
    <r>
      <rPr>
        <sz val="11"/>
        <rFont val="Arial"/>
        <family val="2"/>
      </rPr>
      <t xml:space="preserve">  1) Electrical power meter is applied for measurement.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The electrical power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electrical power meter has been prepared by the time of installation.</t>
    </r>
    <phoneticPr fontId="4"/>
  </si>
  <si>
    <t>Monitoring Plan Sheet (Input Sheet) [Attachment to Project Design Document]</t>
    <phoneticPr fontId="4"/>
  </si>
  <si>
    <t>Monitoring Plan Sheet (Calculation Process Sheet) [Attachment to Project Design Document]</t>
    <phoneticPr fontId="4"/>
  </si>
  <si>
    <r>
      <t xml:space="preserve">Table 1: Parameters to be monitored </t>
    </r>
    <r>
      <rPr>
        <b/>
        <i/>
        <sz val="11"/>
        <color indexed="8"/>
        <rFont val="Arial"/>
        <family val="2"/>
      </rPr>
      <t>ex post</t>
    </r>
    <phoneticPr fontId="4"/>
  </si>
  <si>
    <r>
      <t>FC</t>
    </r>
    <r>
      <rPr>
        <vertAlign val="subscript"/>
        <sz val="11"/>
        <rFont val="Arial"/>
        <family val="2"/>
      </rPr>
      <t>PJ,p</t>
    </r>
    <phoneticPr fontId="4"/>
  </si>
  <si>
    <r>
      <t xml:space="preserve">Table 2: Project-specific parameters to be fixed </t>
    </r>
    <r>
      <rPr>
        <b/>
        <i/>
        <sz val="11"/>
        <color indexed="8"/>
        <rFont val="Arial"/>
        <family val="2"/>
      </rPr>
      <t>ex ante</t>
    </r>
    <phoneticPr fontId="4"/>
  </si>
  <si>
    <r>
      <t>AFR</t>
    </r>
    <r>
      <rPr>
        <vertAlign val="subscript"/>
        <sz val="11"/>
        <rFont val="Arial"/>
        <family val="2"/>
      </rPr>
      <t>RE,j,k</t>
    </r>
    <phoneticPr fontId="4"/>
  </si>
  <si>
    <r>
      <t>AFR</t>
    </r>
    <r>
      <rPr>
        <vertAlign val="subscript"/>
        <sz val="11"/>
        <rFont val="Arial"/>
        <family val="2"/>
      </rPr>
      <t>PJ,j,k</t>
    </r>
    <phoneticPr fontId="4"/>
  </si>
  <si>
    <r>
      <t>P</t>
    </r>
    <r>
      <rPr>
        <vertAlign val="subscript"/>
        <sz val="11"/>
        <rFont val="Arial"/>
        <family val="2"/>
      </rPr>
      <t>d,RE,j,k</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</si>
  <si>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</si>
  <si>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</si>
  <si>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</si>
  <si>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</si>
  <si>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</si>
  <si>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</si>
  <si>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</si>
  <si>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</si>
  <si>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</si>
  <si>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</si>
  <si>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</si>
  <si>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T</t>
    </r>
    <r>
      <rPr>
        <vertAlign val="subscript"/>
        <sz val="11"/>
        <color rgb="FF000000"/>
        <rFont val="Arial"/>
        <family val="2"/>
      </rPr>
      <t>vent,j,k</t>
    </r>
    <phoneticPr fontId="4"/>
  </si>
  <si>
    <t>Monitoring Structure Sheet [Attachment to Project Design Document]</t>
  </si>
  <si>
    <t>Responsible personnel</t>
  </si>
  <si>
    <t>Role</t>
  </si>
  <si>
    <t>Monitoring Report Sheet (Input Sheet) [For Verification]</t>
    <phoneticPr fontId="4"/>
  </si>
  <si>
    <t>Monitoring Report Sheet (Calculation Process Sheet) [For Verification]</t>
    <phoneticPr fontId="4"/>
  </si>
  <si>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</si>
  <si>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</si>
  <si>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</si>
  <si>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 xml:space="preserve">Table 4: </t>
    </r>
    <r>
      <rPr>
        <b/>
        <i/>
        <sz val="11"/>
        <color theme="1"/>
        <rFont val="Arial"/>
        <family val="2"/>
      </rPr>
      <t>Ex-ante</t>
    </r>
    <r>
      <rPr>
        <b/>
        <sz val="11"/>
        <color theme="1"/>
        <rFont val="Arial"/>
        <family val="2"/>
      </rPr>
      <t xml:space="preserve"> estimation of reference emissions</t>
    </r>
    <phoneticPr fontId="3"/>
  </si>
  <si>
    <r>
      <t xml:space="preserve">Table 5: </t>
    </r>
    <r>
      <rPr>
        <b/>
        <i/>
        <sz val="11"/>
        <color theme="1"/>
        <rFont val="Arial"/>
        <family val="2"/>
      </rPr>
      <t>Ex-ante</t>
    </r>
    <r>
      <rPr>
        <b/>
        <sz val="11"/>
        <color theme="1"/>
        <rFont val="Arial"/>
        <family val="2"/>
      </rPr>
      <t xml:space="preserve"> estimation of project emissions</t>
    </r>
    <phoneticPr fontId="3"/>
  </si>
  <si>
    <r>
      <t xml:space="preserve">Table 4: </t>
    </r>
    <r>
      <rPr>
        <b/>
        <i/>
        <sz val="11"/>
        <color theme="1"/>
        <rFont val="Arial"/>
        <family val="2"/>
      </rPr>
      <t>Ex-post</t>
    </r>
    <r>
      <rPr>
        <b/>
        <sz val="11"/>
        <color theme="1"/>
        <rFont val="Arial"/>
        <family val="2"/>
      </rPr>
      <t xml:space="preserve"> calculation of reference emissions</t>
    </r>
    <phoneticPr fontId="3"/>
  </si>
  <si>
    <r>
      <t xml:space="preserve">Table 5: </t>
    </r>
    <r>
      <rPr>
        <b/>
        <i/>
        <sz val="11"/>
        <color theme="1"/>
        <rFont val="Arial"/>
        <family val="2"/>
      </rPr>
      <t>Ex-post</t>
    </r>
    <r>
      <rPr>
        <b/>
        <sz val="11"/>
        <color theme="1"/>
        <rFont val="Arial"/>
        <family val="2"/>
      </rPr>
      <t xml:space="preserve"> calculation of project emissions</t>
    </r>
    <phoneticPr fontId="3"/>
  </si>
  <si>
    <t>Monitoring period</t>
    <phoneticPr fontId="4"/>
  </si>
  <si>
    <t>(k)</t>
    <phoneticPr fontId="4"/>
  </si>
  <si>
    <t>Monitoring Period</t>
    <phoneticPr fontId="4"/>
  </si>
  <si>
    <r>
      <t>EC</t>
    </r>
    <r>
      <rPr>
        <vertAlign val="subscript"/>
        <sz val="11"/>
        <rFont val="Arial"/>
        <family val="2"/>
      </rPr>
      <t>PJ,DV,i,j,k,p</t>
    </r>
    <phoneticPr fontId="4"/>
  </si>
  <si>
    <t>Monitored Values</t>
    <phoneticPr fontId="4"/>
  </si>
  <si>
    <t>Monitored
/estimated values</t>
    <phoneticPr fontId="3"/>
  </si>
  <si>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</si>
  <si>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</si>
  <si>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rPr>
        <b/>
        <i/>
        <sz val="11"/>
        <color theme="0"/>
        <rFont val="Arial"/>
        <family val="2"/>
      </rPr>
      <t>Ex-post</t>
    </r>
    <r>
      <rPr>
        <b/>
        <sz val="11"/>
        <color theme="0"/>
        <rFont val="Arial"/>
        <family val="2"/>
      </rPr>
      <t xml:space="preserve"> calculation of reference emissions</t>
    </r>
    <phoneticPr fontId="3"/>
  </si>
  <si>
    <r>
      <rPr>
        <b/>
        <i/>
        <sz val="11"/>
        <color theme="0"/>
        <rFont val="Arial"/>
        <family val="2"/>
      </rPr>
      <t>Ex-ante</t>
    </r>
    <r>
      <rPr>
        <b/>
        <sz val="11"/>
        <color theme="0"/>
        <rFont val="Arial"/>
        <family val="2"/>
      </rPr>
      <t xml:space="preserve"> estimation of reference emissions</t>
    </r>
    <phoneticPr fontId="3"/>
  </si>
  <si>
    <r>
      <rPr>
        <b/>
        <i/>
        <sz val="11"/>
        <color theme="0"/>
        <rFont val="Arial"/>
        <family val="2"/>
      </rPr>
      <t>Ex-ante</t>
    </r>
    <r>
      <rPr>
        <b/>
        <sz val="11"/>
        <color theme="0"/>
        <rFont val="Arial"/>
        <family val="2"/>
      </rPr>
      <t xml:space="preserve"> estimation of project emissions</t>
    </r>
    <phoneticPr fontId="3"/>
  </si>
  <si>
    <r>
      <rPr>
        <b/>
        <i/>
        <sz val="11"/>
        <color theme="0"/>
        <rFont val="Arial"/>
        <family val="2"/>
      </rPr>
      <t xml:space="preserve">Ex-post </t>
    </r>
    <r>
      <rPr>
        <b/>
        <sz val="11"/>
        <color theme="0"/>
        <rFont val="Arial"/>
        <family val="2"/>
      </rPr>
      <t>calculation of project emissions</t>
    </r>
    <phoneticPr fontId="3"/>
  </si>
  <si>
    <t>Reference Number:</t>
    <phoneticPr fontId="4"/>
  </si>
  <si>
    <t>Based on public data which is measured by entities other than the project participants (Data used: publicly recognized data such as statistical data and specifications)</t>
    <phoneticPr fontId="4"/>
  </si>
  <si>
    <t>Based on the amount of transaction which is measured directly using measuring equipment (Data used: commercial evidence such as invoices)</t>
    <phoneticPr fontId="4"/>
  </si>
  <si>
    <t>Based on the actual measurement using measuring equipment (Data used: measured values)</t>
    <phoneticPr fontId="4"/>
  </si>
  <si>
    <r>
      <t xml:space="preserve">The amount of power consumption by the project displacement ventilation air conditioning unit </t>
    </r>
    <r>
      <rPr>
        <i/>
        <sz val="11"/>
        <rFont val="Arial"/>
        <family val="2"/>
      </rPr>
      <t>i</t>
    </r>
    <r>
      <rPr>
        <sz val="11"/>
        <rFont val="Arial"/>
        <family val="2"/>
      </rPr>
      <t xml:space="preserve"> in cleanroom </t>
    </r>
    <r>
      <rPr>
        <i/>
        <sz val="11"/>
        <rFont val="Arial"/>
        <family val="2"/>
      </rPr>
      <t>j</t>
    </r>
    <r>
      <rPr>
        <sz val="11"/>
        <rFont val="Arial"/>
        <family val="2"/>
      </rPr>
      <t xml:space="preserve"> of the project factory </t>
    </r>
    <r>
      <rPr>
        <i/>
        <sz val="11"/>
        <rFont val="Arial"/>
        <family val="2"/>
      </rPr>
      <t>k</t>
    </r>
    <r>
      <rPr>
        <sz val="11"/>
        <rFont val="Arial"/>
        <family val="2"/>
      </rPr>
      <t xml:space="preserve"> during the period </t>
    </r>
    <r>
      <rPr>
        <i/>
        <sz val="11"/>
        <rFont val="Arial"/>
        <family val="2"/>
      </rPr>
      <t>p</t>
    </r>
    <phoneticPr fontId="4"/>
  </si>
  <si>
    <t>Power generation efficiency obtained from manufacturer's specification</t>
    <phoneticPr fontId="4"/>
  </si>
  <si>
    <r>
      <t xml:space="preserve">The amount of power consumption by the project displacement ventilation air conditioning unit </t>
    </r>
    <r>
      <rPr>
        <i/>
        <sz val="11"/>
        <rFont val="Arial"/>
        <family val="2"/>
      </rPr>
      <t>i</t>
    </r>
    <r>
      <rPr>
        <sz val="11"/>
        <rFont val="Arial"/>
        <family val="2"/>
      </rPr>
      <t xml:space="preserve"> in cleanroom </t>
    </r>
    <r>
      <rPr>
        <i/>
        <sz val="11"/>
        <rFont val="Arial"/>
        <family val="2"/>
      </rPr>
      <t>j</t>
    </r>
    <r>
      <rPr>
        <sz val="11"/>
        <rFont val="Arial"/>
        <family val="2"/>
      </rPr>
      <t xml:space="preserve"> of the project factory </t>
    </r>
    <r>
      <rPr>
        <i/>
        <sz val="11"/>
        <rFont val="Arial"/>
        <family val="2"/>
      </rPr>
      <t>k</t>
    </r>
    <r>
      <rPr>
        <sz val="11"/>
        <rFont val="Arial"/>
        <family val="2"/>
      </rPr>
      <t xml:space="preserve"> during the period </t>
    </r>
    <r>
      <rPr>
        <i/>
        <sz val="11"/>
        <rFont val="Arial"/>
        <family val="2"/>
      </rPr>
      <t>p</t>
    </r>
    <phoneticPr fontId="4"/>
  </si>
  <si>
    <t>Input on "MPS
(input_separate)"</t>
    <phoneticPr fontId="4"/>
  </si>
  <si>
    <t>for option b)</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</si>
  <si>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</si>
  <si>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Input on "MPS (input_separate)"</t>
    <phoneticPr fontId="4"/>
  </si>
  <si>
    <t>Input on "MPS (input_separate)"
Select from default values</t>
    <phoneticPr fontId="4"/>
  </si>
  <si>
    <t>Input on "MRS
(input_separate)"</t>
    <phoneticPr fontId="4"/>
  </si>
  <si>
    <t>Monitoring Spreadsheet: JCM_TH_AM006_ver01.0</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</si>
</sst>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Red]\-#,##0\ "/>
    <numFmt numFmtId="177" formatCode="#,##0.000_ ;[Red]\-#,##0.000\ "/>
    <numFmt numFmtId="178" formatCode="0.00_ "/>
    <numFmt numFmtId="179" formatCode="#,##0.00_ ;[Red]\-#,##0.00\ "/>
    <numFmt numFmtId="180" formatCode="0.0"/>
    <numFmt numFmtId="181" formatCode="0_ "/>
    <numFmt numFmtId="182" formatCode="#,##0.0000_ ;[Red]\-#,##0.0000\ "/>
    <numFmt numFmtId="183" formatCode="0.000_ ;[Red]\-0.000\ "/>
    <numFmt numFmtId="184" formatCode="0_ ;[Red]\-0\ "/>
    <numFmt numFmtId="185" formatCode="#,##0.00_ "/>
    <numFmt numFmtId="186" formatCode="#,##0.0000_ "/>
  </numFmts>
  <fonts count="30"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perscript"/>
      <sz val="11"/>
      <name val="Arial"/>
      <family val="2"/>
    </font>
    <font>
      <vertAlign val="subscript"/>
      <sz val="11"/>
      <color rgb="FF00000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rgb="FFFF0000"/>
      <name val="Arial"/>
      <family val="2"/>
    </font>
    <font>
      <b/>
      <i/>
      <sz val="11"/>
      <color theme="1"/>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1" tint="0.34998626667073579"/>
      </left>
      <right style="thin">
        <color theme="1" tint="0.34998626667073579"/>
      </right>
      <top style="thin">
        <color theme="1" tint="0.34998626667073579"/>
      </top>
      <bottom style="thin">
        <color indexed="23"/>
      </bottom>
      <diagonal/>
    </border>
    <border>
      <left style="thin">
        <color theme="1" tint="0.34998626667073579"/>
      </left>
      <right style="thin">
        <color theme="1" tint="0.34998626667073579"/>
      </right>
      <top style="thin">
        <color indexed="23"/>
      </top>
      <bottom style="thin">
        <color indexed="23"/>
      </bottom>
      <diagonal/>
    </border>
    <border>
      <left style="thin">
        <color indexed="23"/>
      </left>
      <right/>
      <top style="thin">
        <color indexed="23"/>
      </top>
      <bottom/>
      <diagonal/>
    </border>
    <border>
      <left/>
      <right/>
      <top style="thin">
        <color indexed="23"/>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23"/>
      </top>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cellStyleXfs>
  <cellXfs count="17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177" fontId="8" fillId="4" borderId="1" xfId="1" applyNumberFormat="1" applyFont="1" applyFill="1" applyBorder="1" applyProtection="1">
      <alignment vertical="center"/>
      <protection locked="0"/>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4" borderId="0" xfId="0" applyFont="1" applyFill="1" applyBorder="1">
      <alignment vertical="center"/>
    </xf>
    <xf numFmtId="0" fontId="8" fillId="0" borderId="2" xfId="0" applyFont="1" applyBorder="1" applyProtection="1">
      <alignment vertical="center"/>
      <protection locked="0"/>
    </xf>
    <xf numFmtId="179" fontId="8" fillId="4" borderId="1" xfId="1" applyNumberFormat="1" applyFont="1" applyFill="1" applyBorder="1" applyProtection="1">
      <alignment vertical="center"/>
      <protection locked="0"/>
    </xf>
    <xf numFmtId="0" fontId="6" fillId="6" borderId="14" xfId="0" applyFont="1" applyFill="1" applyBorder="1">
      <alignment vertical="center"/>
    </xf>
    <xf numFmtId="0" fontId="2" fillId="6" borderId="14" xfId="0" applyFont="1" applyFill="1" applyBorder="1">
      <alignment vertical="center"/>
    </xf>
    <xf numFmtId="0" fontId="6" fillId="6" borderId="14" xfId="0" applyFont="1" applyFill="1" applyBorder="1" applyAlignment="1">
      <alignment horizontal="center" vertical="center"/>
    </xf>
    <xf numFmtId="0" fontId="6" fillId="6" borderId="14" xfId="0" applyFont="1" applyFill="1" applyBorder="1" applyAlignment="1">
      <alignment horizontal="center" vertical="center" shrinkToFit="1"/>
    </xf>
    <xf numFmtId="0" fontId="2" fillId="8" borderId="14" xfId="0" applyFont="1" applyFill="1" applyBorder="1">
      <alignment vertical="center"/>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0" fontId="2" fillId="3" borderId="14" xfId="0" applyFont="1" applyFill="1" applyBorder="1">
      <alignment vertical="center"/>
    </xf>
    <xf numFmtId="0" fontId="2" fillId="8" borderId="14" xfId="0" applyFont="1" applyFill="1" applyBorder="1" applyAlignment="1">
      <alignment vertical="center"/>
    </xf>
    <xf numFmtId="0" fontId="8" fillId="0" borderId="14" xfId="0" applyFont="1" applyBorder="1" applyAlignment="1">
      <alignment horizontal="center" vertical="center"/>
    </xf>
    <xf numFmtId="0" fontId="6" fillId="6" borderId="1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8" borderId="16" xfId="0" applyFont="1" applyFill="1" applyBorder="1" applyAlignment="1">
      <alignment vertical="center"/>
    </xf>
    <xf numFmtId="0" fontId="2" fillId="8" borderId="15" xfId="0" applyFont="1" applyFill="1" applyBorder="1">
      <alignment vertical="center"/>
    </xf>
    <xf numFmtId="0" fontId="2" fillId="8" borderId="16" xfId="0" applyFont="1" applyFill="1" applyBorder="1">
      <alignment vertical="center"/>
    </xf>
    <xf numFmtId="180" fontId="2" fillId="9" borderId="2" xfId="0" applyNumberFormat="1" applyFont="1" applyFill="1" applyBorder="1" applyAlignment="1">
      <alignment horizontal="center" vertical="center"/>
    </xf>
    <xf numFmtId="38" fontId="2" fillId="9" borderId="2" xfId="1" applyFont="1" applyFill="1" applyBorder="1" applyAlignment="1">
      <alignment horizontal="center" vertical="center" wrapText="1"/>
    </xf>
    <xf numFmtId="0" fontId="2" fillId="0" borderId="0" xfId="0" applyFont="1" applyFill="1" applyBorder="1" applyAlignment="1">
      <alignment horizontal="center" vertical="center" wrapText="1"/>
    </xf>
    <xf numFmtId="180" fontId="2" fillId="0" borderId="0" xfId="0" applyNumberFormat="1" applyFont="1" applyFill="1" applyBorder="1" applyAlignment="1">
      <alignment horizontal="center" vertical="center"/>
    </xf>
    <xf numFmtId="38" fontId="2" fillId="0" borderId="0" xfId="1" applyFont="1" applyFill="1" applyBorder="1" applyAlignment="1">
      <alignment horizontal="center" vertical="center"/>
    </xf>
    <xf numFmtId="0" fontId="2" fillId="0" borderId="0" xfId="0" applyFont="1" applyFill="1" applyBorder="1" applyAlignment="1">
      <alignment horizontal="center" vertical="center"/>
    </xf>
    <xf numFmtId="0" fontId="2" fillId="9" borderId="11" xfId="0" applyFont="1" applyFill="1" applyBorder="1" applyAlignment="1">
      <alignment horizontal="center" vertical="center"/>
    </xf>
    <xf numFmtId="40" fontId="8" fillId="0" borderId="11" xfId="1" applyNumberFormat="1" applyFont="1" applyBorder="1" applyProtection="1">
      <alignment vertical="center"/>
      <protection locked="0"/>
    </xf>
    <xf numFmtId="176" fontId="8" fillId="5" borderId="1" xfId="1" applyNumberFormat="1" applyFont="1" applyFill="1" applyBorder="1" applyAlignment="1" applyProtection="1">
      <alignment horizontal="right" vertical="center"/>
    </xf>
    <xf numFmtId="0" fontId="2" fillId="9" borderId="2" xfId="0" applyFont="1" applyFill="1" applyBorder="1" applyAlignment="1">
      <alignment horizontal="center" vertical="center" wrapText="1"/>
    </xf>
    <xf numFmtId="0" fontId="16" fillId="10" borderId="2" xfId="0" applyFont="1" applyFill="1" applyBorder="1" applyAlignment="1">
      <alignment horizontal="center" vertical="center"/>
    </xf>
    <xf numFmtId="38" fontId="2" fillId="9" borderId="2" xfId="1" applyFont="1" applyFill="1" applyBorder="1" applyAlignment="1">
      <alignment horizontal="center" vertical="center"/>
    </xf>
    <xf numFmtId="0" fontId="2" fillId="9" borderId="2" xfId="0" applyFont="1" applyFill="1" applyBorder="1" applyAlignment="1">
      <alignment horizontal="center" vertical="center"/>
    </xf>
    <xf numFmtId="38" fontId="8" fillId="9" borderId="2" xfId="1" applyFont="1" applyFill="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8" fillId="0" borderId="24" xfId="0" applyFont="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lignment vertical="center"/>
    </xf>
    <xf numFmtId="179" fontId="8" fillId="0" borderId="22" xfId="0" applyNumberFormat="1" applyFont="1" applyBorder="1" applyAlignment="1">
      <alignment vertical="center"/>
    </xf>
    <xf numFmtId="179" fontId="8" fillId="0" borderId="15" xfId="0" applyNumberFormat="1" applyFont="1" applyFill="1" applyBorder="1" applyAlignment="1">
      <alignment vertical="center"/>
    </xf>
    <xf numFmtId="179" fontId="2" fillId="0" borderId="22" xfId="0" applyNumberFormat="1" applyFont="1" applyBorder="1" applyAlignment="1">
      <alignment vertical="center"/>
    </xf>
    <xf numFmtId="0" fontId="2" fillId="0" borderId="0" xfId="0" applyFont="1" applyProtection="1">
      <alignment vertical="center"/>
    </xf>
    <xf numFmtId="0" fontId="2" fillId="0" borderId="0" xfId="0" applyFont="1" applyAlignment="1" applyProtection="1">
      <alignment horizontal="right" vertical="center"/>
    </xf>
    <xf numFmtId="0" fontId="5" fillId="7" borderId="0" xfId="0" applyFont="1" applyFill="1" applyAlignment="1" applyProtection="1">
      <alignment vertical="center"/>
    </xf>
    <xf numFmtId="0" fontId="6" fillId="7" borderId="0" xfId="0" applyFont="1" applyFill="1" applyAlignment="1" applyProtection="1">
      <alignment vertical="center"/>
    </xf>
    <xf numFmtId="0" fontId="6" fillId="7" borderId="0" xfId="0" applyFont="1" applyFill="1" applyAlignment="1" applyProtection="1">
      <alignment horizontal="right" vertical="center"/>
    </xf>
    <xf numFmtId="0" fontId="7" fillId="0" borderId="0" xfId="0" applyFont="1" applyFill="1" applyBorder="1" applyProtection="1">
      <alignment vertical="center"/>
    </xf>
    <xf numFmtId="0" fontId="6" fillId="6" borderId="1" xfId="0" applyFont="1" applyFill="1" applyBorder="1" applyAlignment="1" applyProtection="1">
      <alignment horizontal="center" vertical="center" wrapText="1"/>
    </xf>
    <xf numFmtId="0" fontId="2" fillId="0" borderId="0" xfId="0" applyFont="1" applyAlignment="1" applyProtection="1">
      <alignment vertical="center" wrapText="1"/>
    </xf>
    <xf numFmtId="0" fontId="8" fillId="3" borderId="1" xfId="0" quotePrefix="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8" fillId="3" borderId="19" xfId="0" applyFont="1" applyFill="1" applyBorder="1" applyAlignment="1" applyProtection="1">
      <alignment vertical="center" wrapText="1"/>
    </xf>
    <xf numFmtId="176" fontId="16" fillId="5" borderId="1" xfId="1" applyNumberFormat="1" applyFont="1" applyFill="1" applyBorder="1" applyAlignment="1" applyProtection="1">
      <alignment horizontal="right" vertical="center"/>
    </xf>
    <xf numFmtId="0" fontId="8" fillId="3" borderId="1" xfId="0" applyFont="1" applyFill="1" applyBorder="1" applyAlignment="1" applyProtection="1">
      <alignment vertical="center"/>
    </xf>
    <xf numFmtId="0" fontId="2" fillId="0" borderId="0" xfId="0" applyFont="1" applyFill="1" applyProtection="1">
      <alignment vertical="center"/>
    </xf>
    <xf numFmtId="0" fontId="8" fillId="3" borderId="1" xfId="0" applyFont="1" applyFill="1" applyBorder="1" applyAlignment="1" applyProtection="1">
      <alignment vertical="center" wrapText="1"/>
    </xf>
    <xf numFmtId="0" fontId="8" fillId="3" borderId="1" xfId="0" applyFont="1" applyFill="1" applyBorder="1" applyAlignment="1" applyProtection="1">
      <alignment horizontal="center" vertical="center"/>
    </xf>
    <xf numFmtId="177" fontId="8" fillId="5" borderId="1" xfId="1" applyNumberFormat="1" applyFont="1" applyFill="1" applyBorder="1" applyProtection="1">
      <alignment vertical="center"/>
    </xf>
    <xf numFmtId="177" fontId="8" fillId="3" borderId="1" xfId="1" applyNumberFormat="1" applyFont="1" applyFill="1" applyBorder="1" applyProtection="1">
      <alignment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6" borderId="1" xfId="0" applyFont="1" applyFill="1" applyBorder="1" applyAlignment="1" applyProtection="1">
      <alignment horizontal="center" vertical="center"/>
    </xf>
    <xf numFmtId="0" fontId="2" fillId="3" borderId="7"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78" fontId="8" fillId="0" borderId="1" xfId="0" applyNumberFormat="1" applyFont="1" applyFill="1" applyBorder="1" applyProtection="1">
      <alignment vertical="center"/>
      <protection locked="0"/>
    </xf>
    <xf numFmtId="0" fontId="22" fillId="0" borderId="0" xfId="0" applyFont="1" applyProtection="1">
      <alignment vertical="center"/>
    </xf>
    <xf numFmtId="0" fontId="22" fillId="0" borderId="0" xfId="0" applyFont="1" applyAlignment="1" applyProtection="1">
      <alignment horizontal="right" vertical="center"/>
    </xf>
    <xf numFmtId="0" fontId="17" fillId="0" borderId="0" xfId="0" applyFont="1" applyProtection="1">
      <alignment vertical="center"/>
    </xf>
    <xf numFmtId="0" fontId="17" fillId="6" borderId="2" xfId="0" applyFont="1" applyFill="1" applyBorder="1" applyProtection="1">
      <alignment vertical="center"/>
    </xf>
    <xf numFmtId="0" fontId="6" fillId="6" borderId="10" xfId="0" applyFont="1" applyFill="1" applyBorder="1" applyAlignment="1" applyProtection="1">
      <alignment vertical="center" wrapText="1"/>
    </xf>
    <xf numFmtId="0" fontId="19" fillId="6" borderId="10" xfId="0" applyFont="1" applyFill="1" applyBorder="1" applyAlignment="1" applyProtection="1">
      <alignment horizontal="center" vertical="center" wrapText="1"/>
    </xf>
    <xf numFmtId="0" fontId="21" fillId="6" borderId="2" xfId="0" applyFont="1" applyFill="1" applyBorder="1" applyAlignment="1" applyProtection="1">
      <alignment vertical="center" wrapText="1"/>
    </xf>
    <xf numFmtId="0" fontId="10" fillId="3" borderId="2" xfId="0"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xf>
    <xf numFmtId="0" fontId="8" fillId="3" borderId="2"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8" fillId="3" borderId="9" xfId="0" applyFont="1" applyFill="1" applyBorder="1" applyAlignment="1" applyProtection="1">
      <alignment vertical="center" wrapText="1"/>
    </xf>
    <xf numFmtId="0" fontId="8" fillId="3" borderId="20" xfId="0" applyFont="1" applyFill="1" applyBorder="1" applyAlignment="1" applyProtection="1">
      <alignment vertical="center" wrapText="1"/>
    </xf>
    <xf numFmtId="0" fontId="8" fillId="3" borderId="8"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2"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77" fontId="8" fillId="5" borderId="2" xfId="1" applyNumberFormat="1" applyFont="1" applyFill="1" applyBorder="1" applyProtection="1">
      <alignment vertical="center"/>
    </xf>
    <xf numFmtId="177" fontId="16" fillId="5" borderId="2" xfId="0" applyNumberFormat="1" applyFont="1" applyFill="1" applyBorder="1" applyProtection="1">
      <alignment vertical="center"/>
    </xf>
    <xf numFmtId="178" fontId="16" fillId="5" borderId="2" xfId="0" applyNumberFormat="1" applyFont="1" applyFill="1" applyBorder="1" applyProtection="1">
      <alignment vertical="center"/>
    </xf>
    <xf numFmtId="179" fontId="8" fillId="5" borderId="2" xfId="1" applyNumberFormat="1" applyFont="1" applyFill="1" applyBorder="1" applyProtection="1">
      <alignment vertical="center"/>
    </xf>
    <xf numFmtId="179" fontId="8" fillId="5" borderId="2" xfId="1" applyNumberFormat="1" applyFont="1" applyFill="1" applyBorder="1" applyAlignment="1" applyProtection="1">
      <alignment horizontal="right" vertical="center"/>
    </xf>
    <xf numFmtId="0" fontId="15" fillId="5" borderId="2" xfId="0" applyFont="1" applyFill="1" applyBorder="1" applyAlignment="1" applyProtection="1">
      <alignment horizontal="right" vertical="center"/>
    </xf>
    <xf numFmtId="0" fontId="8" fillId="5" borderId="2" xfId="0" applyFont="1" applyFill="1" applyBorder="1" applyAlignment="1" applyProtection="1">
      <alignment horizontal="right" vertical="center"/>
    </xf>
    <xf numFmtId="179" fontId="8" fillId="5" borderId="2" xfId="0" applyNumberFormat="1" applyFont="1" applyFill="1" applyBorder="1" applyProtection="1">
      <alignment vertical="center"/>
    </xf>
    <xf numFmtId="0" fontId="19" fillId="6" borderId="10" xfId="0" applyFont="1" applyFill="1" applyBorder="1" applyAlignment="1" applyProtection="1">
      <alignment vertical="center" wrapText="1"/>
    </xf>
    <xf numFmtId="0" fontId="8" fillId="3" borderId="18"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xf>
    <xf numFmtId="183" fontId="8" fillId="5" borderId="2" xfId="1" applyNumberFormat="1" applyFont="1" applyFill="1" applyBorder="1" applyProtection="1">
      <alignment vertical="center"/>
    </xf>
    <xf numFmtId="183" fontId="16" fillId="5" borderId="2" xfId="0" applyNumberFormat="1" applyFont="1" applyFill="1" applyBorder="1" applyProtection="1">
      <alignment vertical="center"/>
    </xf>
    <xf numFmtId="178" fontId="8" fillId="0" borderId="2" xfId="0" applyNumberFormat="1" applyFont="1" applyFill="1" applyBorder="1" applyProtection="1">
      <alignment vertical="center"/>
      <protection locked="0"/>
    </xf>
    <xf numFmtId="179" fontId="8" fillId="0" borderId="2" xfId="0" applyNumberFormat="1" applyFont="1" applyFill="1" applyBorder="1" applyProtection="1">
      <alignment vertical="center"/>
      <protection locked="0"/>
    </xf>
    <xf numFmtId="179" fontId="8" fillId="0" borderId="2" xfId="1" applyNumberFormat="1" applyFont="1" applyFill="1" applyBorder="1" applyProtection="1">
      <alignment vertical="center"/>
      <protection locked="0"/>
    </xf>
    <xf numFmtId="181" fontId="8" fillId="0" borderId="2" xfId="0" applyNumberFormat="1" applyFont="1" applyFill="1" applyBorder="1" applyProtection="1">
      <alignment vertical="center"/>
      <protection locked="0"/>
    </xf>
    <xf numFmtId="0" fontId="0" fillId="0" borderId="0" xfId="0" applyProtection="1">
      <alignment vertical="center"/>
    </xf>
    <xf numFmtId="0" fontId="6" fillId="6"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protection locked="0"/>
    </xf>
    <xf numFmtId="177" fontId="8" fillId="5" borderId="1" xfId="1" applyNumberFormat="1" applyFont="1" applyFill="1" applyBorder="1" applyAlignment="1" applyProtection="1">
      <alignment horizontal="right" vertical="center"/>
    </xf>
    <xf numFmtId="179" fontId="8" fillId="5" borderId="1" xfId="1" applyNumberFormat="1" applyFont="1" applyFill="1" applyBorder="1" applyAlignment="1" applyProtection="1">
      <alignment horizontal="right" vertical="center"/>
    </xf>
    <xf numFmtId="182" fontId="8" fillId="5" borderId="1" xfId="1" applyNumberFormat="1" applyFont="1" applyFill="1" applyBorder="1" applyAlignment="1" applyProtection="1">
      <alignment horizontal="right" vertical="center"/>
    </xf>
    <xf numFmtId="0" fontId="2" fillId="0" borderId="1" xfId="0" applyFont="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178" fontId="8" fillId="5" borderId="2" xfId="0" applyNumberFormat="1" applyFont="1" applyFill="1" applyBorder="1" applyProtection="1">
      <alignment vertical="center"/>
    </xf>
    <xf numFmtId="184" fontId="8" fillId="5" borderId="2" xfId="0" applyNumberFormat="1" applyFont="1" applyFill="1" applyBorder="1" applyProtection="1">
      <alignment vertical="center"/>
    </xf>
    <xf numFmtId="0" fontId="8" fillId="3" borderId="1" xfId="0" applyFont="1" applyFill="1" applyBorder="1" applyAlignment="1" applyProtection="1">
      <alignment vertical="center" wrapText="1"/>
    </xf>
    <xf numFmtId="0" fontId="2" fillId="0" borderId="8" xfId="0" applyFont="1" applyFill="1" applyBorder="1" applyProtection="1">
      <alignment vertical="center"/>
    </xf>
    <xf numFmtId="0" fontId="2" fillId="0" borderId="21" xfId="0" applyFont="1" applyFill="1" applyBorder="1" applyProtection="1">
      <alignment vertical="center"/>
    </xf>
    <xf numFmtId="0" fontId="2" fillId="0" borderId="7" xfId="0" applyFont="1" applyFill="1" applyBorder="1" applyProtection="1">
      <alignment vertical="center"/>
    </xf>
    <xf numFmtId="185" fontId="8" fillId="0" borderId="1" xfId="0" applyNumberFormat="1" applyFont="1" applyFill="1" applyBorder="1" applyProtection="1">
      <alignment vertical="center"/>
      <protection locked="0"/>
    </xf>
    <xf numFmtId="186" fontId="8" fillId="0" borderId="1" xfId="0" applyNumberFormat="1" applyFont="1" applyFill="1" applyBorder="1" applyProtection="1">
      <alignment vertical="center"/>
      <protection locked="0"/>
    </xf>
    <xf numFmtId="179" fontId="8" fillId="0" borderId="11" xfId="1" applyNumberFormat="1" applyFont="1" applyBorder="1" applyProtection="1">
      <alignment vertical="center"/>
      <protection locked="0"/>
    </xf>
    <xf numFmtId="0" fontId="8" fillId="0" borderId="8"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3" borderId="1"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176" fontId="28" fillId="4" borderId="5" xfId="1" applyNumberFormat="1" applyFont="1" applyFill="1" applyBorder="1" applyAlignment="1" applyProtection="1">
      <alignment horizontal="right" vertical="center"/>
    </xf>
    <xf numFmtId="176" fontId="28" fillId="4" borderId="6" xfId="1" applyNumberFormat="1" applyFont="1" applyFill="1" applyBorder="1" applyAlignment="1" applyProtection="1">
      <alignment horizontal="right" vertical="center"/>
    </xf>
    <xf numFmtId="0" fontId="2" fillId="0" borderId="1" xfId="0" applyFont="1" applyBorder="1" applyAlignment="1" applyProtection="1">
      <alignment horizontal="center" vertical="center" wrapText="1"/>
      <protection locked="0"/>
    </xf>
    <xf numFmtId="0" fontId="6" fillId="6" borderId="3" xfId="0" applyFont="1" applyFill="1" applyBorder="1" applyAlignment="1" applyProtection="1">
      <alignment horizontal="center" vertical="center"/>
    </xf>
    <xf numFmtId="0" fontId="6" fillId="6" borderId="4" xfId="0" applyFont="1" applyFill="1" applyBorder="1" applyAlignment="1" applyProtection="1">
      <alignment horizontal="center" vertical="center"/>
    </xf>
    <xf numFmtId="0" fontId="6" fillId="6" borderId="1" xfId="0" applyFont="1" applyFill="1" applyBorder="1" applyAlignment="1" applyProtection="1">
      <alignment horizontal="center" vertical="center" wrapText="1"/>
    </xf>
    <xf numFmtId="0" fontId="8" fillId="3" borderId="8"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0" borderId="21" xfId="0" applyFont="1" applyBorder="1" applyAlignment="1" applyProtection="1">
      <alignment horizontal="left" vertical="center" wrapText="1"/>
      <protection locked="0"/>
    </xf>
    <xf numFmtId="0" fontId="6" fillId="6" borderId="10"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11" xfId="0" applyFont="1" applyFill="1" applyBorder="1" applyAlignment="1" applyProtection="1">
      <alignment horizontal="center" vertical="center" wrapText="1"/>
    </xf>
    <xf numFmtId="0" fontId="21" fillId="6" borderId="2" xfId="0" applyFont="1" applyFill="1" applyBorder="1" applyAlignment="1" applyProtection="1">
      <alignment vertical="center" wrapText="1"/>
    </xf>
    <xf numFmtId="0" fontId="19" fillId="6" borderId="10" xfId="0" applyFont="1" applyFill="1" applyBorder="1" applyAlignment="1" applyProtection="1">
      <alignment horizontal="center" vertical="center"/>
    </xf>
    <xf numFmtId="0" fontId="19" fillId="6" borderId="12" xfId="0" applyFont="1" applyFill="1" applyBorder="1" applyAlignment="1" applyProtection="1">
      <alignment horizontal="center" vertical="center"/>
    </xf>
    <xf numFmtId="0" fontId="19" fillId="6" borderId="11" xfId="0" applyFont="1" applyFill="1" applyBorder="1" applyAlignment="1" applyProtection="1">
      <alignment horizontal="center" vertical="center"/>
    </xf>
    <xf numFmtId="0" fontId="5" fillId="7" borderId="0" xfId="0" applyFont="1" applyFill="1" applyAlignment="1">
      <alignment vertical="center"/>
    </xf>
    <xf numFmtId="0" fontId="2" fillId="9" borderId="2" xfId="0" applyFont="1" applyFill="1" applyBorder="1" applyAlignment="1">
      <alignment horizontal="left" vertical="center" wrapText="1"/>
    </xf>
    <xf numFmtId="0" fontId="2" fillId="9" borderId="10" xfId="0" applyFont="1" applyFill="1" applyBorder="1" applyAlignment="1">
      <alignment horizontal="left" vertical="center" wrapText="1"/>
    </xf>
    <xf numFmtId="0" fontId="5" fillId="7" borderId="0" xfId="0" applyFont="1" applyFill="1" applyAlignment="1" applyProtection="1">
      <alignment horizontal="left" vertical="center"/>
    </xf>
    <xf numFmtId="0" fontId="8" fillId="3" borderId="8"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6" fillId="6" borderId="8"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xf>
    <xf numFmtId="0" fontId="2" fillId="5" borderId="1" xfId="0" applyFont="1" applyFill="1" applyBorder="1" applyAlignment="1" applyProtection="1">
      <alignment horizontal="left" vertical="center" wrapText="1"/>
    </xf>
    <xf numFmtId="0" fontId="6" fillId="6" borderId="25" xfId="0" applyFont="1" applyFill="1" applyBorder="1" applyAlignment="1" applyProtection="1">
      <alignment horizontal="center" vertical="center"/>
    </xf>
    <xf numFmtId="0" fontId="6" fillId="6" borderId="26" xfId="0" applyFont="1" applyFill="1" applyBorder="1" applyAlignment="1" applyProtection="1">
      <alignment horizontal="center" vertical="center"/>
    </xf>
    <xf numFmtId="38" fontId="28" fillId="4" borderId="27" xfId="1" applyFont="1" applyFill="1" applyBorder="1" applyAlignment="1" applyProtection="1">
      <alignment horizontal="right" vertical="center"/>
    </xf>
    <xf numFmtId="38" fontId="28" fillId="4" borderId="28" xfId="1" applyFont="1" applyFill="1" applyBorder="1" applyAlignment="1" applyProtection="1">
      <alignment horizontal="right" vertical="center"/>
    </xf>
    <xf numFmtId="0" fontId="6" fillId="6" borderId="8" xfId="0" applyFont="1" applyFill="1" applyBorder="1" applyAlignment="1" applyProtection="1">
      <alignment horizontal="center" vertical="center"/>
    </xf>
    <xf numFmtId="0" fontId="6" fillId="6" borderId="7" xfId="0" applyFont="1" applyFill="1" applyBorder="1" applyAlignment="1" applyProtection="1">
      <alignment horizontal="center" vertical="center"/>
    </xf>
    <xf numFmtId="0" fontId="2" fillId="0" borderId="8"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8" fillId="5" borderId="1" xfId="0" applyFont="1" applyFill="1" applyBorder="1" applyAlignment="1" applyProtection="1">
      <alignment horizontal="left" vertical="center" wrapText="1"/>
    </xf>
  </cellXfs>
  <cellStyles count="3">
    <cellStyle name="40% - アクセント 6 2" xfId="2"/>
    <cellStyle name="桁区切り" xfId="1" builtinId="6"/>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6"/>
  <sheetViews>
    <sheetView showGridLines="0" tabSelected="1" view="pageBreakPreview" zoomScale="80" zoomScaleNormal="60" zoomScaleSheetLayoutView="80" workbookViewId="0"/>
  </sheetViews>
  <sheetFormatPr defaultColWidth="9" defaultRowHeight="14.25" x14ac:dyDescent="0.15"/>
  <cols>
    <col min="1" max="1" width="2.625" style="53" customWidth="1"/>
    <col min="2" max="2" width="11.625" style="53" customWidth="1"/>
    <col min="3" max="3" width="12.375" style="53" customWidth="1"/>
    <col min="4" max="4" width="26.625" style="53" customWidth="1"/>
    <col min="5" max="6" width="10.625" style="53" customWidth="1"/>
    <col min="7" max="7" width="11.625" style="53" customWidth="1"/>
    <col min="8" max="8" width="11.5" style="53" customWidth="1"/>
    <col min="9" max="9" width="60.625" style="53" customWidth="1"/>
    <col min="10" max="10" width="12.625" style="53" customWidth="1"/>
    <col min="11" max="11" width="11.5" style="53" customWidth="1"/>
    <col min="12" max="16384" width="9" style="53"/>
  </cols>
  <sheetData>
    <row r="1" spans="1:11" ht="18" customHeight="1" x14ac:dyDescent="0.15">
      <c r="K1" s="54" t="s">
        <v>206</v>
      </c>
    </row>
    <row r="2" spans="1:11" ht="18" customHeight="1" x14ac:dyDescent="0.15">
      <c r="K2" s="54" t="s">
        <v>193</v>
      </c>
    </row>
    <row r="3" spans="1:11" ht="27.75" customHeight="1" x14ac:dyDescent="0.15">
      <c r="A3" s="55" t="s">
        <v>149</v>
      </c>
      <c r="B3" s="56"/>
      <c r="C3" s="56"/>
      <c r="D3" s="56"/>
      <c r="E3" s="56"/>
      <c r="F3" s="56"/>
      <c r="G3" s="56"/>
      <c r="H3" s="56"/>
      <c r="I3" s="56"/>
      <c r="J3" s="56"/>
      <c r="K3" s="57"/>
    </row>
    <row r="5" spans="1:11" ht="18.75" customHeight="1" x14ac:dyDescent="0.15">
      <c r="A5" s="58" t="s">
        <v>151</v>
      </c>
      <c r="B5" s="58"/>
    </row>
    <row r="6" spans="1:11" ht="18.75" customHeight="1" x14ac:dyDescent="0.15">
      <c r="A6" s="58"/>
      <c r="B6" s="59" t="s">
        <v>60</v>
      </c>
      <c r="C6" s="59" t="s">
        <v>61</v>
      </c>
      <c r="D6" s="59" t="s">
        <v>62</v>
      </c>
      <c r="E6" s="59" t="s">
        <v>63</v>
      </c>
      <c r="F6" s="59" t="s">
        <v>64</v>
      </c>
      <c r="G6" s="59" t="s">
        <v>65</v>
      </c>
      <c r="H6" s="59" t="s">
        <v>66</v>
      </c>
      <c r="I6" s="59" t="s">
        <v>67</v>
      </c>
      <c r="J6" s="59" t="s">
        <v>68</v>
      </c>
      <c r="K6" s="59" t="s">
        <v>69</v>
      </c>
    </row>
    <row r="7" spans="1:11" s="60" customFormat="1" ht="39" customHeight="1" x14ac:dyDescent="0.15">
      <c r="B7" s="59" t="s">
        <v>70</v>
      </c>
      <c r="C7" s="59" t="s">
        <v>71</v>
      </c>
      <c r="D7" s="59" t="s">
        <v>72</v>
      </c>
      <c r="E7" s="59" t="s">
        <v>73</v>
      </c>
      <c r="F7" s="59" t="s">
        <v>74</v>
      </c>
      <c r="G7" s="59" t="s">
        <v>75</v>
      </c>
      <c r="H7" s="59" t="s">
        <v>76</v>
      </c>
      <c r="I7" s="59" t="s">
        <v>77</v>
      </c>
      <c r="J7" s="59" t="s">
        <v>78</v>
      </c>
      <c r="K7" s="59" t="s">
        <v>79</v>
      </c>
    </row>
    <row r="8" spans="1:11" ht="270" customHeight="1" x14ac:dyDescent="0.15">
      <c r="B8" s="61" t="s">
        <v>0</v>
      </c>
      <c r="C8" s="62" t="s">
        <v>124</v>
      </c>
      <c r="D8" s="125" t="s">
        <v>197</v>
      </c>
      <c r="E8" s="64" t="s">
        <v>52</v>
      </c>
      <c r="F8" s="65" t="s">
        <v>94</v>
      </c>
      <c r="G8" s="3" t="s">
        <v>24</v>
      </c>
      <c r="H8" s="3" t="s">
        <v>25</v>
      </c>
      <c r="I8" s="4" t="s">
        <v>148</v>
      </c>
      <c r="J8" s="4" t="s">
        <v>26</v>
      </c>
      <c r="K8" s="4" t="s">
        <v>200</v>
      </c>
    </row>
    <row r="9" spans="1:11" ht="65.45" customHeight="1" x14ac:dyDescent="0.15">
      <c r="A9" s="66"/>
      <c r="B9" s="61" t="s">
        <v>27</v>
      </c>
      <c r="C9" s="62" t="s">
        <v>152</v>
      </c>
      <c r="D9" s="67" t="s">
        <v>54</v>
      </c>
      <c r="E9" s="14"/>
      <c r="F9" s="67" t="s">
        <v>28</v>
      </c>
      <c r="G9" s="3" t="s">
        <v>29</v>
      </c>
      <c r="H9" s="3" t="s">
        <v>30</v>
      </c>
      <c r="I9" s="4" t="s">
        <v>31</v>
      </c>
      <c r="J9" s="4" t="s">
        <v>32</v>
      </c>
      <c r="K9" s="4" t="s">
        <v>201</v>
      </c>
    </row>
    <row r="10" spans="1:11" ht="270" customHeight="1" x14ac:dyDescent="0.15">
      <c r="A10" s="66"/>
      <c r="B10" s="61" t="s">
        <v>111</v>
      </c>
      <c r="C10" s="62" t="s">
        <v>23</v>
      </c>
      <c r="D10" s="67" t="s">
        <v>55</v>
      </c>
      <c r="E10" s="14"/>
      <c r="F10" s="65" t="s">
        <v>17</v>
      </c>
      <c r="G10" s="3" t="s">
        <v>20</v>
      </c>
      <c r="H10" s="3" t="s">
        <v>21</v>
      </c>
      <c r="I10" s="4" t="s">
        <v>148</v>
      </c>
      <c r="J10" s="4" t="s">
        <v>19</v>
      </c>
      <c r="K10" s="4" t="s">
        <v>201</v>
      </c>
    </row>
    <row r="11" spans="1:11" ht="8.25" customHeight="1" x14ac:dyDescent="0.15">
      <c r="A11" s="66"/>
    </row>
    <row r="12" spans="1:11" ht="20.100000000000001" customHeight="1" x14ac:dyDescent="0.15">
      <c r="A12" s="58" t="s">
        <v>153</v>
      </c>
    </row>
    <row r="13" spans="1:11" ht="20.100000000000001" customHeight="1" x14ac:dyDescent="0.15">
      <c r="A13" s="66"/>
      <c r="B13" s="59" t="s">
        <v>80</v>
      </c>
      <c r="C13" s="142" t="s">
        <v>61</v>
      </c>
      <c r="D13" s="142"/>
      <c r="E13" s="59" t="s">
        <v>62</v>
      </c>
      <c r="F13" s="59" t="s">
        <v>63</v>
      </c>
      <c r="G13" s="142" t="s">
        <v>64</v>
      </c>
      <c r="H13" s="142"/>
      <c r="I13" s="142"/>
      <c r="J13" s="142" t="s">
        <v>81</v>
      </c>
      <c r="K13" s="142"/>
    </row>
    <row r="14" spans="1:11" ht="39" customHeight="1" x14ac:dyDescent="0.15">
      <c r="A14" s="66"/>
      <c r="B14" s="59" t="s">
        <v>71</v>
      </c>
      <c r="C14" s="142" t="s">
        <v>72</v>
      </c>
      <c r="D14" s="142"/>
      <c r="E14" s="59" t="s">
        <v>73</v>
      </c>
      <c r="F14" s="59" t="s">
        <v>74</v>
      </c>
      <c r="G14" s="142" t="s">
        <v>76</v>
      </c>
      <c r="H14" s="142"/>
      <c r="I14" s="142"/>
      <c r="J14" s="142" t="s">
        <v>79</v>
      </c>
      <c r="K14" s="142"/>
    </row>
    <row r="15" spans="1:11" ht="68.25" customHeight="1" x14ac:dyDescent="0.15">
      <c r="A15" s="66"/>
      <c r="B15" s="68" t="s">
        <v>95</v>
      </c>
      <c r="C15" s="134" t="s">
        <v>4</v>
      </c>
      <c r="D15" s="134"/>
      <c r="E15" s="5"/>
      <c r="F15" s="67" t="s">
        <v>5</v>
      </c>
      <c r="G15" s="135" t="s">
        <v>22</v>
      </c>
      <c r="H15" s="135"/>
      <c r="I15" s="135"/>
      <c r="J15" s="139"/>
      <c r="K15" s="139"/>
    </row>
    <row r="16" spans="1:11" ht="67.5" customHeight="1" x14ac:dyDescent="0.15">
      <c r="A16" s="66"/>
      <c r="B16" s="68" t="s">
        <v>3</v>
      </c>
      <c r="C16" s="143" t="s">
        <v>143</v>
      </c>
      <c r="D16" s="144"/>
      <c r="E16" s="69">
        <f>IF(ISERROR(3.6*(100/E25)*E27),0,3.6*(100/E25)*E27)</f>
        <v>0</v>
      </c>
      <c r="F16" s="67" t="s">
        <v>5</v>
      </c>
      <c r="G16" s="132" t="s">
        <v>198</v>
      </c>
      <c r="H16" s="145"/>
      <c r="I16" s="133"/>
      <c r="J16" s="132" t="s">
        <v>138</v>
      </c>
      <c r="K16" s="133"/>
    </row>
    <row r="17" spans="1:11" ht="67.5" customHeight="1" x14ac:dyDescent="0.15">
      <c r="A17" s="66"/>
      <c r="B17" s="68" t="s">
        <v>3</v>
      </c>
      <c r="C17" s="134" t="s">
        <v>33</v>
      </c>
      <c r="D17" s="134"/>
      <c r="E17" s="70">
        <f>IF(ISERROR(E9*E26*E27/E10),0,E9*E26*E27/E10)</f>
        <v>0</v>
      </c>
      <c r="F17" s="67" t="s">
        <v>5</v>
      </c>
      <c r="G17" s="135" t="s">
        <v>139</v>
      </c>
      <c r="H17" s="135"/>
      <c r="I17" s="135"/>
      <c r="J17" s="132" t="s">
        <v>140</v>
      </c>
      <c r="K17" s="133"/>
    </row>
    <row r="18" spans="1:11" ht="135" customHeight="1" x14ac:dyDescent="0.15">
      <c r="A18" s="66"/>
      <c r="B18" s="68" t="s">
        <v>3</v>
      </c>
      <c r="C18" s="134" t="s">
        <v>145</v>
      </c>
      <c r="D18" s="134"/>
      <c r="E18" s="6"/>
      <c r="F18" s="67" t="s">
        <v>5</v>
      </c>
      <c r="G18" s="136" t="s">
        <v>142</v>
      </c>
      <c r="H18" s="136"/>
      <c r="I18" s="136"/>
      <c r="J18" s="132" t="s">
        <v>141</v>
      </c>
      <c r="K18" s="133"/>
    </row>
    <row r="19" spans="1:11" ht="67.5" customHeight="1" x14ac:dyDescent="0.15">
      <c r="A19" s="66"/>
      <c r="B19" s="68" t="s">
        <v>154</v>
      </c>
      <c r="C19" s="134" t="s">
        <v>113</v>
      </c>
      <c r="D19" s="134"/>
      <c r="E19" s="64" t="s">
        <v>52</v>
      </c>
      <c r="F19" s="71" t="s">
        <v>110</v>
      </c>
      <c r="G19" s="135" t="s">
        <v>114</v>
      </c>
      <c r="H19" s="135"/>
      <c r="I19" s="135"/>
      <c r="J19" s="132" t="s">
        <v>147</v>
      </c>
      <c r="K19" s="133"/>
    </row>
    <row r="20" spans="1:11" ht="67.5" customHeight="1" x14ac:dyDescent="0.15">
      <c r="A20" s="66"/>
      <c r="B20" s="68" t="s">
        <v>155</v>
      </c>
      <c r="C20" s="134" t="s">
        <v>112</v>
      </c>
      <c r="D20" s="134"/>
      <c r="E20" s="64" t="s">
        <v>52</v>
      </c>
      <c r="F20" s="71" t="s">
        <v>110</v>
      </c>
      <c r="G20" s="135" t="s">
        <v>120</v>
      </c>
      <c r="H20" s="135"/>
      <c r="I20" s="135"/>
      <c r="J20" s="132" t="s">
        <v>203</v>
      </c>
      <c r="K20" s="133"/>
    </row>
    <row r="21" spans="1:11" ht="67.5" customHeight="1" x14ac:dyDescent="0.15">
      <c r="A21" s="66"/>
      <c r="B21" s="68" t="s">
        <v>156</v>
      </c>
      <c r="C21" s="134" t="s">
        <v>118</v>
      </c>
      <c r="D21" s="134"/>
      <c r="E21" s="39">
        <f>'MPS(calc_process)'!G19</f>
        <v>1200</v>
      </c>
      <c r="F21" s="71" t="s">
        <v>117</v>
      </c>
      <c r="G21" s="135" t="s">
        <v>135</v>
      </c>
      <c r="H21" s="135"/>
      <c r="I21" s="135"/>
      <c r="J21" s="132" t="s">
        <v>136</v>
      </c>
      <c r="K21" s="133"/>
    </row>
    <row r="22" spans="1:11" ht="67.5" customHeight="1" x14ac:dyDescent="0.15">
      <c r="A22" s="66"/>
      <c r="B22" s="68" t="s">
        <v>116</v>
      </c>
      <c r="C22" s="134" t="s">
        <v>119</v>
      </c>
      <c r="D22" s="134"/>
      <c r="E22" s="64" t="s">
        <v>52</v>
      </c>
      <c r="F22" s="71" t="s">
        <v>117</v>
      </c>
      <c r="G22" s="135" t="s">
        <v>120</v>
      </c>
      <c r="H22" s="135"/>
      <c r="I22" s="135"/>
      <c r="J22" s="132" t="s">
        <v>203</v>
      </c>
      <c r="K22" s="133"/>
    </row>
    <row r="23" spans="1:11" ht="54.75" customHeight="1" x14ac:dyDescent="0.15">
      <c r="A23" s="66"/>
      <c r="B23" s="68" t="s">
        <v>82</v>
      </c>
      <c r="C23" s="134" t="s">
        <v>83</v>
      </c>
      <c r="D23" s="134"/>
      <c r="E23" s="64" t="s">
        <v>52</v>
      </c>
      <c r="F23" s="71" t="s">
        <v>84</v>
      </c>
      <c r="G23" s="135" t="s">
        <v>88</v>
      </c>
      <c r="H23" s="135"/>
      <c r="I23" s="135"/>
      <c r="J23" s="132" t="s">
        <v>203</v>
      </c>
      <c r="K23" s="133"/>
    </row>
    <row r="24" spans="1:11" ht="54.75" customHeight="1" x14ac:dyDescent="0.15">
      <c r="A24" s="66"/>
      <c r="B24" s="68" t="s">
        <v>85</v>
      </c>
      <c r="C24" s="134" t="s">
        <v>86</v>
      </c>
      <c r="D24" s="134"/>
      <c r="E24" s="64" t="s">
        <v>52</v>
      </c>
      <c r="F24" s="71" t="s">
        <v>87</v>
      </c>
      <c r="G24" s="135" t="s">
        <v>109</v>
      </c>
      <c r="H24" s="135"/>
      <c r="I24" s="135"/>
      <c r="J24" s="132" t="s">
        <v>204</v>
      </c>
      <c r="K24" s="133"/>
    </row>
    <row r="25" spans="1:11" ht="54.75" customHeight="1" x14ac:dyDescent="0.15">
      <c r="A25" s="66"/>
      <c r="B25" s="68" t="s">
        <v>100</v>
      </c>
      <c r="C25" s="134" t="s">
        <v>101</v>
      </c>
      <c r="D25" s="134"/>
      <c r="E25" s="79"/>
      <c r="F25" s="71" t="s">
        <v>102</v>
      </c>
      <c r="G25" s="136" t="s">
        <v>103</v>
      </c>
      <c r="H25" s="136"/>
      <c r="I25" s="136"/>
      <c r="J25" s="139"/>
      <c r="K25" s="139"/>
    </row>
    <row r="26" spans="1:11" ht="92.25" customHeight="1" x14ac:dyDescent="0.15">
      <c r="A26" s="66"/>
      <c r="B26" s="68" t="s">
        <v>35</v>
      </c>
      <c r="C26" s="134" t="s">
        <v>36</v>
      </c>
      <c r="D26" s="134"/>
      <c r="E26" s="129"/>
      <c r="F26" s="71" t="s">
        <v>37</v>
      </c>
      <c r="G26" s="136" t="s">
        <v>202</v>
      </c>
      <c r="H26" s="136"/>
      <c r="I26" s="136"/>
      <c r="J26" s="139"/>
      <c r="K26" s="139"/>
    </row>
    <row r="27" spans="1:11" ht="92.25" customHeight="1" x14ac:dyDescent="0.15">
      <c r="A27" s="66"/>
      <c r="B27" s="68" t="s">
        <v>39</v>
      </c>
      <c r="C27" s="134" t="s">
        <v>40</v>
      </c>
      <c r="D27" s="134"/>
      <c r="E27" s="130"/>
      <c r="F27" s="71" t="s">
        <v>41</v>
      </c>
      <c r="G27" s="136" t="s">
        <v>38</v>
      </c>
      <c r="H27" s="136"/>
      <c r="I27" s="136"/>
      <c r="J27" s="139"/>
      <c r="K27" s="139"/>
    </row>
    <row r="28" spans="1:11" ht="6.75" customHeight="1" x14ac:dyDescent="0.15">
      <c r="A28" s="66"/>
    </row>
    <row r="29" spans="1:11" ht="18.75" customHeight="1" x14ac:dyDescent="0.15">
      <c r="A29" s="72" t="s">
        <v>157</v>
      </c>
      <c r="B29" s="72"/>
    </row>
    <row r="30" spans="1:11" ht="17.25" thickBot="1" x14ac:dyDescent="0.2">
      <c r="B30" s="140" t="s">
        <v>158</v>
      </c>
      <c r="C30" s="141"/>
      <c r="D30" s="73" t="s">
        <v>2</v>
      </c>
    </row>
    <row r="31" spans="1:11" ht="19.5" thickBot="1" x14ac:dyDescent="0.2">
      <c r="B31" s="137">
        <f>ROUNDDOWN('MPS(calc_process)'!G6,0)</f>
        <v>0</v>
      </c>
      <c r="C31" s="138"/>
      <c r="D31" s="74" t="s">
        <v>15</v>
      </c>
    </row>
    <row r="32" spans="1:11" ht="20.100000000000001" customHeight="1" x14ac:dyDescent="0.15">
      <c r="B32" s="75"/>
      <c r="C32" s="75"/>
      <c r="F32" s="76"/>
      <c r="G32" s="76"/>
    </row>
    <row r="33" spans="1:10" ht="18.75" customHeight="1" x14ac:dyDescent="0.15">
      <c r="A33" s="58" t="s">
        <v>6</v>
      </c>
    </row>
    <row r="34" spans="1:10" ht="18" customHeight="1" x14ac:dyDescent="0.15">
      <c r="B34" s="77" t="s">
        <v>7</v>
      </c>
      <c r="C34" s="126" t="s">
        <v>194</v>
      </c>
      <c r="D34" s="127"/>
      <c r="E34" s="127"/>
      <c r="F34" s="127"/>
      <c r="G34" s="127"/>
      <c r="H34" s="127"/>
      <c r="I34" s="127"/>
      <c r="J34" s="128"/>
    </row>
    <row r="35" spans="1:10" ht="18" customHeight="1" x14ac:dyDescent="0.15">
      <c r="B35" s="77" t="s">
        <v>8</v>
      </c>
      <c r="C35" s="126" t="s">
        <v>195</v>
      </c>
      <c r="D35" s="127"/>
      <c r="E35" s="127"/>
      <c r="F35" s="127"/>
      <c r="G35" s="127"/>
      <c r="H35" s="127"/>
      <c r="I35" s="127"/>
      <c r="J35" s="128"/>
    </row>
    <row r="36" spans="1:10" ht="18" customHeight="1" x14ac:dyDescent="0.15">
      <c r="B36" s="77" t="s">
        <v>9</v>
      </c>
      <c r="C36" s="126" t="s">
        <v>196</v>
      </c>
      <c r="D36" s="127"/>
      <c r="E36" s="127"/>
      <c r="F36" s="127"/>
      <c r="G36" s="127"/>
      <c r="H36" s="127"/>
      <c r="I36" s="127"/>
      <c r="J36" s="128"/>
    </row>
  </sheetData>
  <sheetProtection password="C763" sheet="1" objects="1" scenarios="1" formatCells="0" formatRows="0"/>
  <mergeCells count="47">
    <mergeCell ref="C19:D19"/>
    <mergeCell ref="G19:I19"/>
    <mergeCell ref="J19:K19"/>
    <mergeCell ref="C21:D21"/>
    <mergeCell ref="G21:I21"/>
    <mergeCell ref="J21:K21"/>
    <mergeCell ref="C20:D20"/>
    <mergeCell ref="G20:I20"/>
    <mergeCell ref="J20:K20"/>
    <mergeCell ref="C15:D15"/>
    <mergeCell ref="G15:I15"/>
    <mergeCell ref="J15:K15"/>
    <mergeCell ref="C16:D16"/>
    <mergeCell ref="G16:I16"/>
    <mergeCell ref="J16:K16"/>
    <mergeCell ref="C13:D13"/>
    <mergeCell ref="G13:I13"/>
    <mergeCell ref="J13:K13"/>
    <mergeCell ref="C14:D14"/>
    <mergeCell ref="G14:I14"/>
    <mergeCell ref="J14:K14"/>
    <mergeCell ref="C24:D24"/>
    <mergeCell ref="G24:I24"/>
    <mergeCell ref="J24:K24"/>
    <mergeCell ref="C22:D22"/>
    <mergeCell ref="G22:I22"/>
    <mergeCell ref="J22:K22"/>
    <mergeCell ref="C23:D23"/>
    <mergeCell ref="G23:I23"/>
    <mergeCell ref="J23:K23"/>
    <mergeCell ref="B31:C31"/>
    <mergeCell ref="J26:K26"/>
    <mergeCell ref="J27:K27"/>
    <mergeCell ref="C25:D25"/>
    <mergeCell ref="G25:I25"/>
    <mergeCell ref="J25:K25"/>
    <mergeCell ref="C26:D26"/>
    <mergeCell ref="G26:I26"/>
    <mergeCell ref="C27:D27"/>
    <mergeCell ref="G27:I27"/>
    <mergeCell ref="B30:C30"/>
    <mergeCell ref="J18:K18"/>
    <mergeCell ref="C17:D17"/>
    <mergeCell ref="G17:I17"/>
    <mergeCell ref="C18:D18"/>
    <mergeCell ref="G18:I18"/>
    <mergeCell ref="J17:K17"/>
  </mergeCells>
  <phoneticPr fontId="4"/>
  <dataValidations count="1">
    <dataValidation type="list" allowBlank="1" showInputMessage="1" showErrorMessage="1" sqref="E18">
      <formula1>"0.8,0.46"</formula1>
    </dataValidation>
  </dataValidations>
  <pageMargins left="0.70866141732283472" right="0.70866141732283472" top="0.74803149606299213" bottom="0.74803149606299213" header="0.31496062992125984" footer="0.31496062992125984"/>
  <pageSetup paperSize="9" scale="71"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V55"/>
  <sheetViews>
    <sheetView showGridLines="0" view="pageBreakPreview" zoomScale="60" zoomScaleNormal="60" workbookViewId="0"/>
  </sheetViews>
  <sheetFormatPr defaultColWidth="9" defaultRowHeight="14.25" x14ac:dyDescent="0.15"/>
  <cols>
    <col min="1" max="1" width="3.5" style="80" customWidth="1"/>
    <col min="2" max="2" width="12" style="80" customWidth="1"/>
    <col min="3" max="10" width="15.75" style="80" customWidth="1"/>
    <col min="11" max="11" width="25.625" style="80" customWidth="1"/>
    <col min="12" max="16" width="15.75" style="80" customWidth="1"/>
    <col min="17" max="17" width="25.625" style="80" customWidth="1"/>
    <col min="18" max="18" width="9" style="80" customWidth="1"/>
    <col min="19" max="19" width="9" style="80" hidden="1" customWidth="1"/>
    <col min="20" max="22" width="9" style="80" customWidth="1"/>
    <col min="23" max="16384" width="9" style="80"/>
  </cols>
  <sheetData>
    <row r="1" spans="1:22" x14ac:dyDescent="0.15">
      <c r="Q1" s="81" t="str">
        <f>'MPS(input)'!K1</f>
        <v>Monitoring Spreadsheet: JCM_TH_AM006_ver01.0</v>
      </c>
      <c r="V1" s="81"/>
    </row>
    <row r="2" spans="1:22" x14ac:dyDescent="0.15">
      <c r="Q2" s="81" t="str">
        <f>'MPS(input)'!K2</f>
        <v>Reference Number:</v>
      </c>
      <c r="V2" s="81"/>
    </row>
    <row r="3" spans="1:22" ht="15" x14ac:dyDescent="0.15">
      <c r="A3" s="82" t="s">
        <v>177</v>
      </c>
      <c r="V3" s="81"/>
    </row>
    <row r="4" spans="1:22" s="82" customFormat="1" ht="55.15" customHeight="1" x14ac:dyDescent="0.15">
      <c r="B4" s="83"/>
      <c r="C4" s="150" t="s">
        <v>104</v>
      </c>
      <c r="D4" s="151"/>
      <c r="E4" s="152"/>
      <c r="F4" s="84" t="s">
        <v>51</v>
      </c>
      <c r="G4" s="146" t="s">
        <v>43</v>
      </c>
      <c r="H4" s="147"/>
      <c r="I4" s="147"/>
      <c r="J4" s="147"/>
      <c r="K4" s="147"/>
      <c r="L4" s="147"/>
      <c r="M4" s="147"/>
      <c r="N4" s="147"/>
      <c r="O4" s="147"/>
      <c r="P4" s="148"/>
      <c r="Q4" s="85" t="s">
        <v>190</v>
      </c>
      <c r="R4" s="80"/>
      <c r="S4" s="81"/>
    </row>
    <row r="5" spans="1:22" ht="18.75" x14ac:dyDescent="0.15">
      <c r="B5" s="86" t="s">
        <v>44</v>
      </c>
      <c r="C5" s="87" t="s">
        <v>89</v>
      </c>
      <c r="D5" s="87" t="s">
        <v>90</v>
      </c>
      <c r="E5" s="87" t="s">
        <v>91</v>
      </c>
      <c r="F5" s="88" t="s">
        <v>184</v>
      </c>
      <c r="G5" s="68" t="s">
        <v>3</v>
      </c>
      <c r="H5" s="68" t="s">
        <v>3</v>
      </c>
      <c r="I5" s="68" t="s">
        <v>3</v>
      </c>
      <c r="J5" s="68" t="s">
        <v>3</v>
      </c>
      <c r="K5" s="68" t="s">
        <v>122</v>
      </c>
      <c r="L5" s="68" t="s">
        <v>123</v>
      </c>
      <c r="M5" s="68" t="s">
        <v>115</v>
      </c>
      <c r="N5" s="68" t="s">
        <v>116</v>
      </c>
      <c r="O5" s="68" t="s">
        <v>82</v>
      </c>
      <c r="P5" s="68" t="s">
        <v>85</v>
      </c>
      <c r="Q5" s="89" t="s">
        <v>53</v>
      </c>
      <c r="S5" s="81"/>
    </row>
    <row r="6" spans="1:22" ht="169.9" customHeight="1" x14ac:dyDescent="0.15">
      <c r="B6" s="86" t="s">
        <v>45</v>
      </c>
      <c r="C6" s="90" t="s">
        <v>127</v>
      </c>
      <c r="D6" s="90" t="s">
        <v>92</v>
      </c>
      <c r="E6" s="90" t="s">
        <v>93</v>
      </c>
      <c r="F6" s="63" t="s">
        <v>137</v>
      </c>
      <c r="G6" s="91" t="s">
        <v>4</v>
      </c>
      <c r="H6" s="92" t="s">
        <v>143</v>
      </c>
      <c r="I6" s="92" t="s">
        <v>144</v>
      </c>
      <c r="J6" s="92" t="s">
        <v>146</v>
      </c>
      <c r="K6" s="93" t="s">
        <v>128</v>
      </c>
      <c r="L6" s="93" t="s">
        <v>129</v>
      </c>
      <c r="M6" s="94" t="s">
        <v>118</v>
      </c>
      <c r="N6" s="94" t="s">
        <v>119</v>
      </c>
      <c r="O6" s="94" t="s">
        <v>83</v>
      </c>
      <c r="P6" s="94" t="s">
        <v>86</v>
      </c>
      <c r="Q6" s="95" t="s">
        <v>133</v>
      </c>
      <c r="S6" s="81"/>
    </row>
    <row r="7" spans="1:22" ht="27.6" customHeight="1" x14ac:dyDescent="0.15">
      <c r="B7" s="86" t="s">
        <v>46</v>
      </c>
      <c r="C7" s="96" t="s">
        <v>47</v>
      </c>
      <c r="D7" s="96" t="s">
        <v>47</v>
      </c>
      <c r="E7" s="96" t="s">
        <v>47</v>
      </c>
      <c r="F7" s="68" t="s">
        <v>1</v>
      </c>
      <c r="G7" s="62" t="s">
        <v>5</v>
      </c>
      <c r="H7" s="62" t="s">
        <v>5</v>
      </c>
      <c r="I7" s="62" t="s">
        <v>5</v>
      </c>
      <c r="J7" s="62" t="s">
        <v>5</v>
      </c>
      <c r="K7" s="62" t="s">
        <v>99</v>
      </c>
      <c r="L7" s="62" t="s">
        <v>99</v>
      </c>
      <c r="M7" s="62" t="s">
        <v>121</v>
      </c>
      <c r="N7" s="62" t="s">
        <v>121</v>
      </c>
      <c r="O7" s="97" t="s">
        <v>84</v>
      </c>
      <c r="P7" s="97" t="s">
        <v>87</v>
      </c>
      <c r="Q7" s="96" t="s">
        <v>48</v>
      </c>
      <c r="S7" s="81"/>
    </row>
    <row r="8" spans="1:22" x14ac:dyDescent="0.15">
      <c r="B8" s="149" t="s">
        <v>49</v>
      </c>
      <c r="C8" s="13">
        <v>1</v>
      </c>
      <c r="D8" s="13"/>
      <c r="E8" s="13"/>
      <c r="F8" s="38"/>
      <c r="G8" s="98">
        <f>'MPS(input)'!$E$15</f>
        <v>0</v>
      </c>
      <c r="H8" s="99">
        <f>'MPS(input)'!$E$16</f>
        <v>0</v>
      </c>
      <c r="I8" s="99">
        <f>'MPS(input)'!$E$17</f>
        <v>0</v>
      </c>
      <c r="J8" s="99">
        <f>'MPS(input)'!$E$18</f>
        <v>0</v>
      </c>
      <c r="K8" s="100">
        <f t="shared" ref="K8:K27" si="0">(O8*P8)/3600</f>
        <v>0</v>
      </c>
      <c r="L8" s="111"/>
      <c r="M8" s="101">
        <f>'MPS(input)'!$E$21</f>
        <v>1200</v>
      </c>
      <c r="N8" s="112"/>
      <c r="O8" s="113"/>
      <c r="P8" s="114"/>
      <c r="Q8" s="102">
        <f>IFERROR(F8*((K8*M8)/(L8*N8))*SMALL(G8:J8,COUNTIF(G8:J8,0)+1),0)</f>
        <v>0</v>
      </c>
      <c r="S8" s="80">
        <v>0</v>
      </c>
    </row>
    <row r="9" spans="1:22" x14ac:dyDescent="0.15">
      <c r="B9" s="149"/>
      <c r="C9" s="13">
        <v>2</v>
      </c>
      <c r="D9" s="13"/>
      <c r="E9" s="13"/>
      <c r="F9" s="38"/>
      <c r="G9" s="98">
        <f>'MPS(input)'!$E$15</f>
        <v>0</v>
      </c>
      <c r="H9" s="99">
        <f>'MPS(input)'!$E$16</f>
        <v>0</v>
      </c>
      <c r="I9" s="99">
        <f>'MPS(input)'!$E$17</f>
        <v>0</v>
      </c>
      <c r="J9" s="99">
        <f>'MPS(input)'!$E$18</f>
        <v>0</v>
      </c>
      <c r="K9" s="100">
        <f t="shared" si="0"/>
        <v>0</v>
      </c>
      <c r="L9" s="111"/>
      <c r="M9" s="101">
        <f>'MPS(input)'!$E$21</f>
        <v>1200</v>
      </c>
      <c r="N9" s="112"/>
      <c r="O9" s="113"/>
      <c r="P9" s="114"/>
      <c r="Q9" s="102">
        <f t="shared" ref="Q9:Q27" si="1">IFERROR(F9*((K9*M9)/(L9*N9))*SMALL(G9:J9,COUNTIF(G9:J9,0)+1),0)</f>
        <v>0</v>
      </c>
      <c r="S9" s="81">
        <v>80</v>
      </c>
    </row>
    <row r="10" spans="1:22" x14ac:dyDescent="0.15">
      <c r="B10" s="149"/>
      <c r="C10" s="13">
        <v>3</v>
      </c>
      <c r="D10" s="13"/>
      <c r="E10" s="13"/>
      <c r="F10" s="38"/>
      <c r="G10" s="98">
        <f>'MPS(input)'!$E$15</f>
        <v>0</v>
      </c>
      <c r="H10" s="99">
        <f>'MPS(input)'!$E$16</f>
        <v>0</v>
      </c>
      <c r="I10" s="99">
        <f>'MPS(input)'!$E$17</f>
        <v>0</v>
      </c>
      <c r="J10" s="99">
        <f>'MPS(input)'!$E$18</f>
        <v>0</v>
      </c>
      <c r="K10" s="100">
        <f>(O10*P10)/3600</f>
        <v>0</v>
      </c>
      <c r="L10" s="111"/>
      <c r="M10" s="101">
        <f>'MPS(input)'!$E$21</f>
        <v>1200</v>
      </c>
      <c r="N10" s="112"/>
      <c r="O10" s="113"/>
      <c r="P10" s="114"/>
      <c r="Q10" s="102">
        <f t="shared" si="1"/>
        <v>0</v>
      </c>
      <c r="S10" s="81">
        <v>40</v>
      </c>
    </row>
    <row r="11" spans="1:22" x14ac:dyDescent="0.15">
      <c r="B11" s="149"/>
      <c r="C11" s="13">
        <v>4</v>
      </c>
      <c r="D11" s="13"/>
      <c r="E11" s="13"/>
      <c r="F11" s="38"/>
      <c r="G11" s="98">
        <f>'MPS(input)'!$E$15</f>
        <v>0</v>
      </c>
      <c r="H11" s="99">
        <f>'MPS(input)'!$E$16</f>
        <v>0</v>
      </c>
      <c r="I11" s="99">
        <f>'MPS(input)'!$E$17</f>
        <v>0</v>
      </c>
      <c r="J11" s="99">
        <f>'MPS(input)'!$E$18</f>
        <v>0</v>
      </c>
      <c r="K11" s="100">
        <f t="shared" si="0"/>
        <v>0</v>
      </c>
      <c r="L11" s="111"/>
      <c r="M11" s="101">
        <f>'MPS(input)'!$E$21</f>
        <v>1200</v>
      </c>
      <c r="N11" s="112"/>
      <c r="O11" s="113"/>
      <c r="P11" s="114"/>
      <c r="Q11" s="102">
        <f t="shared" si="1"/>
        <v>0</v>
      </c>
      <c r="S11" s="81"/>
    </row>
    <row r="12" spans="1:22" x14ac:dyDescent="0.15">
      <c r="B12" s="149"/>
      <c r="C12" s="13">
        <v>5</v>
      </c>
      <c r="D12" s="13"/>
      <c r="E12" s="13"/>
      <c r="F12" s="38"/>
      <c r="G12" s="98">
        <f>'MPS(input)'!$E$15</f>
        <v>0</v>
      </c>
      <c r="H12" s="99">
        <f>'MPS(input)'!$E$16</f>
        <v>0</v>
      </c>
      <c r="I12" s="99">
        <f>'MPS(input)'!$E$17</f>
        <v>0</v>
      </c>
      <c r="J12" s="99">
        <f>'MPS(input)'!$E$18</f>
        <v>0</v>
      </c>
      <c r="K12" s="100">
        <f t="shared" si="0"/>
        <v>0</v>
      </c>
      <c r="L12" s="111"/>
      <c r="M12" s="101">
        <f>'MPS(input)'!$E$21</f>
        <v>1200</v>
      </c>
      <c r="N12" s="112"/>
      <c r="O12" s="113"/>
      <c r="P12" s="114"/>
      <c r="Q12" s="102">
        <f t="shared" si="1"/>
        <v>0</v>
      </c>
      <c r="S12" s="81"/>
    </row>
    <row r="13" spans="1:22" x14ac:dyDescent="0.15">
      <c r="B13" s="149"/>
      <c r="C13" s="13">
        <v>6</v>
      </c>
      <c r="D13" s="13"/>
      <c r="E13" s="13"/>
      <c r="F13" s="38"/>
      <c r="G13" s="98">
        <f>'MPS(input)'!$E$15</f>
        <v>0</v>
      </c>
      <c r="H13" s="99">
        <f>'MPS(input)'!$E$16</f>
        <v>0</v>
      </c>
      <c r="I13" s="99">
        <f>'MPS(input)'!$E$17</f>
        <v>0</v>
      </c>
      <c r="J13" s="99">
        <f>'MPS(input)'!$E$18</f>
        <v>0</v>
      </c>
      <c r="K13" s="100">
        <f t="shared" si="0"/>
        <v>0</v>
      </c>
      <c r="L13" s="111"/>
      <c r="M13" s="101">
        <f>'MPS(input)'!$E$21</f>
        <v>1200</v>
      </c>
      <c r="N13" s="112"/>
      <c r="O13" s="113"/>
      <c r="P13" s="114"/>
      <c r="Q13" s="102">
        <f t="shared" si="1"/>
        <v>0</v>
      </c>
      <c r="S13" s="81"/>
    </row>
    <row r="14" spans="1:22" x14ac:dyDescent="0.15">
      <c r="B14" s="149"/>
      <c r="C14" s="13">
        <v>7</v>
      </c>
      <c r="D14" s="13"/>
      <c r="E14" s="13"/>
      <c r="F14" s="38"/>
      <c r="G14" s="98">
        <f>'MPS(input)'!$E$15</f>
        <v>0</v>
      </c>
      <c r="H14" s="99">
        <f>'MPS(input)'!$E$16</f>
        <v>0</v>
      </c>
      <c r="I14" s="99">
        <f>'MPS(input)'!$E$17</f>
        <v>0</v>
      </c>
      <c r="J14" s="99">
        <f>'MPS(input)'!$E$18</f>
        <v>0</v>
      </c>
      <c r="K14" s="100">
        <f t="shared" si="0"/>
        <v>0</v>
      </c>
      <c r="L14" s="111"/>
      <c r="M14" s="101">
        <f>'MPS(input)'!$E$21</f>
        <v>1200</v>
      </c>
      <c r="N14" s="112"/>
      <c r="O14" s="113"/>
      <c r="P14" s="114"/>
      <c r="Q14" s="102">
        <f t="shared" si="1"/>
        <v>0</v>
      </c>
      <c r="S14" s="81"/>
    </row>
    <row r="15" spans="1:22" x14ac:dyDescent="0.15">
      <c r="B15" s="149"/>
      <c r="C15" s="13">
        <v>8</v>
      </c>
      <c r="D15" s="13"/>
      <c r="E15" s="13"/>
      <c r="F15" s="38"/>
      <c r="G15" s="98">
        <f>'MPS(input)'!$E$15</f>
        <v>0</v>
      </c>
      <c r="H15" s="99">
        <f>'MPS(input)'!$E$16</f>
        <v>0</v>
      </c>
      <c r="I15" s="99">
        <f>'MPS(input)'!$E$17</f>
        <v>0</v>
      </c>
      <c r="J15" s="99">
        <f>'MPS(input)'!$E$18</f>
        <v>0</v>
      </c>
      <c r="K15" s="100">
        <f t="shared" si="0"/>
        <v>0</v>
      </c>
      <c r="L15" s="111"/>
      <c r="M15" s="101">
        <f>'MPS(input)'!$E$21</f>
        <v>1200</v>
      </c>
      <c r="N15" s="112"/>
      <c r="O15" s="113"/>
      <c r="P15" s="114"/>
      <c r="Q15" s="102">
        <f t="shared" si="1"/>
        <v>0</v>
      </c>
      <c r="S15" s="81"/>
    </row>
    <row r="16" spans="1:22" x14ac:dyDescent="0.15">
      <c r="B16" s="149"/>
      <c r="C16" s="13">
        <v>9</v>
      </c>
      <c r="D16" s="13"/>
      <c r="E16" s="13"/>
      <c r="F16" s="38"/>
      <c r="G16" s="98">
        <f>'MPS(input)'!$E$15</f>
        <v>0</v>
      </c>
      <c r="H16" s="99">
        <f>'MPS(input)'!$E$16</f>
        <v>0</v>
      </c>
      <c r="I16" s="99">
        <f>'MPS(input)'!$E$17</f>
        <v>0</v>
      </c>
      <c r="J16" s="99">
        <f>'MPS(input)'!$E$18</f>
        <v>0</v>
      </c>
      <c r="K16" s="100">
        <f t="shared" si="0"/>
        <v>0</v>
      </c>
      <c r="L16" s="111"/>
      <c r="M16" s="101">
        <f>'MPS(input)'!$E$21</f>
        <v>1200</v>
      </c>
      <c r="N16" s="112"/>
      <c r="O16" s="113"/>
      <c r="P16" s="114"/>
      <c r="Q16" s="102">
        <f t="shared" si="1"/>
        <v>0</v>
      </c>
      <c r="S16" s="81"/>
    </row>
    <row r="17" spans="1:22" x14ac:dyDescent="0.15">
      <c r="B17" s="149"/>
      <c r="C17" s="13">
        <v>10</v>
      </c>
      <c r="D17" s="13"/>
      <c r="E17" s="13"/>
      <c r="F17" s="38"/>
      <c r="G17" s="98">
        <f>'MPS(input)'!$E$15</f>
        <v>0</v>
      </c>
      <c r="H17" s="99">
        <f>'MPS(input)'!$E$16</f>
        <v>0</v>
      </c>
      <c r="I17" s="99">
        <f>'MPS(input)'!$E$17</f>
        <v>0</v>
      </c>
      <c r="J17" s="99">
        <f>'MPS(input)'!$E$18</f>
        <v>0</v>
      </c>
      <c r="K17" s="100">
        <f t="shared" si="0"/>
        <v>0</v>
      </c>
      <c r="L17" s="111"/>
      <c r="M17" s="101">
        <f>'MPS(input)'!$E$21</f>
        <v>1200</v>
      </c>
      <c r="N17" s="112"/>
      <c r="O17" s="113"/>
      <c r="P17" s="114"/>
      <c r="Q17" s="102">
        <f t="shared" si="1"/>
        <v>0</v>
      </c>
      <c r="S17" s="81"/>
    </row>
    <row r="18" spans="1:22" x14ac:dyDescent="0.15">
      <c r="B18" s="149"/>
      <c r="C18" s="13">
        <v>11</v>
      </c>
      <c r="D18" s="13"/>
      <c r="E18" s="13"/>
      <c r="F18" s="38"/>
      <c r="G18" s="98">
        <f>'MPS(input)'!$E$15</f>
        <v>0</v>
      </c>
      <c r="H18" s="99">
        <f>'MPS(input)'!$E$16</f>
        <v>0</v>
      </c>
      <c r="I18" s="99">
        <f>'MPS(input)'!$E$17</f>
        <v>0</v>
      </c>
      <c r="J18" s="99">
        <f>'MPS(input)'!$E$18</f>
        <v>0</v>
      </c>
      <c r="K18" s="100">
        <f t="shared" si="0"/>
        <v>0</v>
      </c>
      <c r="L18" s="111"/>
      <c r="M18" s="101">
        <f>'MPS(input)'!$E$21</f>
        <v>1200</v>
      </c>
      <c r="N18" s="112"/>
      <c r="O18" s="113"/>
      <c r="P18" s="114"/>
      <c r="Q18" s="102">
        <f t="shared" si="1"/>
        <v>0</v>
      </c>
      <c r="S18" s="81"/>
    </row>
    <row r="19" spans="1:22" x14ac:dyDescent="0.15">
      <c r="B19" s="149"/>
      <c r="C19" s="13">
        <v>12</v>
      </c>
      <c r="D19" s="13"/>
      <c r="E19" s="13"/>
      <c r="F19" s="38"/>
      <c r="G19" s="98">
        <f>'MPS(input)'!$E$15</f>
        <v>0</v>
      </c>
      <c r="H19" s="99">
        <f>'MPS(input)'!$E$16</f>
        <v>0</v>
      </c>
      <c r="I19" s="99">
        <f>'MPS(input)'!$E$17</f>
        <v>0</v>
      </c>
      <c r="J19" s="99">
        <f>'MPS(input)'!$E$18</f>
        <v>0</v>
      </c>
      <c r="K19" s="100">
        <f t="shared" si="0"/>
        <v>0</v>
      </c>
      <c r="L19" s="111"/>
      <c r="M19" s="101">
        <f>'MPS(input)'!$E$21</f>
        <v>1200</v>
      </c>
      <c r="N19" s="112"/>
      <c r="O19" s="113"/>
      <c r="P19" s="114"/>
      <c r="Q19" s="102">
        <f t="shared" si="1"/>
        <v>0</v>
      </c>
      <c r="S19" s="81"/>
    </row>
    <row r="20" spans="1:22" x14ac:dyDescent="0.15">
      <c r="B20" s="149"/>
      <c r="C20" s="13">
        <v>13</v>
      </c>
      <c r="D20" s="13"/>
      <c r="E20" s="13"/>
      <c r="F20" s="38"/>
      <c r="G20" s="98">
        <f>'MPS(input)'!$E$15</f>
        <v>0</v>
      </c>
      <c r="H20" s="99">
        <f>'MPS(input)'!$E$16</f>
        <v>0</v>
      </c>
      <c r="I20" s="99">
        <f>'MPS(input)'!$E$17</f>
        <v>0</v>
      </c>
      <c r="J20" s="99">
        <f>'MPS(input)'!$E$18</f>
        <v>0</v>
      </c>
      <c r="K20" s="100">
        <f t="shared" si="0"/>
        <v>0</v>
      </c>
      <c r="L20" s="111"/>
      <c r="M20" s="101">
        <f>'MPS(input)'!$E$21</f>
        <v>1200</v>
      </c>
      <c r="N20" s="112"/>
      <c r="O20" s="113"/>
      <c r="P20" s="114"/>
      <c r="Q20" s="102">
        <f t="shared" si="1"/>
        <v>0</v>
      </c>
      <c r="S20" s="81"/>
    </row>
    <row r="21" spans="1:22" x14ac:dyDescent="0.15">
      <c r="B21" s="149"/>
      <c r="C21" s="13">
        <v>14</v>
      </c>
      <c r="D21" s="13"/>
      <c r="E21" s="13"/>
      <c r="F21" s="38"/>
      <c r="G21" s="98">
        <f>'MPS(input)'!$E$15</f>
        <v>0</v>
      </c>
      <c r="H21" s="99">
        <f>'MPS(input)'!$E$16</f>
        <v>0</v>
      </c>
      <c r="I21" s="99">
        <f>'MPS(input)'!$E$17</f>
        <v>0</v>
      </c>
      <c r="J21" s="99">
        <f>'MPS(input)'!$E$18</f>
        <v>0</v>
      </c>
      <c r="K21" s="100">
        <f t="shared" si="0"/>
        <v>0</v>
      </c>
      <c r="L21" s="111"/>
      <c r="M21" s="101">
        <f>'MPS(input)'!$E$21</f>
        <v>1200</v>
      </c>
      <c r="N21" s="112"/>
      <c r="O21" s="113"/>
      <c r="P21" s="114"/>
      <c r="Q21" s="102">
        <f t="shared" si="1"/>
        <v>0</v>
      </c>
      <c r="S21" s="81"/>
    </row>
    <row r="22" spans="1:22" x14ac:dyDescent="0.15">
      <c r="B22" s="149"/>
      <c r="C22" s="13">
        <v>15</v>
      </c>
      <c r="D22" s="13"/>
      <c r="E22" s="13"/>
      <c r="F22" s="38"/>
      <c r="G22" s="98">
        <f>'MPS(input)'!$E$15</f>
        <v>0</v>
      </c>
      <c r="H22" s="99">
        <f>'MPS(input)'!$E$16</f>
        <v>0</v>
      </c>
      <c r="I22" s="99">
        <f>'MPS(input)'!$E$17</f>
        <v>0</v>
      </c>
      <c r="J22" s="99">
        <f>'MPS(input)'!$E$18</f>
        <v>0</v>
      </c>
      <c r="K22" s="100">
        <f t="shared" si="0"/>
        <v>0</v>
      </c>
      <c r="L22" s="111"/>
      <c r="M22" s="101">
        <f>'MPS(input)'!$E$21</f>
        <v>1200</v>
      </c>
      <c r="N22" s="112"/>
      <c r="O22" s="113"/>
      <c r="P22" s="114"/>
      <c r="Q22" s="102">
        <f t="shared" si="1"/>
        <v>0</v>
      </c>
      <c r="S22" s="81"/>
    </row>
    <row r="23" spans="1:22" x14ac:dyDescent="0.15">
      <c r="B23" s="149"/>
      <c r="C23" s="13">
        <v>16</v>
      </c>
      <c r="D23" s="13"/>
      <c r="E23" s="13"/>
      <c r="F23" s="38"/>
      <c r="G23" s="98">
        <f>'MPS(input)'!$E$15</f>
        <v>0</v>
      </c>
      <c r="H23" s="99">
        <f>'MPS(input)'!$E$16</f>
        <v>0</v>
      </c>
      <c r="I23" s="99">
        <f>'MPS(input)'!$E$17</f>
        <v>0</v>
      </c>
      <c r="J23" s="99">
        <f>'MPS(input)'!$E$18</f>
        <v>0</v>
      </c>
      <c r="K23" s="100">
        <f t="shared" si="0"/>
        <v>0</v>
      </c>
      <c r="L23" s="111"/>
      <c r="M23" s="101">
        <f>'MPS(input)'!$E$21</f>
        <v>1200</v>
      </c>
      <c r="N23" s="112"/>
      <c r="O23" s="113"/>
      <c r="P23" s="114"/>
      <c r="Q23" s="102">
        <f t="shared" si="1"/>
        <v>0</v>
      </c>
      <c r="S23" s="81"/>
    </row>
    <row r="24" spans="1:22" x14ac:dyDescent="0.15">
      <c r="B24" s="149"/>
      <c r="C24" s="13">
        <v>17</v>
      </c>
      <c r="D24" s="13"/>
      <c r="E24" s="13"/>
      <c r="F24" s="38"/>
      <c r="G24" s="98">
        <f>'MPS(input)'!$E$15</f>
        <v>0</v>
      </c>
      <c r="H24" s="99">
        <f>'MPS(input)'!$E$16</f>
        <v>0</v>
      </c>
      <c r="I24" s="99">
        <f>'MPS(input)'!$E$17</f>
        <v>0</v>
      </c>
      <c r="J24" s="99">
        <f>'MPS(input)'!$E$18</f>
        <v>0</v>
      </c>
      <c r="K24" s="100">
        <f t="shared" si="0"/>
        <v>0</v>
      </c>
      <c r="L24" s="111"/>
      <c r="M24" s="101">
        <f>'MPS(input)'!$E$21</f>
        <v>1200</v>
      </c>
      <c r="N24" s="112"/>
      <c r="O24" s="113"/>
      <c r="P24" s="114"/>
      <c r="Q24" s="102">
        <f t="shared" si="1"/>
        <v>0</v>
      </c>
      <c r="S24" s="81"/>
    </row>
    <row r="25" spans="1:22" x14ac:dyDescent="0.15">
      <c r="B25" s="149"/>
      <c r="C25" s="13">
        <v>18</v>
      </c>
      <c r="D25" s="13"/>
      <c r="E25" s="13"/>
      <c r="F25" s="38"/>
      <c r="G25" s="98">
        <f>'MPS(input)'!$E$15</f>
        <v>0</v>
      </c>
      <c r="H25" s="99">
        <f>'MPS(input)'!$E$16</f>
        <v>0</v>
      </c>
      <c r="I25" s="99">
        <f>'MPS(input)'!$E$17</f>
        <v>0</v>
      </c>
      <c r="J25" s="99">
        <f>'MPS(input)'!$E$18</f>
        <v>0</v>
      </c>
      <c r="K25" s="100">
        <f t="shared" si="0"/>
        <v>0</v>
      </c>
      <c r="L25" s="111"/>
      <c r="M25" s="101">
        <f>'MPS(input)'!$E$21</f>
        <v>1200</v>
      </c>
      <c r="N25" s="112"/>
      <c r="O25" s="113"/>
      <c r="P25" s="114"/>
      <c r="Q25" s="102">
        <f t="shared" si="1"/>
        <v>0</v>
      </c>
      <c r="S25" s="81"/>
    </row>
    <row r="26" spans="1:22" x14ac:dyDescent="0.15">
      <c r="B26" s="149"/>
      <c r="C26" s="13">
        <v>19</v>
      </c>
      <c r="D26" s="13"/>
      <c r="E26" s="13"/>
      <c r="F26" s="38"/>
      <c r="G26" s="98">
        <f>'MPS(input)'!$E$15</f>
        <v>0</v>
      </c>
      <c r="H26" s="99">
        <f>'MPS(input)'!$E$16</f>
        <v>0</v>
      </c>
      <c r="I26" s="99">
        <f>'MPS(input)'!$E$17</f>
        <v>0</v>
      </c>
      <c r="J26" s="99">
        <f>'MPS(input)'!$E$18</f>
        <v>0</v>
      </c>
      <c r="K26" s="100">
        <f t="shared" si="0"/>
        <v>0</v>
      </c>
      <c r="L26" s="111"/>
      <c r="M26" s="101">
        <f>'MPS(input)'!$E$21</f>
        <v>1200</v>
      </c>
      <c r="N26" s="112"/>
      <c r="O26" s="113"/>
      <c r="P26" s="114"/>
      <c r="Q26" s="102">
        <f t="shared" si="1"/>
        <v>0</v>
      </c>
      <c r="S26" s="81"/>
    </row>
    <row r="27" spans="1:22" x14ac:dyDescent="0.15">
      <c r="B27" s="149"/>
      <c r="C27" s="13">
        <v>20</v>
      </c>
      <c r="D27" s="13"/>
      <c r="E27" s="13"/>
      <c r="F27" s="38"/>
      <c r="G27" s="98">
        <f>'MPS(input)'!$E$15</f>
        <v>0</v>
      </c>
      <c r="H27" s="99">
        <f>'MPS(input)'!$E$16</f>
        <v>0</v>
      </c>
      <c r="I27" s="99">
        <f>'MPS(input)'!$E$17</f>
        <v>0</v>
      </c>
      <c r="J27" s="99">
        <f>'MPS(input)'!$E$18</f>
        <v>0</v>
      </c>
      <c r="K27" s="100">
        <f t="shared" si="0"/>
        <v>0</v>
      </c>
      <c r="L27" s="111"/>
      <c r="M27" s="101">
        <f>'MPS(input)'!$E$21</f>
        <v>1200</v>
      </c>
      <c r="N27" s="112"/>
      <c r="O27" s="113"/>
      <c r="P27" s="114"/>
      <c r="Q27" s="102">
        <f t="shared" si="1"/>
        <v>0</v>
      </c>
      <c r="S27" s="81"/>
    </row>
    <row r="28" spans="1:22" ht="15" x14ac:dyDescent="0.15">
      <c r="B28" s="149"/>
      <c r="C28" s="103" t="s">
        <v>50</v>
      </c>
      <c r="D28" s="104" t="s">
        <v>42</v>
      </c>
      <c r="E28" s="104" t="s">
        <v>42</v>
      </c>
      <c r="F28" s="104" t="s">
        <v>42</v>
      </c>
      <c r="G28" s="104" t="s">
        <v>42</v>
      </c>
      <c r="H28" s="104" t="s">
        <v>42</v>
      </c>
      <c r="I28" s="104" t="s">
        <v>42</v>
      </c>
      <c r="J28" s="104" t="s">
        <v>42</v>
      </c>
      <c r="K28" s="104" t="s">
        <v>42</v>
      </c>
      <c r="L28" s="104" t="s">
        <v>42</v>
      </c>
      <c r="M28" s="104" t="s">
        <v>42</v>
      </c>
      <c r="N28" s="104" t="s">
        <v>42</v>
      </c>
      <c r="O28" s="104" t="s">
        <v>42</v>
      </c>
      <c r="P28" s="104" t="s">
        <v>42</v>
      </c>
      <c r="Q28" s="105">
        <f>SUMIF(Q8:Q27,"&gt;0",Q8:Q27)</f>
        <v>0</v>
      </c>
      <c r="S28" s="81"/>
    </row>
    <row r="29" spans="1:22" x14ac:dyDescent="0.15">
      <c r="V29" s="81"/>
    </row>
    <row r="30" spans="1:22" ht="15" x14ac:dyDescent="0.15">
      <c r="A30" s="82" t="s">
        <v>178</v>
      </c>
      <c r="V30" s="81"/>
    </row>
    <row r="31" spans="1:22" ht="55.15" customHeight="1" x14ac:dyDescent="0.15">
      <c r="B31" s="83"/>
      <c r="C31" s="150" t="s">
        <v>104</v>
      </c>
      <c r="D31" s="151"/>
      <c r="E31" s="152"/>
      <c r="F31" s="84" t="s">
        <v>51</v>
      </c>
      <c r="G31" s="146" t="s">
        <v>43</v>
      </c>
      <c r="H31" s="147"/>
      <c r="I31" s="147"/>
      <c r="J31" s="148"/>
      <c r="K31" s="106" t="s">
        <v>191</v>
      </c>
    </row>
    <row r="32" spans="1:22" ht="18.75" x14ac:dyDescent="0.15">
      <c r="B32" s="86" t="s">
        <v>44</v>
      </c>
      <c r="C32" s="87" t="s">
        <v>125</v>
      </c>
      <c r="D32" s="87" t="s">
        <v>96</v>
      </c>
      <c r="E32" s="87" t="s">
        <v>91</v>
      </c>
      <c r="F32" s="107" t="s">
        <v>124</v>
      </c>
      <c r="G32" s="68" t="s">
        <v>3</v>
      </c>
      <c r="H32" s="68" t="s">
        <v>3</v>
      </c>
      <c r="I32" s="68" t="s">
        <v>3</v>
      </c>
      <c r="J32" s="68" t="s">
        <v>3</v>
      </c>
      <c r="K32" s="89" t="s">
        <v>57</v>
      </c>
    </row>
    <row r="33" spans="2:11" ht="169.9" customHeight="1" x14ac:dyDescent="0.15">
      <c r="B33" s="86" t="s">
        <v>45</v>
      </c>
      <c r="C33" s="90" t="s">
        <v>126</v>
      </c>
      <c r="D33" s="90" t="s">
        <v>97</v>
      </c>
      <c r="E33" s="90" t="s">
        <v>98</v>
      </c>
      <c r="F33" s="63" t="s">
        <v>137</v>
      </c>
      <c r="G33" s="91" t="s">
        <v>4</v>
      </c>
      <c r="H33" s="92" t="s">
        <v>56</v>
      </c>
      <c r="I33" s="92" t="s">
        <v>33</v>
      </c>
      <c r="J33" s="92" t="s">
        <v>34</v>
      </c>
      <c r="K33" s="95" t="s">
        <v>134</v>
      </c>
    </row>
    <row r="34" spans="2:11" ht="27.6" customHeight="1" x14ac:dyDescent="0.15">
      <c r="B34" s="86" t="s">
        <v>46</v>
      </c>
      <c r="C34" s="96" t="s">
        <v>47</v>
      </c>
      <c r="D34" s="96" t="s">
        <v>47</v>
      </c>
      <c r="E34" s="96" t="s">
        <v>47</v>
      </c>
      <c r="F34" s="108" t="s">
        <v>1</v>
      </c>
      <c r="G34" s="62" t="s">
        <v>5</v>
      </c>
      <c r="H34" s="62" t="s">
        <v>5</v>
      </c>
      <c r="I34" s="62" t="s">
        <v>5</v>
      </c>
      <c r="J34" s="62" t="s">
        <v>5</v>
      </c>
      <c r="K34" s="96" t="s">
        <v>48</v>
      </c>
    </row>
    <row r="35" spans="2:11" x14ac:dyDescent="0.15">
      <c r="B35" s="149" t="s">
        <v>49</v>
      </c>
      <c r="C35" s="13">
        <v>1</v>
      </c>
      <c r="D35" s="13"/>
      <c r="E35" s="13"/>
      <c r="F35" s="101">
        <f>F8</f>
        <v>0</v>
      </c>
      <c r="G35" s="109">
        <f>'MPS(input)'!$E$15</f>
        <v>0</v>
      </c>
      <c r="H35" s="110">
        <f>'MPS(input)'!$E$16</f>
        <v>0</v>
      </c>
      <c r="I35" s="110">
        <f>'MPS(input)'!$E$17</f>
        <v>0</v>
      </c>
      <c r="J35" s="110">
        <f>'MPS(input)'!$E$18</f>
        <v>0</v>
      </c>
      <c r="K35" s="102">
        <f>IFERROR(F35*SMALL(G35:J35,COUNTIF(G35:J35,0)+1),0)</f>
        <v>0</v>
      </c>
    </row>
    <row r="36" spans="2:11" x14ac:dyDescent="0.15">
      <c r="B36" s="149"/>
      <c r="C36" s="13">
        <v>2</v>
      </c>
      <c r="D36" s="13"/>
      <c r="E36" s="13"/>
      <c r="F36" s="101">
        <f t="shared" ref="F36:F54" si="2">F9</f>
        <v>0</v>
      </c>
      <c r="G36" s="109">
        <f>'MPS(input)'!$E$15</f>
        <v>0</v>
      </c>
      <c r="H36" s="110">
        <f>'MPS(input)'!$E$16</f>
        <v>0</v>
      </c>
      <c r="I36" s="110">
        <f>'MPS(input)'!$E$17</f>
        <v>0</v>
      </c>
      <c r="J36" s="110">
        <f>'MPS(input)'!$E$18</f>
        <v>0</v>
      </c>
      <c r="K36" s="102">
        <f t="shared" ref="K36:K54" si="3">IFERROR(F36*SMALL(G36:J36,COUNTIF(G36:J36,0)+1),0)</f>
        <v>0</v>
      </c>
    </row>
    <row r="37" spans="2:11" x14ac:dyDescent="0.15">
      <c r="B37" s="149"/>
      <c r="C37" s="13">
        <v>3</v>
      </c>
      <c r="D37" s="13"/>
      <c r="E37" s="13"/>
      <c r="F37" s="101">
        <f t="shared" si="2"/>
        <v>0</v>
      </c>
      <c r="G37" s="109">
        <f>'MPS(input)'!$E$15</f>
        <v>0</v>
      </c>
      <c r="H37" s="110">
        <f>'MPS(input)'!$E$16</f>
        <v>0</v>
      </c>
      <c r="I37" s="110">
        <f>'MPS(input)'!$E$17</f>
        <v>0</v>
      </c>
      <c r="J37" s="110">
        <f>'MPS(input)'!$E$18</f>
        <v>0</v>
      </c>
      <c r="K37" s="102">
        <f t="shared" si="3"/>
        <v>0</v>
      </c>
    </row>
    <row r="38" spans="2:11" x14ac:dyDescent="0.15">
      <c r="B38" s="149"/>
      <c r="C38" s="13">
        <v>4</v>
      </c>
      <c r="D38" s="13"/>
      <c r="E38" s="13"/>
      <c r="F38" s="101">
        <f t="shared" si="2"/>
        <v>0</v>
      </c>
      <c r="G38" s="109">
        <f>'MPS(input)'!$E$15</f>
        <v>0</v>
      </c>
      <c r="H38" s="110">
        <f>'MPS(input)'!$E$16</f>
        <v>0</v>
      </c>
      <c r="I38" s="110">
        <f>'MPS(input)'!$E$17</f>
        <v>0</v>
      </c>
      <c r="J38" s="110">
        <f>'MPS(input)'!$E$18</f>
        <v>0</v>
      </c>
      <c r="K38" s="102">
        <f t="shared" si="3"/>
        <v>0</v>
      </c>
    </row>
    <row r="39" spans="2:11" x14ac:dyDescent="0.15">
      <c r="B39" s="149"/>
      <c r="C39" s="13">
        <v>5</v>
      </c>
      <c r="D39" s="13"/>
      <c r="E39" s="13"/>
      <c r="F39" s="101">
        <f t="shared" si="2"/>
        <v>0</v>
      </c>
      <c r="G39" s="109">
        <f>'MPS(input)'!$E$15</f>
        <v>0</v>
      </c>
      <c r="H39" s="110">
        <f>'MPS(input)'!$E$16</f>
        <v>0</v>
      </c>
      <c r="I39" s="110">
        <f>'MPS(input)'!$E$17</f>
        <v>0</v>
      </c>
      <c r="J39" s="110">
        <f>'MPS(input)'!$E$18</f>
        <v>0</v>
      </c>
      <c r="K39" s="102">
        <f t="shared" si="3"/>
        <v>0</v>
      </c>
    </row>
    <row r="40" spans="2:11" x14ac:dyDescent="0.15">
      <c r="B40" s="149"/>
      <c r="C40" s="13">
        <v>6</v>
      </c>
      <c r="D40" s="13"/>
      <c r="E40" s="13"/>
      <c r="F40" s="101">
        <f t="shared" si="2"/>
        <v>0</v>
      </c>
      <c r="G40" s="109">
        <f>'MPS(input)'!$E$15</f>
        <v>0</v>
      </c>
      <c r="H40" s="110">
        <f>'MPS(input)'!$E$16</f>
        <v>0</v>
      </c>
      <c r="I40" s="110">
        <f>'MPS(input)'!$E$17</f>
        <v>0</v>
      </c>
      <c r="J40" s="110">
        <f>'MPS(input)'!$E$18</f>
        <v>0</v>
      </c>
      <c r="K40" s="102">
        <f t="shared" si="3"/>
        <v>0</v>
      </c>
    </row>
    <row r="41" spans="2:11" x14ac:dyDescent="0.15">
      <c r="B41" s="149"/>
      <c r="C41" s="13">
        <v>7</v>
      </c>
      <c r="D41" s="13"/>
      <c r="E41" s="13"/>
      <c r="F41" s="101">
        <f t="shared" si="2"/>
        <v>0</v>
      </c>
      <c r="G41" s="109">
        <f>'MPS(input)'!$E$15</f>
        <v>0</v>
      </c>
      <c r="H41" s="110">
        <f>'MPS(input)'!$E$16</f>
        <v>0</v>
      </c>
      <c r="I41" s="110">
        <f>'MPS(input)'!$E$17</f>
        <v>0</v>
      </c>
      <c r="J41" s="110">
        <f>'MPS(input)'!$E$18</f>
        <v>0</v>
      </c>
      <c r="K41" s="102">
        <f t="shared" si="3"/>
        <v>0</v>
      </c>
    </row>
    <row r="42" spans="2:11" x14ac:dyDescent="0.15">
      <c r="B42" s="149"/>
      <c r="C42" s="13">
        <v>8</v>
      </c>
      <c r="D42" s="13"/>
      <c r="E42" s="13"/>
      <c r="F42" s="101">
        <f t="shared" si="2"/>
        <v>0</v>
      </c>
      <c r="G42" s="109">
        <f>'MPS(input)'!$E$15</f>
        <v>0</v>
      </c>
      <c r="H42" s="110">
        <f>'MPS(input)'!$E$16</f>
        <v>0</v>
      </c>
      <c r="I42" s="110">
        <f>'MPS(input)'!$E$17</f>
        <v>0</v>
      </c>
      <c r="J42" s="110">
        <f>'MPS(input)'!$E$18</f>
        <v>0</v>
      </c>
      <c r="K42" s="102">
        <f t="shared" si="3"/>
        <v>0</v>
      </c>
    </row>
    <row r="43" spans="2:11" x14ac:dyDescent="0.15">
      <c r="B43" s="149"/>
      <c r="C43" s="13">
        <v>9</v>
      </c>
      <c r="D43" s="13"/>
      <c r="E43" s="13"/>
      <c r="F43" s="101">
        <f t="shared" si="2"/>
        <v>0</v>
      </c>
      <c r="G43" s="109">
        <f>'MPS(input)'!$E$15</f>
        <v>0</v>
      </c>
      <c r="H43" s="110">
        <f>'MPS(input)'!$E$16</f>
        <v>0</v>
      </c>
      <c r="I43" s="110">
        <f>'MPS(input)'!$E$17</f>
        <v>0</v>
      </c>
      <c r="J43" s="110">
        <f>'MPS(input)'!$E$18</f>
        <v>0</v>
      </c>
      <c r="K43" s="102">
        <f t="shared" si="3"/>
        <v>0</v>
      </c>
    </row>
    <row r="44" spans="2:11" x14ac:dyDescent="0.15">
      <c r="B44" s="149"/>
      <c r="C44" s="13">
        <v>10</v>
      </c>
      <c r="D44" s="13"/>
      <c r="E44" s="13"/>
      <c r="F44" s="101">
        <f t="shared" si="2"/>
        <v>0</v>
      </c>
      <c r="G44" s="109">
        <f>'MPS(input)'!$E$15</f>
        <v>0</v>
      </c>
      <c r="H44" s="110">
        <f>'MPS(input)'!$E$16</f>
        <v>0</v>
      </c>
      <c r="I44" s="110">
        <f>'MPS(input)'!$E$17</f>
        <v>0</v>
      </c>
      <c r="J44" s="110">
        <f>'MPS(input)'!$E$18</f>
        <v>0</v>
      </c>
      <c r="K44" s="102">
        <f t="shared" si="3"/>
        <v>0</v>
      </c>
    </row>
    <row r="45" spans="2:11" x14ac:dyDescent="0.15">
      <c r="B45" s="149"/>
      <c r="C45" s="13">
        <v>11</v>
      </c>
      <c r="D45" s="13"/>
      <c r="E45" s="13"/>
      <c r="F45" s="101">
        <f t="shared" si="2"/>
        <v>0</v>
      </c>
      <c r="G45" s="109">
        <f>'MPS(input)'!$E$15</f>
        <v>0</v>
      </c>
      <c r="H45" s="110">
        <f>'MPS(input)'!$E$16</f>
        <v>0</v>
      </c>
      <c r="I45" s="110">
        <f>'MPS(input)'!$E$17</f>
        <v>0</v>
      </c>
      <c r="J45" s="110">
        <f>'MPS(input)'!$E$18</f>
        <v>0</v>
      </c>
      <c r="K45" s="102">
        <f t="shared" si="3"/>
        <v>0</v>
      </c>
    </row>
    <row r="46" spans="2:11" x14ac:dyDescent="0.15">
      <c r="B46" s="149"/>
      <c r="C46" s="13">
        <v>12</v>
      </c>
      <c r="D46" s="13"/>
      <c r="E46" s="13"/>
      <c r="F46" s="101">
        <f t="shared" si="2"/>
        <v>0</v>
      </c>
      <c r="G46" s="109">
        <f>'MPS(input)'!$E$15</f>
        <v>0</v>
      </c>
      <c r="H46" s="110">
        <f>'MPS(input)'!$E$16</f>
        <v>0</v>
      </c>
      <c r="I46" s="110">
        <f>'MPS(input)'!$E$17</f>
        <v>0</v>
      </c>
      <c r="J46" s="110">
        <f>'MPS(input)'!$E$18</f>
        <v>0</v>
      </c>
      <c r="K46" s="102">
        <f t="shared" si="3"/>
        <v>0</v>
      </c>
    </row>
    <row r="47" spans="2:11" x14ac:dyDescent="0.15">
      <c r="B47" s="149"/>
      <c r="C47" s="13">
        <v>13</v>
      </c>
      <c r="D47" s="13"/>
      <c r="E47" s="13"/>
      <c r="F47" s="101">
        <f t="shared" si="2"/>
        <v>0</v>
      </c>
      <c r="G47" s="109">
        <f>'MPS(input)'!$E$15</f>
        <v>0</v>
      </c>
      <c r="H47" s="110">
        <f>'MPS(input)'!$E$16</f>
        <v>0</v>
      </c>
      <c r="I47" s="110">
        <f>'MPS(input)'!$E$17</f>
        <v>0</v>
      </c>
      <c r="J47" s="110">
        <f>'MPS(input)'!$E$18</f>
        <v>0</v>
      </c>
      <c r="K47" s="102">
        <f t="shared" si="3"/>
        <v>0</v>
      </c>
    </row>
    <row r="48" spans="2:11" x14ac:dyDescent="0.15">
      <c r="B48" s="149"/>
      <c r="C48" s="13">
        <v>14</v>
      </c>
      <c r="D48" s="13"/>
      <c r="E48" s="13"/>
      <c r="F48" s="101">
        <f t="shared" si="2"/>
        <v>0</v>
      </c>
      <c r="G48" s="109">
        <f>'MPS(input)'!$E$15</f>
        <v>0</v>
      </c>
      <c r="H48" s="110">
        <f>'MPS(input)'!$E$16</f>
        <v>0</v>
      </c>
      <c r="I48" s="110">
        <f>'MPS(input)'!$E$17</f>
        <v>0</v>
      </c>
      <c r="J48" s="110">
        <f>'MPS(input)'!$E$18</f>
        <v>0</v>
      </c>
      <c r="K48" s="102">
        <f t="shared" si="3"/>
        <v>0</v>
      </c>
    </row>
    <row r="49" spans="2:11" x14ac:dyDescent="0.15">
      <c r="B49" s="149"/>
      <c r="C49" s="13">
        <v>15</v>
      </c>
      <c r="D49" s="13"/>
      <c r="E49" s="13"/>
      <c r="F49" s="101">
        <f t="shared" si="2"/>
        <v>0</v>
      </c>
      <c r="G49" s="109">
        <f>'MPS(input)'!$E$15</f>
        <v>0</v>
      </c>
      <c r="H49" s="110">
        <f>'MPS(input)'!$E$16</f>
        <v>0</v>
      </c>
      <c r="I49" s="110">
        <f>'MPS(input)'!$E$17</f>
        <v>0</v>
      </c>
      <c r="J49" s="110">
        <f>'MPS(input)'!$E$18</f>
        <v>0</v>
      </c>
      <c r="K49" s="102">
        <f t="shared" si="3"/>
        <v>0</v>
      </c>
    </row>
    <row r="50" spans="2:11" x14ac:dyDescent="0.15">
      <c r="B50" s="149"/>
      <c r="C50" s="13">
        <v>16</v>
      </c>
      <c r="D50" s="13"/>
      <c r="E50" s="13"/>
      <c r="F50" s="101">
        <f t="shared" si="2"/>
        <v>0</v>
      </c>
      <c r="G50" s="109">
        <f>'MPS(input)'!$E$15</f>
        <v>0</v>
      </c>
      <c r="H50" s="110">
        <f>'MPS(input)'!$E$16</f>
        <v>0</v>
      </c>
      <c r="I50" s="110">
        <f>'MPS(input)'!$E$17</f>
        <v>0</v>
      </c>
      <c r="J50" s="110">
        <f>'MPS(input)'!$E$18</f>
        <v>0</v>
      </c>
      <c r="K50" s="102">
        <f t="shared" si="3"/>
        <v>0</v>
      </c>
    </row>
    <row r="51" spans="2:11" x14ac:dyDescent="0.15">
      <c r="B51" s="149"/>
      <c r="C51" s="13">
        <v>17</v>
      </c>
      <c r="D51" s="13"/>
      <c r="E51" s="13"/>
      <c r="F51" s="101">
        <f t="shared" si="2"/>
        <v>0</v>
      </c>
      <c r="G51" s="109">
        <f>'MPS(input)'!$E$15</f>
        <v>0</v>
      </c>
      <c r="H51" s="110">
        <f>'MPS(input)'!$E$16</f>
        <v>0</v>
      </c>
      <c r="I51" s="110">
        <f>'MPS(input)'!$E$17</f>
        <v>0</v>
      </c>
      <c r="J51" s="110">
        <f>'MPS(input)'!$E$18</f>
        <v>0</v>
      </c>
      <c r="K51" s="102">
        <f t="shared" si="3"/>
        <v>0</v>
      </c>
    </row>
    <row r="52" spans="2:11" x14ac:dyDescent="0.15">
      <c r="B52" s="149"/>
      <c r="C52" s="13">
        <v>18</v>
      </c>
      <c r="D52" s="13"/>
      <c r="E52" s="13"/>
      <c r="F52" s="101">
        <f t="shared" si="2"/>
        <v>0</v>
      </c>
      <c r="G52" s="109">
        <f>'MPS(input)'!$E$15</f>
        <v>0</v>
      </c>
      <c r="H52" s="110">
        <f>'MPS(input)'!$E$16</f>
        <v>0</v>
      </c>
      <c r="I52" s="110">
        <f>'MPS(input)'!$E$17</f>
        <v>0</v>
      </c>
      <c r="J52" s="110">
        <f>'MPS(input)'!$E$18</f>
        <v>0</v>
      </c>
      <c r="K52" s="102">
        <f t="shared" si="3"/>
        <v>0</v>
      </c>
    </row>
    <row r="53" spans="2:11" x14ac:dyDescent="0.15">
      <c r="B53" s="149"/>
      <c r="C53" s="13">
        <v>19</v>
      </c>
      <c r="D53" s="13"/>
      <c r="E53" s="13"/>
      <c r="F53" s="101">
        <f t="shared" si="2"/>
        <v>0</v>
      </c>
      <c r="G53" s="109">
        <f>'MPS(input)'!$E$15</f>
        <v>0</v>
      </c>
      <c r="H53" s="110">
        <f>'MPS(input)'!$E$16</f>
        <v>0</v>
      </c>
      <c r="I53" s="110">
        <f>'MPS(input)'!$E$17</f>
        <v>0</v>
      </c>
      <c r="J53" s="110">
        <f>'MPS(input)'!$E$18</f>
        <v>0</v>
      </c>
      <c r="K53" s="102">
        <f t="shared" si="3"/>
        <v>0</v>
      </c>
    </row>
    <row r="54" spans="2:11" x14ac:dyDescent="0.15">
      <c r="B54" s="149"/>
      <c r="C54" s="13">
        <v>20</v>
      </c>
      <c r="D54" s="13"/>
      <c r="E54" s="13"/>
      <c r="F54" s="101">
        <f t="shared" si="2"/>
        <v>0</v>
      </c>
      <c r="G54" s="109">
        <f>'MPS(input)'!$E$15</f>
        <v>0</v>
      </c>
      <c r="H54" s="110">
        <f>'MPS(input)'!$E$16</f>
        <v>0</v>
      </c>
      <c r="I54" s="110">
        <f>'MPS(input)'!$E$17</f>
        <v>0</v>
      </c>
      <c r="J54" s="110">
        <f>'MPS(input)'!$E$18</f>
        <v>0</v>
      </c>
      <c r="K54" s="102">
        <f t="shared" si="3"/>
        <v>0</v>
      </c>
    </row>
    <row r="55" spans="2:11" ht="15" x14ac:dyDescent="0.15">
      <c r="B55" s="149"/>
      <c r="C55" s="103" t="s">
        <v>50</v>
      </c>
      <c r="D55" s="103"/>
      <c r="E55" s="103"/>
      <c r="F55" s="104" t="s">
        <v>42</v>
      </c>
      <c r="G55" s="104" t="s">
        <v>42</v>
      </c>
      <c r="H55" s="104" t="s">
        <v>42</v>
      </c>
      <c r="I55" s="104" t="s">
        <v>42</v>
      </c>
      <c r="J55" s="104" t="s">
        <v>42</v>
      </c>
      <c r="K55" s="105">
        <f>SUMIF(K35:K54,"&gt;0",K35:K54)</f>
        <v>0</v>
      </c>
    </row>
  </sheetData>
  <sheetProtection password="C763" sheet="1" objects="1" scenarios="1" formatCells="0" formatRows="0"/>
  <mergeCells count="6">
    <mergeCell ref="G4:P4"/>
    <mergeCell ref="B35:B55"/>
    <mergeCell ref="B8:B28"/>
    <mergeCell ref="G31:J31"/>
    <mergeCell ref="C4:E4"/>
    <mergeCell ref="C31:E31"/>
  </mergeCells>
  <phoneticPr fontId="3"/>
  <dataValidations count="1">
    <dataValidation type="list" allowBlank="1" showInputMessage="1" showErrorMessage="1" sqref="P8:P27">
      <formula1>$S$8:$S$10</formula1>
    </dataValidation>
  </dataValidations>
  <pageMargins left="0.7" right="0.7" top="0.75" bottom="0.75" header="0.3" footer="0.3"/>
  <pageSetup paperSize="8"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9" x14ac:dyDescent="0.15">
      <c r="I1" s="2" t="str">
        <f>'MPS(input)'!K1</f>
        <v>Monitoring Spreadsheet: JCM_TH_AM006_ver01.0</v>
      </c>
    </row>
    <row r="2" spans="1:9" x14ac:dyDescent="0.15">
      <c r="I2" s="2" t="str">
        <f>'MPS(input)'!K2</f>
        <v>Reference Number:</v>
      </c>
    </row>
    <row r="3" spans="1:9" ht="27.75" customHeight="1" x14ac:dyDescent="0.15">
      <c r="A3" s="153" t="s">
        <v>150</v>
      </c>
      <c r="B3" s="153"/>
      <c r="C3" s="153"/>
      <c r="D3" s="153"/>
      <c r="E3" s="153"/>
      <c r="F3" s="153"/>
      <c r="G3" s="153"/>
      <c r="H3" s="153"/>
      <c r="I3" s="153"/>
    </row>
    <row r="4" spans="1:9" ht="11.25" customHeight="1" x14ac:dyDescent="0.15"/>
    <row r="5" spans="1:9" ht="18.75" customHeight="1" thickBot="1" x14ac:dyDescent="0.2">
      <c r="A5" s="25" t="s">
        <v>10</v>
      </c>
      <c r="B5" s="16"/>
      <c r="C5" s="16"/>
      <c r="D5" s="16"/>
      <c r="E5" s="15"/>
      <c r="F5" s="17" t="s">
        <v>11</v>
      </c>
      <c r="G5" s="48" t="s">
        <v>12</v>
      </c>
      <c r="H5" s="17" t="s">
        <v>13</v>
      </c>
      <c r="I5" s="18" t="s">
        <v>14</v>
      </c>
    </row>
    <row r="6" spans="1:9" ht="18.75" customHeight="1" thickBot="1" x14ac:dyDescent="0.2">
      <c r="A6" s="26"/>
      <c r="B6" s="19" t="s">
        <v>159</v>
      </c>
      <c r="C6" s="19"/>
      <c r="D6" s="19"/>
      <c r="E6" s="19"/>
      <c r="F6" s="45" t="s">
        <v>16</v>
      </c>
      <c r="G6" s="52">
        <f>G8-G11</f>
        <v>0</v>
      </c>
      <c r="H6" s="46" t="s">
        <v>160</v>
      </c>
      <c r="I6" s="21" t="s">
        <v>161</v>
      </c>
    </row>
    <row r="7" spans="1:9" ht="18.75" customHeight="1" thickBot="1" x14ac:dyDescent="0.2">
      <c r="A7" s="25" t="s">
        <v>58</v>
      </c>
      <c r="B7" s="15"/>
      <c r="C7" s="16"/>
      <c r="D7" s="17"/>
      <c r="E7" s="17"/>
      <c r="F7" s="17"/>
      <c r="G7" s="49"/>
      <c r="H7" s="15"/>
      <c r="I7" s="17"/>
    </row>
    <row r="8" spans="1:9" ht="18.75" customHeight="1" thickBot="1" x14ac:dyDescent="0.2">
      <c r="A8" s="27"/>
      <c r="B8" s="30" t="s">
        <v>162</v>
      </c>
      <c r="C8" s="19"/>
      <c r="D8" s="19"/>
      <c r="E8" s="19"/>
      <c r="F8" s="45" t="s">
        <v>16</v>
      </c>
      <c r="G8" s="50">
        <f>G9</f>
        <v>0</v>
      </c>
      <c r="H8" s="46" t="s">
        <v>160</v>
      </c>
      <c r="I8" s="20" t="s">
        <v>163</v>
      </c>
    </row>
    <row r="9" spans="1:9" ht="18.75" customHeight="1" x14ac:dyDescent="0.15">
      <c r="A9" s="26"/>
      <c r="B9" s="29"/>
      <c r="C9" s="22" t="s">
        <v>162</v>
      </c>
      <c r="D9" s="22"/>
      <c r="E9" s="22"/>
      <c r="F9" s="20" t="s">
        <v>16</v>
      </c>
      <c r="G9" s="51">
        <f>'MPS(input_separate)'!Q28</f>
        <v>0</v>
      </c>
      <c r="H9" s="20" t="s">
        <v>160</v>
      </c>
      <c r="I9" s="20" t="s">
        <v>163</v>
      </c>
    </row>
    <row r="10" spans="1:9" ht="18.75" customHeight="1" thickBot="1" x14ac:dyDescent="0.2">
      <c r="A10" s="25" t="s">
        <v>59</v>
      </c>
      <c r="B10" s="16"/>
      <c r="C10" s="16"/>
      <c r="D10" s="16"/>
      <c r="E10" s="15"/>
      <c r="F10" s="17"/>
      <c r="G10" s="25"/>
      <c r="H10" s="15"/>
      <c r="I10" s="17"/>
    </row>
    <row r="11" spans="1:9" ht="18.75" customHeight="1" thickBot="1" x14ac:dyDescent="0.2">
      <c r="A11" s="27"/>
      <c r="B11" s="28" t="s">
        <v>164</v>
      </c>
      <c r="C11" s="23"/>
      <c r="D11" s="23"/>
      <c r="E11" s="23"/>
      <c r="F11" s="45" t="s">
        <v>16</v>
      </c>
      <c r="G11" s="50">
        <f>G12</f>
        <v>0</v>
      </c>
      <c r="H11" s="47" t="s">
        <v>165</v>
      </c>
      <c r="I11" s="24" t="s">
        <v>166</v>
      </c>
    </row>
    <row r="12" spans="1:9" ht="18.75" customHeight="1" x14ac:dyDescent="0.15">
      <c r="A12" s="26"/>
      <c r="B12" s="29"/>
      <c r="C12" s="22" t="s">
        <v>167</v>
      </c>
      <c r="D12" s="22"/>
      <c r="E12" s="22"/>
      <c r="F12" s="24" t="s">
        <v>16</v>
      </c>
      <c r="G12" s="51">
        <f>'MPS(input_separate)'!K55</f>
        <v>0</v>
      </c>
      <c r="H12" s="24" t="s">
        <v>165</v>
      </c>
      <c r="I12" s="24" t="s">
        <v>166</v>
      </c>
    </row>
    <row r="13" spans="1:9" x14ac:dyDescent="0.15">
      <c r="A13" s="9"/>
      <c r="B13" s="9"/>
      <c r="C13" s="9"/>
      <c r="D13" s="9"/>
      <c r="E13" s="9"/>
      <c r="F13" s="10"/>
      <c r="G13" s="11"/>
      <c r="H13" s="11"/>
      <c r="I13" s="36"/>
    </row>
    <row r="14" spans="1:9" ht="21.75" customHeight="1" x14ac:dyDescent="0.15">
      <c r="E14" s="9" t="s">
        <v>18</v>
      </c>
      <c r="F14" s="7"/>
    </row>
    <row r="15" spans="1:9" ht="28.5" x14ac:dyDescent="0.15">
      <c r="E15" s="154" t="s">
        <v>131</v>
      </c>
      <c r="F15" s="32" t="s">
        <v>105</v>
      </c>
      <c r="G15" s="40" t="s">
        <v>106</v>
      </c>
      <c r="H15" s="41" t="s">
        <v>168</v>
      </c>
    </row>
    <row r="16" spans="1:9" ht="21.75" customHeight="1" x14ac:dyDescent="0.15">
      <c r="E16" s="154"/>
      <c r="F16" s="31" t="s">
        <v>107</v>
      </c>
      <c r="G16" s="42">
        <v>1000</v>
      </c>
      <c r="H16" s="43">
        <v>80</v>
      </c>
    </row>
    <row r="17" spans="5:8" ht="21.75" customHeight="1" x14ac:dyDescent="0.15">
      <c r="E17" s="154"/>
      <c r="F17" s="31" t="s">
        <v>108</v>
      </c>
      <c r="G17" s="42">
        <v>10000</v>
      </c>
      <c r="H17" s="43">
        <v>40</v>
      </c>
    </row>
    <row r="18" spans="5:8" ht="21.75" customHeight="1" x14ac:dyDescent="0.15">
      <c r="E18" s="33"/>
      <c r="F18" s="34"/>
      <c r="G18" s="35"/>
      <c r="H18" s="36"/>
    </row>
    <row r="19" spans="5:8" ht="30" customHeight="1" x14ac:dyDescent="0.15">
      <c r="E19" s="154" t="s">
        <v>130</v>
      </c>
      <c r="F19" s="155"/>
      <c r="G19" s="44">
        <v>1200</v>
      </c>
      <c r="H19" s="37" t="s">
        <v>132</v>
      </c>
    </row>
    <row r="20" spans="5:8" ht="21.75" customHeight="1" x14ac:dyDescent="0.15">
      <c r="E20" s="12"/>
      <c r="F20" s="12"/>
      <c r="G20" s="9"/>
      <c r="H20" s="9"/>
    </row>
  </sheetData>
  <sheetProtection password="C763" sheet="1" objects="1" scenarios="1"/>
  <mergeCells count="3">
    <mergeCell ref="A3:I3"/>
    <mergeCell ref="E15:E17"/>
    <mergeCell ref="E19:F19"/>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15" customWidth="1"/>
    <col min="2" max="2" width="36.375" style="115" customWidth="1"/>
    <col min="3" max="3" width="49.125" style="115" customWidth="1"/>
    <col min="4" max="16384" width="9" style="115"/>
  </cols>
  <sheetData>
    <row r="1" spans="1:3" ht="18" customHeight="1" x14ac:dyDescent="0.15">
      <c r="C1" s="81" t="str">
        <f>'MPS(input)'!K1</f>
        <v>Monitoring Spreadsheet: JCM_TH_AM006_ver01.0</v>
      </c>
    </row>
    <row r="2" spans="1:3" ht="18" customHeight="1" x14ac:dyDescent="0.15">
      <c r="C2" s="81" t="str">
        <f>'MPS(input)'!K2</f>
        <v>Reference Number:</v>
      </c>
    </row>
    <row r="3" spans="1:3" ht="24.75" customHeight="1" x14ac:dyDescent="0.15">
      <c r="A3" s="156" t="s">
        <v>169</v>
      </c>
      <c r="B3" s="156"/>
      <c r="C3" s="156"/>
    </row>
    <row r="5" spans="1:3" ht="21" customHeight="1" x14ac:dyDescent="0.15">
      <c r="B5" s="116" t="s">
        <v>170</v>
      </c>
      <c r="C5" s="116" t="s">
        <v>171</v>
      </c>
    </row>
    <row r="6" spans="1:3" ht="54.75" customHeight="1" x14ac:dyDescent="0.15">
      <c r="B6" s="117"/>
      <c r="C6" s="117"/>
    </row>
    <row r="7" spans="1:3" ht="54.75" customHeight="1" x14ac:dyDescent="0.15">
      <c r="B7" s="117"/>
      <c r="C7" s="117"/>
    </row>
    <row r="8" spans="1:3" ht="54.75" customHeight="1" x14ac:dyDescent="0.15">
      <c r="B8" s="117"/>
      <c r="C8" s="117"/>
    </row>
    <row r="9" spans="1:3" ht="54.75" customHeight="1" x14ac:dyDescent="0.15">
      <c r="B9" s="117"/>
      <c r="C9" s="117"/>
    </row>
    <row r="10" spans="1:3" ht="54.75" customHeight="1" x14ac:dyDescent="0.15">
      <c r="B10" s="117"/>
      <c r="C10" s="117"/>
    </row>
    <row r="11" spans="1:3" ht="54.75" customHeight="1" x14ac:dyDescent="0.15">
      <c r="B11" s="117"/>
      <c r="C11" s="117"/>
    </row>
    <row r="12" spans="1:3" ht="54.75" customHeight="1" x14ac:dyDescent="0.15">
      <c r="B12" s="117"/>
      <c r="C12" s="117"/>
    </row>
  </sheetData>
  <sheetProtection password="C763"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6"/>
  <sheetViews>
    <sheetView showGridLines="0" view="pageBreakPreview" zoomScale="70" zoomScaleNormal="60" zoomScaleSheetLayoutView="70" workbookViewId="0"/>
  </sheetViews>
  <sheetFormatPr defaultColWidth="9" defaultRowHeight="14.25" x14ac:dyDescent="0.15"/>
  <cols>
    <col min="1" max="1" width="2.625" style="53" customWidth="1"/>
    <col min="2" max="3" width="11.625" style="53" customWidth="1"/>
    <col min="4" max="4" width="12.375" style="53" customWidth="1"/>
    <col min="5" max="5" width="26.625" style="53" customWidth="1"/>
    <col min="6" max="7" width="10.625" style="53" customWidth="1"/>
    <col min="8" max="8" width="11.625" style="53" customWidth="1"/>
    <col min="9" max="9" width="11.5" style="53" customWidth="1"/>
    <col min="10" max="10" width="60.625" style="53" customWidth="1"/>
    <col min="11" max="11" width="12.625" style="53" customWidth="1"/>
    <col min="12" max="12" width="11.5" style="53" customWidth="1"/>
    <col min="13" max="16384" width="9" style="53"/>
  </cols>
  <sheetData>
    <row r="1" spans="1:12" ht="18" customHeight="1" x14ac:dyDescent="0.15">
      <c r="L1" s="54" t="str">
        <f>'MPS(input)'!K1</f>
        <v>Monitoring Spreadsheet: JCM_TH_AM006_ver01.0</v>
      </c>
    </row>
    <row r="2" spans="1:12" ht="18" customHeight="1" x14ac:dyDescent="0.15">
      <c r="L2" s="54" t="str">
        <f>'MPS(input)'!K2</f>
        <v>Reference Number:</v>
      </c>
    </row>
    <row r="3" spans="1:12" ht="27.75" customHeight="1" x14ac:dyDescent="0.15">
      <c r="A3" s="55" t="s">
        <v>172</v>
      </c>
      <c r="B3" s="55"/>
      <c r="C3" s="56"/>
      <c r="D3" s="56"/>
      <c r="E3" s="56"/>
      <c r="F3" s="56"/>
      <c r="G3" s="56"/>
      <c r="H3" s="56"/>
      <c r="I3" s="56"/>
      <c r="J3" s="56"/>
      <c r="K3" s="56"/>
      <c r="L3" s="57"/>
    </row>
    <row r="5" spans="1:12" ht="18.75" customHeight="1" x14ac:dyDescent="0.15">
      <c r="A5" s="58" t="s">
        <v>174</v>
      </c>
      <c r="B5" s="58"/>
      <c r="C5" s="58"/>
    </row>
    <row r="6" spans="1:12" ht="18.75" customHeight="1" x14ac:dyDescent="0.15">
      <c r="A6" s="58"/>
      <c r="B6" s="59" t="s">
        <v>60</v>
      </c>
      <c r="C6" s="59" t="s">
        <v>61</v>
      </c>
      <c r="D6" s="59" t="s">
        <v>62</v>
      </c>
      <c r="E6" s="59" t="s">
        <v>63</v>
      </c>
      <c r="F6" s="59" t="s">
        <v>64</v>
      </c>
      <c r="G6" s="59" t="s">
        <v>65</v>
      </c>
      <c r="H6" s="59" t="s">
        <v>66</v>
      </c>
      <c r="I6" s="59" t="s">
        <v>67</v>
      </c>
      <c r="J6" s="59" t="s">
        <v>68</v>
      </c>
      <c r="K6" s="59" t="s">
        <v>69</v>
      </c>
      <c r="L6" s="59" t="s">
        <v>182</v>
      </c>
    </row>
    <row r="7" spans="1:12" s="60" customFormat="1" ht="39" customHeight="1" x14ac:dyDescent="0.15">
      <c r="B7" s="59" t="s">
        <v>181</v>
      </c>
      <c r="C7" s="59" t="s">
        <v>70</v>
      </c>
      <c r="D7" s="59" t="s">
        <v>71</v>
      </c>
      <c r="E7" s="59" t="s">
        <v>72</v>
      </c>
      <c r="F7" s="59" t="s">
        <v>185</v>
      </c>
      <c r="G7" s="59" t="s">
        <v>74</v>
      </c>
      <c r="H7" s="59" t="s">
        <v>75</v>
      </c>
      <c r="I7" s="59" t="s">
        <v>76</v>
      </c>
      <c r="J7" s="59" t="s">
        <v>77</v>
      </c>
      <c r="K7" s="59" t="s">
        <v>78</v>
      </c>
      <c r="L7" s="59" t="s">
        <v>79</v>
      </c>
    </row>
    <row r="8" spans="1:12" ht="270" customHeight="1" x14ac:dyDescent="0.15">
      <c r="B8" s="121"/>
      <c r="C8" s="61" t="s">
        <v>0</v>
      </c>
      <c r="D8" s="62" t="s">
        <v>124</v>
      </c>
      <c r="E8" s="125" t="s">
        <v>199</v>
      </c>
      <c r="F8" s="64" t="s">
        <v>52</v>
      </c>
      <c r="G8" s="65" t="s">
        <v>94</v>
      </c>
      <c r="H8" s="3" t="s">
        <v>24</v>
      </c>
      <c r="I8" s="3" t="s">
        <v>25</v>
      </c>
      <c r="J8" s="4" t="s">
        <v>148</v>
      </c>
      <c r="K8" s="4" t="s">
        <v>26</v>
      </c>
      <c r="L8" s="4" t="s">
        <v>205</v>
      </c>
    </row>
    <row r="9" spans="1:12" ht="65.45" customHeight="1" x14ac:dyDescent="0.15">
      <c r="A9" s="66"/>
      <c r="B9" s="122"/>
      <c r="C9" s="61" t="s">
        <v>27</v>
      </c>
      <c r="D9" s="62" t="s">
        <v>152</v>
      </c>
      <c r="E9" s="67" t="s">
        <v>54</v>
      </c>
      <c r="F9" s="14"/>
      <c r="G9" s="67" t="s">
        <v>28</v>
      </c>
      <c r="H9" s="3" t="s">
        <v>29</v>
      </c>
      <c r="I9" s="3" t="s">
        <v>30</v>
      </c>
      <c r="J9" s="4" t="s">
        <v>31</v>
      </c>
      <c r="K9" s="4" t="s">
        <v>26</v>
      </c>
      <c r="L9" s="4" t="s">
        <v>201</v>
      </c>
    </row>
    <row r="10" spans="1:12" ht="270" customHeight="1" x14ac:dyDescent="0.15">
      <c r="A10" s="66"/>
      <c r="B10" s="122"/>
      <c r="C10" s="61" t="s">
        <v>111</v>
      </c>
      <c r="D10" s="62" t="s">
        <v>23</v>
      </c>
      <c r="E10" s="67" t="s">
        <v>55</v>
      </c>
      <c r="F10" s="14"/>
      <c r="G10" s="65" t="s">
        <v>17</v>
      </c>
      <c r="H10" s="3" t="s">
        <v>9</v>
      </c>
      <c r="I10" s="3" t="s">
        <v>21</v>
      </c>
      <c r="J10" s="4" t="s">
        <v>148</v>
      </c>
      <c r="K10" s="4" t="s">
        <v>19</v>
      </c>
      <c r="L10" s="4" t="s">
        <v>201</v>
      </c>
    </row>
    <row r="11" spans="1:12" ht="8.25" customHeight="1" x14ac:dyDescent="0.15">
      <c r="A11" s="66"/>
      <c r="B11" s="66"/>
    </row>
    <row r="12" spans="1:12" ht="20.100000000000001" customHeight="1" x14ac:dyDescent="0.15">
      <c r="A12" s="58" t="s">
        <v>175</v>
      </c>
      <c r="B12" s="58"/>
    </row>
    <row r="13" spans="1:12" ht="20.100000000000001" customHeight="1" x14ac:dyDescent="0.15">
      <c r="A13" s="66"/>
      <c r="B13" s="159" t="s">
        <v>60</v>
      </c>
      <c r="C13" s="160"/>
      <c r="D13" s="142" t="s">
        <v>61</v>
      </c>
      <c r="E13" s="142"/>
      <c r="F13" s="59" t="s">
        <v>62</v>
      </c>
      <c r="G13" s="59" t="s">
        <v>63</v>
      </c>
      <c r="H13" s="142" t="s">
        <v>64</v>
      </c>
      <c r="I13" s="142"/>
      <c r="J13" s="142"/>
      <c r="K13" s="142" t="s">
        <v>65</v>
      </c>
      <c r="L13" s="142"/>
    </row>
    <row r="14" spans="1:12" ht="39" customHeight="1" x14ac:dyDescent="0.15">
      <c r="A14" s="66"/>
      <c r="B14" s="159" t="s">
        <v>71</v>
      </c>
      <c r="C14" s="160"/>
      <c r="D14" s="142" t="s">
        <v>72</v>
      </c>
      <c r="E14" s="142"/>
      <c r="F14" s="59" t="s">
        <v>73</v>
      </c>
      <c r="G14" s="59" t="s">
        <v>74</v>
      </c>
      <c r="H14" s="142" t="s">
        <v>76</v>
      </c>
      <c r="I14" s="142"/>
      <c r="J14" s="142"/>
      <c r="K14" s="142" t="s">
        <v>79</v>
      </c>
      <c r="L14" s="142"/>
    </row>
    <row r="15" spans="1:12" ht="68.25" customHeight="1" x14ac:dyDescent="0.15">
      <c r="A15" s="66"/>
      <c r="B15" s="157" t="s">
        <v>95</v>
      </c>
      <c r="C15" s="158"/>
      <c r="D15" s="134" t="s">
        <v>4</v>
      </c>
      <c r="E15" s="134"/>
      <c r="F15" s="118">
        <f>'MPS(input)'!E15</f>
        <v>0</v>
      </c>
      <c r="G15" s="67" t="s">
        <v>5</v>
      </c>
      <c r="H15" s="170"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70"/>
      <c r="J15" s="170"/>
      <c r="K15" s="161" t="str">
        <f>IF('MPS(input)'!J15&gt;0,'MPS(input)'!J15,"")</f>
        <v/>
      </c>
      <c r="L15" s="161"/>
    </row>
    <row r="16" spans="1:12" ht="67.5" customHeight="1" x14ac:dyDescent="0.15">
      <c r="A16" s="66"/>
      <c r="B16" s="157" t="s">
        <v>3</v>
      </c>
      <c r="C16" s="158"/>
      <c r="D16" s="143" t="s">
        <v>56</v>
      </c>
      <c r="E16" s="144"/>
      <c r="F16" s="69">
        <f>IF(ISERROR(3.6*(100/F25)*F27),0,3.6*(100/F25)*F27)</f>
        <v>0</v>
      </c>
      <c r="G16" s="67" t="s">
        <v>5</v>
      </c>
      <c r="H16" s="170" t="str">
        <f>'MPS(input)'!G16</f>
        <v>Power generation efficiency obtained from manufacturer's specification</v>
      </c>
      <c r="I16" s="170"/>
      <c r="J16" s="170"/>
      <c r="K16" s="161" t="str">
        <f>IF('MPS(input)'!J16&gt;0,'MPS(input)'!J16,"")</f>
        <v>Calculated</v>
      </c>
      <c r="L16" s="161"/>
    </row>
    <row r="17" spans="1:12" ht="67.5" customHeight="1" x14ac:dyDescent="0.15">
      <c r="A17" s="66"/>
      <c r="B17" s="157" t="s">
        <v>3</v>
      </c>
      <c r="C17" s="158"/>
      <c r="D17" s="134" t="s">
        <v>33</v>
      </c>
      <c r="E17" s="134"/>
      <c r="F17" s="70">
        <f>IF(ISERROR(F9*F26*F27/F10),0,F9*F26*F27/F10)</f>
        <v>0</v>
      </c>
      <c r="G17" s="67" t="s">
        <v>5</v>
      </c>
      <c r="H17" s="170" t="str">
        <f>'MPS(input)'!G17</f>
        <v>The power generation efficiency calculated from monitored data of the amount of fuel input for power generation and the amount of electricity generated.</v>
      </c>
      <c r="I17" s="170"/>
      <c r="J17" s="170"/>
      <c r="K17" s="161" t="str">
        <f>IF('MPS(input)'!J17&gt;0,'MPS(input)'!J17,"")</f>
        <v>Calculated</v>
      </c>
      <c r="L17" s="161"/>
    </row>
    <row r="18" spans="1:12" ht="135" customHeight="1" x14ac:dyDescent="0.15">
      <c r="A18" s="66"/>
      <c r="B18" s="157" t="s">
        <v>3</v>
      </c>
      <c r="C18" s="158"/>
      <c r="D18" s="134" t="s">
        <v>145</v>
      </c>
      <c r="E18" s="134"/>
      <c r="F18" s="118">
        <f>'MPS(input)'!E18</f>
        <v>0</v>
      </c>
      <c r="G18" s="67" t="s">
        <v>5</v>
      </c>
      <c r="H18" s="170"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70"/>
      <c r="J18" s="170"/>
      <c r="K18" s="161" t="str">
        <f>IF('MPS(input)'!J18&gt;0,'MPS(input)'!J18,"")</f>
        <v xml:space="preserve">
</v>
      </c>
      <c r="L18" s="161"/>
    </row>
    <row r="19" spans="1:12" ht="67.5" customHeight="1" x14ac:dyDescent="0.15">
      <c r="A19" s="66"/>
      <c r="B19" s="157" t="s">
        <v>154</v>
      </c>
      <c r="C19" s="158"/>
      <c r="D19" s="134" t="s">
        <v>113</v>
      </c>
      <c r="E19" s="134"/>
      <c r="F19" s="118" t="str">
        <f>'MPS(input)'!E19</f>
        <v>-</v>
      </c>
      <c r="G19" s="71" t="s">
        <v>110</v>
      </c>
      <c r="H19" s="170" t="str">
        <f>'MPS(input)'!G19</f>
        <v>Design document of the cleanroom.</v>
      </c>
      <c r="I19" s="170"/>
      <c r="J19" s="170"/>
      <c r="K19" s="161" t="str">
        <f>IF('MPS(input)'!J19&gt;0,'MPS(input)'!J19,"")</f>
        <v>Calculated</v>
      </c>
      <c r="L19" s="161"/>
    </row>
    <row r="20" spans="1:12" ht="67.5" customHeight="1" x14ac:dyDescent="0.15">
      <c r="A20" s="66"/>
      <c r="B20" s="157" t="s">
        <v>155</v>
      </c>
      <c r="C20" s="158"/>
      <c r="D20" s="134" t="s">
        <v>112</v>
      </c>
      <c r="E20" s="134"/>
      <c r="F20" s="118" t="str">
        <f>'MPS(input)'!E20</f>
        <v>-</v>
      </c>
      <c r="G20" s="71" t="s">
        <v>110</v>
      </c>
      <c r="H20" s="170" t="str">
        <f>'MPS(input)'!G20</f>
        <v>Design document or specification document of the displacement ventilation air conditioning unit.</v>
      </c>
      <c r="I20" s="170"/>
      <c r="J20" s="170"/>
      <c r="K20" s="161" t="str">
        <f>IF('MPS(input)'!J20&gt;0,'MPS(input)'!J20,"")</f>
        <v>Input on "MPS (input_separate)"</v>
      </c>
      <c r="L20" s="161"/>
    </row>
    <row r="21" spans="1:12" ht="67.5" customHeight="1" x14ac:dyDescent="0.15">
      <c r="A21" s="66"/>
      <c r="B21" s="157" t="s">
        <v>156</v>
      </c>
      <c r="C21" s="158"/>
      <c r="D21" s="134" t="s">
        <v>118</v>
      </c>
      <c r="E21" s="134"/>
      <c r="F21" s="119">
        <f>'MPS(input)'!E21</f>
        <v>1200</v>
      </c>
      <c r="G21" s="71" t="s">
        <v>117</v>
      </c>
      <c r="H21" s="170" t="str">
        <f>'MPS(input)'!G21</f>
        <v>Hearing survey with manufacturer of mixing ventilation air conditioning unit.</v>
      </c>
      <c r="I21" s="170"/>
      <c r="J21" s="170"/>
      <c r="K21" s="161" t="str">
        <f>IF('MPS(input)'!J21&gt;0,'MPS(input)'!J21,"")</f>
        <v>Default value</v>
      </c>
      <c r="L21" s="161"/>
    </row>
    <row r="22" spans="1:12" ht="67.5" customHeight="1" x14ac:dyDescent="0.15">
      <c r="A22" s="66"/>
      <c r="B22" s="157" t="s">
        <v>116</v>
      </c>
      <c r="C22" s="158"/>
      <c r="D22" s="134" t="s">
        <v>119</v>
      </c>
      <c r="E22" s="134"/>
      <c r="F22" s="118" t="str">
        <f>'MPS(input)'!E22</f>
        <v>-</v>
      </c>
      <c r="G22" s="71" t="s">
        <v>117</v>
      </c>
      <c r="H22" s="170" t="str">
        <f>'MPS(input)'!G22</f>
        <v>Design document or specification document of the displacement ventilation air conditioning unit.</v>
      </c>
      <c r="I22" s="170"/>
      <c r="J22" s="170"/>
      <c r="K22" s="161" t="str">
        <f>IF('MPS(input)'!J22&gt;0,'MPS(input)'!J22,"")</f>
        <v>Input on "MPS (input_separate)"</v>
      </c>
      <c r="L22" s="161"/>
    </row>
    <row r="23" spans="1:12" ht="54.75" customHeight="1" x14ac:dyDescent="0.15">
      <c r="A23" s="66"/>
      <c r="B23" s="157" t="s">
        <v>82</v>
      </c>
      <c r="C23" s="158"/>
      <c r="D23" s="134" t="s">
        <v>83</v>
      </c>
      <c r="E23" s="134"/>
      <c r="F23" s="118" t="str">
        <f>'MPS(input)'!E23</f>
        <v>-</v>
      </c>
      <c r="G23" s="71" t="s">
        <v>84</v>
      </c>
      <c r="H23" s="170" t="str">
        <f>'MPS(input)'!G23</f>
        <v>Design document of the cleanroom.</v>
      </c>
      <c r="I23" s="170"/>
      <c r="J23" s="170"/>
      <c r="K23" s="161" t="str">
        <f>IF('MPS(input)'!J23&gt;0,'MPS(input)'!J23,"")</f>
        <v>Input on "MPS (input_separate)"</v>
      </c>
      <c r="L23" s="161"/>
    </row>
    <row r="24" spans="1:12" ht="54.75" customHeight="1" x14ac:dyDescent="0.15">
      <c r="A24" s="66"/>
      <c r="B24" s="157" t="s">
        <v>85</v>
      </c>
      <c r="C24" s="158"/>
      <c r="D24" s="134" t="s">
        <v>86</v>
      </c>
      <c r="E24" s="134"/>
      <c r="F24" s="118" t="str">
        <f>'MPS(input)'!E24</f>
        <v>-</v>
      </c>
      <c r="G24" s="71" t="s">
        <v>87</v>
      </c>
      <c r="H24" s="170" t="str">
        <f>'MPS(input)'!G24</f>
        <v>Multiple documents published on the web.
The default value is determined from the table corresponding to the airborne particulate cleanliness class required for the cleanroom.</v>
      </c>
      <c r="I24" s="170"/>
      <c r="J24" s="170"/>
      <c r="K24" s="161" t="str">
        <f>IF('MPS(input)'!J24&gt;0,'MPS(input)'!J24,"")</f>
        <v>Input on "MPS (input_separate)"
Select from default values</v>
      </c>
      <c r="L24" s="161"/>
    </row>
    <row r="25" spans="1:12" ht="54.75" customHeight="1" x14ac:dyDescent="0.15">
      <c r="A25" s="66"/>
      <c r="B25" s="157" t="s">
        <v>100</v>
      </c>
      <c r="C25" s="158"/>
      <c r="D25" s="134" t="s">
        <v>101</v>
      </c>
      <c r="E25" s="134"/>
      <c r="F25" s="119">
        <f>'MPS(input)'!E25</f>
        <v>0</v>
      </c>
      <c r="G25" s="71" t="s">
        <v>102</v>
      </c>
      <c r="H25" s="170" t="str">
        <f>'MPS(input)'!G25</f>
        <v>Specification of the captive power generation system provided by the manufacturer</v>
      </c>
      <c r="I25" s="170"/>
      <c r="J25" s="170"/>
      <c r="K25" s="161" t="str">
        <f>IF('MPS(input)'!J25&gt;0,'MPS(input)'!J25,"")</f>
        <v/>
      </c>
      <c r="L25" s="161"/>
    </row>
    <row r="26" spans="1:12" ht="92.25" customHeight="1" x14ac:dyDescent="0.15">
      <c r="A26" s="66"/>
      <c r="B26" s="157" t="s">
        <v>35</v>
      </c>
      <c r="C26" s="158"/>
      <c r="D26" s="134" t="s">
        <v>36</v>
      </c>
      <c r="E26" s="134"/>
      <c r="F26" s="119">
        <f>'MPS(input)'!E26</f>
        <v>0</v>
      </c>
      <c r="G26" s="71" t="s">
        <v>37</v>
      </c>
      <c r="H26" s="170" t="str">
        <f>'MPS(input)'!G26</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6" s="170"/>
      <c r="J26" s="170"/>
      <c r="K26" s="161" t="str">
        <f>IF('MPS(input)'!J26&gt;0,'MPS(input)'!J26,"")</f>
        <v/>
      </c>
      <c r="L26" s="161"/>
    </row>
    <row r="27" spans="1:12" ht="92.25" customHeight="1" x14ac:dyDescent="0.15">
      <c r="A27" s="66"/>
      <c r="B27" s="157" t="s">
        <v>39</v>
      </c>
      <c r="C27" s="158"/>
      <c r="D27" s="134" t="s">
        <v>40</v>
      </c>
      <c r="E27" s="134"/>
      <c r="F27" s="120">
        <f>'MPS(input)'!E27</f>
        <v>0</v>
      </c>
      <c r="G27" s="71" t="s">
        <v>41</v>
      </c>
      <c r="H27" s="170" t="str">
        <f>'MPS(input)'!G27</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7" s="170"/>
      <c r="J27" s="170"/>
      <c r="K27" s="161" t="str">
        <f>IF('MPS(input)'!J27&gt;0,'MPS(input)'!J27,"")</f>
        <v/>
      </c>
      <c r="L27" s="161"/>
    </row>
    <row r="28" spans="1:12" ht="6.75" customHeight="1" x14ac:dyDescent="0.15">
      <c r="A28" s="66"/>
      <c r="B28" s="66"/>
    </row>
    <row r="29" spans="1:12" ht="18.75" customHeight="1" x14ac:dyDescent="0.15">
      <c r="A29" s="72" t="s">
        <v>176</v>
      </c>
      <c r="B29" s="72"/>
      <c r="C29" s="72"/>
    </row>
    <row r="30" spans="1:12" ht="17.25" thickBot="1" x14ac:dyDescent="0.2">
      <c r="B30" s="166" t="s">
        <v>183</v>
      </c>
      <c r="C30" s="167"/>
      <c r="D30" s="162" t="s">
        <v>158</v>
      </c>
      <c r="E30" s="163"/>
      <c r="F30" s="73" t="s">
        <v>2</v>
      </c>
    </row>
    <row r="31" spans="1:12" ht="19.5" thickBot="1" x14ac:dyDescent="0.2">
      <c r="B31" s="168"/>
      <c r="C31" s="169"/>
      <c r="D31" s="164">
        <f>ROUNDDOWN('MRS(calc_process)'!G6,0)</f>
        <v>0</v>
      </c>
      <c r="E31" s="165"/>
      <c r="F31" s="74" t="s">
        <v>15</v>
      </c>
    </row>
    <row r="32" spans="1:12" ht="20.100000000000001" customHeight="1" x14ac:dyDescent="0.15">
      <c r="C32" s="75"/>
      <c r="D32" s="75"/>
      <c r="G32" s="76"/>
      <c r="H32" s="76"/>
    </row>
    <row r="33" spans="1:11" ht="18.75" customHeight="1" x14ac:dyDescent="0.15">
      <c r="A33" s="58" t="s">
        <v>6</v>
      </c>
      <c r="B33" s="58"/>
    </row>
    <row r="34" spans="1:11" ht="18" customHeight="1" x14ac:dyDescent="0.15">
      <c r="B34" s="77" t="s">
        <v>7</v>
      </c>
      <c r="C34" s="126" t="s">
        <v>194</v>
      </c>
      <c r="D34" s="127"/>
      <c r="E34" s="127"/>
      <c r="F34" s="127"/>
      <c r="G34" s="127"/>
      <c r="H34" s="127"/>
      <c r="I34" s="127"/>
      <c r="J34" s="128"/>
      <c r="K34" s="78"/>
    </row>
    <row r="35" spans="1:11" ht="18" customHeight="1" x14ac:dyDescent="0.15">
      <c r="B35" s="77" t="s">
        <v>8</v>
      </c>
      <c r="C35" s="126" t="s">
        <v>195</v>
      </c>
      <c r="D35" s="127"/>
      <c r="E35" s="127"/>
      <c r="F35" s="127"/>
      <c r="G35" s="127"/>
      <c r="H35" s="127"/>
      <c r="I35" s="127"/>
      <c r="J35" s="128"/>
      <c r="K35" s="78"/>
    </row>
    <row r="36" spans="1:11" ht="18" customHeight="1" x14ac:dyDescent="0.15">
      <c r="B36" s="77" t="s">
        <v>9</v>
      </c>
      <c r="C36" s="126" t="s">
        <v>196</v>
      </c>
      <c r="D36" s="127"/>
      <c r="E36" s="127"/>
      <c r="F36" s="127"/>
      <c r="G36" s="127"/>
      <c r="H36" s="127"/>
      <c r="I36" s="127"/>
      <c r="J36" s="128"/>
      <c r="K36" s="78"/>
    </row>
  </sheetData>
  <sheetProtection password="C763" sheet="1" objects="1" scenarios="1" formatCells="0" formatRows="0"/>
  <mergeCells count="64">
    <mergeCell ref="D13:E13"/>
    <mergeCell ref="H13:J13"/>
    <mergeCell ref="K13:L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K21:L21"/>
    <mergeCell ref="D22:E22"/>
    <mergeCell ref="H22:J22"/>
    <mergeCell ref="K22:L22"/>
    <mergeCell ref="D19:E19"/>
    <mergeCell ref="H19:J19"/>
    <mergeCell ref="K19:L19"/>
    <mergeCell ref="D20:E20"/>
    <mergeCell ref="H20:J20"/>
    <mergeCell ref="K20:L20"/>
    <mergeCell ref="D21:E21"/>
    <mergeCell ref="H21:J21"/>
    <mergeCell ref="K25:L25"/>
    <mergeCell ref="D26:E26"/>
    <mergeCell ref="H26:J26"/>
    <mergeCell ref="K26:L26"/>
    <mergeCell ref="D23:E23"/>
    <mergeCell ref="H23:J23"/>
    <mergeCell ref="K23:L23"/>
    <mergeCell ref="D24:E24"/>
    <mergeCell ref="H24:J24"/>
    <mergeCell ref="K24:L24"/>
    <mergeCell ref="D25:E25"/>
    <mergeCell ref="H25:J25"/>
    <mergeCell ref="K27:L27"/>
    <mergeCell ref="D30:E30"/>
    <mergeCell ref="D31:E31"/>
    <mergeCell ref="B27:C27"/>
    <mergeCell ref="B30:C30"/>
    <mergeCell ref="B31:C31"/>
    <mergeCell ref="D27:E27"/>
    <mergeCell ref="H27:J27"/>
    <mergeCell ref="B26:C26"/>
    <mergeCell ref="B13:C13"/>
    <mergeCell ref="B14:C14"/>
    <mergeCell ref="B15:C15"/>
    <mergeCell ref="B16:C16"/>
    <mergeCell ref="B17:C17"/>
    <mergeCell ref="B18:C18"/>
    <mergeCell ref="B19:C19"/>
    <mergeCell ref="B20:C20"/>
    <mergeCell ref="B21:C21"/>
    <mergeCell ref="B22:C22"/>
    <mergeCell ref="B23:C23"/>
    <mergeCell ref="B24:C24"/>
    <mergeCell ref="B25:C25"/>
  </mergeCells>
  <phoneticPr fontId="4"/>
  <pageMargins left="0.70866141732283472" right="0.70866141732283472" top="0.74803149606299213" bottom="0.74803149606299213" header="0.31496062992125984" footer="0.31496062992125984"/>
  <pageSetup paperSize="9" scale="68" fitToHeight="4" orientation="landscape" r:id="rId1"/>
  <rowBreaks count="1" manualBreakCount="1">
    <brk id="1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55"/>
  <sheetViews>
    <sheetView showGridLines="0" view="pageBreakPreview" zoomScale="60" zoomScaleNormal="60" workbookViewId="0"/>
  </sheetViews>
  <sheetFormatPr defaultColWidth="9" defaultRowHeight="14.25" x14ac:dyDescent="0.15"/>
  <cols>
    <col min="1" max="1" width="3.5" style="80" customWidth="1"/>
    <col min="2" max="2" width="12" style="80" customWidth="1"/>
    <col min="3" max="10" width="15.75" style="80" customWidth="1"/>
    <col min="11" max="11" width="25.625" style="80" customWidth="1"/>
    <col min="12" max="16" width="15.75" style="80" customWidth="1"/>
    <col min="17" max="17" width="25.625" style="80" customWidth="1"/>
    <col min="18" max="18" width="9" style="80" customWidth="1"/>
    <col min="19" max="19" width="9" style="80" hidden="1" customWidth="1"/>
    <col min="20" max="22" width="9" style="80" customWidth="1"/>
    <col min="23" max="16384" width="9" style="80"/>
  </cols>
  <sheetData>
    <row r="1" spans="1:22" x14ac:dyDescent="0.15">
      <c r="Q1" s="81" t="str">
        <f>'MPS(input)'!K1</f>
        <v>Monitoring Spreadsheet: JCM_TH_AM006_ver01.0</v>
      </c>
      <c r="V1" s="81"/>
    </row>
    <row r="2" spans="1:22" x14ac:dyDescent="0.15">
      <c r="Q2" s="81" t="str">
        <f>'MPS(input)'!K2</f>
        <v>Reference Number:</v>
      </c>
      <c r="V2" s="81"/>
    </row>
    <row r="3" spans="1:22" ht="15" x14ac:dyDescent="0.15">
      <c r="A3" s="82" t="s">
        <v>179</v>
      </c>
      <c r="V3" s="81"/>
    </row>
    <row r="4" spans="1:22" s="82" customFormat="1" ht="55.15" customHeight="1" x14ac:dyDescent="0.15">
      <c r="B4" s="83"/>
      <c r="C4" s="150" t="s">
        <v>104</v>
      </c>
      <c r="D4" s="151"/>
      <c r="E4" s="152"/>
      <c r="F4" s="84" t="s">
        <v>187</v>
      </c>
      <c r="G4" s="146" t="s">
        <v>188</v>
      </c>
      <c r="H4" s="147"/>
      <c r="I4" s="147"/>
      <c r="J4" s="147"/>
      <c r="K4" s="147"/>
      <c r="L4" s="147"/>
      <c r="M4" s="147"/>
      <c r="N4" s="147"/>
      <c r="O4" s="147"/>
      <c r="P4" s="148"/>
      <c r="Q4" s="85" t="s">
        <v>189</v>
      </c>
      <c r="R4" s="80"/>
      <c r="S4" s="81"/>
    </row>
    <row r="5" spans="1:22" ht="18.75" x14ac:dyDescent="0.15">
      <c r="B5" s="86" t="s">
        <v>44</v>
      </c>
      <c r="C5" s="87" t="s">
        <v>89</v>
      </c>
      <c r="D5" s="87" t="s">
        <v>90</v>
      </c>
      <c r="E5" s="87" t="s">
        <v>91</v>
      </c>
      <c r="F5" s="88" t="s">
        <v>184</v>
      </c>
      <c r="G5" s="68" t="s">
        <v>3</v>
      </c>
      <c r="H5" s="68" t="s">
        <v>3</v>
      </c>
      <c r="I5" s="68" t="s">
        <v>3</v>
      </c>
      <c r="J5" s="68" t="s">
        <v>3</v>
      </c>
      <c r="K5" s="68" t="s">
        <v>122</v>
      </c>
      <c r="L5" s="68" t="s">
        <v>123</v>
      </c>
      <c r="M5" s="68" t="s">
        <v>115</v>
      </c>
      <c r="N5" s="68" t="s">
        <v>116</v>
      </c>
      <c r="O5" s="68" t="s">
        <v>82</v>
      </c>
      <c r="P5" s="68" t="s">
        <v>85</v>
      </c>
      <c r="Q5" s="89" t="s">
        <v>53</v>
      </c>
      <c r="S5" s="81"/>
    </row>
    <row r="6" spans="1:22" ht="169.9" customHeight="1" x14ac:dyDescent="0.15">
      <c r="B6" s="86" t="s">
        <v>45</v>
      </c>
      <c r="C6" s="90" t="s">
        <v>126</v>
      </c>
      <c r="D6" s="90" t="s">
        <v>92</v>
      </c>
      <c r="E6" s="90" t="s">
        <v>93</v>
      </c>
      <c r="F6" s="63" t="s">
        <v>137</v>
      </c>
      <c r="G6" s="91" t="s">
        <v>4</v>
      </c>
      <c r="H6" s="92" t="s">
        <v>56</v>
      </c>
      <c r="I6" s="92" t="s">
        <v>144</v>
      </c>
      <c r="J6" s="92" t="s">
        <v>146</v>
      </c>
      <c r="K6" s="93" t="s">
        <v>128</v>
      </c>
      <c r="L6" s="93" t="s">
        <v>129</v>
      </c>
      <c r="M6" s="94" t="s">
        <v>118</v>
      </c>
      <c r="N6" s="94" t="s">
        <v>119</v>
      </c>
      <c r="O6" s="94" t="s">
        <v>83</v>
      </c>
      <c r="P6" s="94" t="s">
        <v>86</v>
      </c>
      <c r="Q6" s="95" t="s">
        <v>133</v>
      </c>
      <c r="S6" s="81"/>
    </row>
    <row r="7" spans="1:22" ht="27.6" customHeight="1" x14ac:dyDescent="0.15">
      <c r="B7" s="86" t="s">
        <v>46</v>
      </c>
      <c r="C7" s="96" t="s">
        <v>42</v>
      </c>
      <c r="D7" s="96" t="s">
        <v>42</v>
      </c>
      <c r="E7" s="96" t="s">
        <v>42</v>
      </c>
      <c r="F7" s="68" t="s">
        <v>1</v>
      </c>
      <c r="G7" s="62" t="s">
        <v>5</v>
      </c>
      <c r="H7" s="62" t="s">
        <v>5</v>
      </c>
      <c r="I7" s="62" t="s">
        <v>5</v>
      </c>
      <c r="J7" s="62" t="s">
        <v>5</v>
      </c>
      <c r="K7" s="62" t="s">
        <v>99</v>
      </c>
      <c r="L7" s="62" t="s">
        <v>99</v>
      </c>
      <c r="M7" s="62" t="s">
        <v>121</v>
      </c>
      <c r="N7" s="62" t="s">
        <v>121</v>
      </c>
      <c r="O7" s="97" t="s">
        <v>84</v>
      </c>
      <c r="P7" s="97" t="s">
        <v>87</v>
      </c>
      <c r="Q7" s="96" t="s">
        <v>48</v>
      </c>
      <c r="S7" s="81"/>
    </row>
    <row r="8" spans="1:22" x14ac:dyDescent="0.15">
      <c r="B8" s="149" t="s">
        <v>186</v>
      </c>
      <c r="C8" s="13">
        <v>1</v>
      </c>
      <c r="D8" s="13"/>
      <c r="E8" s="13"/>
      <c r="F8" s="131"/>
      <c r="G8" s="98">
        <f>'MRS(input)'!$F$15</f>
        <v>0</v>
      </c>
      <c r="H8" s="99">
        <f>'MRS(input)'!$F$16</f>
        <v>0</v>
      </c>
      <c r="I8" s="99">
        <f>'MRS(input)'!$F$17</f>
        <v>0</v>
      </c>
      <c r="J8" s="99">
        <f>'MRS(input)'!$F$18</f>
        <v>0</v>
      </c>
      <c r="K8" s="100">
        <f t="shared" ref="K8:K27" si="0">(O8*P8)/3600</f>
        <v>0</v>
      </c>
      <c r="L8" s="123">
        <f>'MPS(input_separate)'!L8</f>
        <v>0</v>
      </c>
      <c r="M8" s="101">
        <f>'MRS(input)'!$F$21</f>
        <v>1200</v>
      </c>
      <c r="N8" s="105">
        <f>'MPS(input_separate)'!N8</f>
        <v>0</v>
      </c>
      <c r="O8" s="123">
        <f>'MPS(input_separate)'!O8</f>
        <v>0</v>
      </c>
      <c r="P8" s="124">
        <f>'MPS(input_separate)'!P8</f>
        <v>0</v>
      </c>
      <c r="Q8" s="102">
        <f>IFERROR(F8*((K8*M8)/(L8*N8))*SMALL(G8:J8,COUNTIF(G8:J8,0)+1),0)</f>
        <v>0</v>
      </c>
      <c r="S8" s="80">
        <v>0</v>
      </c>
    </row>
    <row r="9" spans="1:22" x14ac:dyDescent="0.15">
      <c r="B9" s="149"/>
      <c r="C9" s="13">
        <v>2</v>
      </c>
      <c r="D9" s="13"/>
      <c r="E9" s="13"/>
      <c r="F9" s="131"/>
      <c r="G9" s="98">
        <f>'MRS(input)'!$F$15</f>
        <v>0</v>
      </c>
      <c r="H9" s="99">
        <f>'MRS(input)'!$F$16</f>
        <v>0</v>
      </c>
      <c r="I9" s="99">
        <f>'MRS(input)'!$F$17</f>
        <v>0</v>
      </c>
      <c r="J9" s="99">
        <f>'MRS(input)'!$F$18</f>
        <v>0</v>
      </c>
      <c r="K9" s="100">
        <f t="shared" si="0"/>
        <v>0</v>
      </c>
      <c r="L9" s="123">
        <f>'MPS(input_separate)'!L9</f>
        <v>0</v>
      </c>
      <c r="M9" s="101">
        <f>'MRS(input)'!$F$21</f>
        <v>1200</v>
      </c>
      <c r="N9" s="105">
        <f>'MPS(input_separate)'!N9</f>
        <v>0</v>
      </c>
      <c r="O9" s="123">
        <f>'MPS(input_separate)'!O9</f>
        <v>0</v>
      </c>
      <c r="P9" s="124">
        <f>'MPS(input_separate)'!P9</f>
        <v>0</v>
      </c>
      <c r="Q9" s="102">
        <f t="shared" ref="Q9:Q27" si="1">IFERROR(F9*((K9*M9)/(L9*N9))*SMALL(G9:J9,COUNTIF(G9:J9,0)+1),0)</f>
        <v>0</v>
      </c>
      <c r="S9" s="81">
        <v>80</v>
      </c>
    </row>
    <row r="10" spans="1:22" x14ac:dyDescent="0.15">
      <c r="B10" s="149"/>
      <c r="C10" s="13">
        <v>3</v>
      </c>
      <c r="D10" s="13"/>
      <c r="E10" s="13"/>
      <c r="F10" s="131"/>
      <c r="G10" s="98">
        <f>'MRS(input)'!$F$15</f>
        <v>0</v>
      </c>
      <c r="H10" s="99">
        <f>'MRS(input)'!$F$16</f>
        <v>0</v>
      </c>
      <c r="I10" s="99">
        <f>'MRS(input)'!$F$17</f>
        <v>0</v>
      </c>
      <c r="J10" s="99">
        <f>'MRS(input)'!$F$18</f>
        <v>0</v>
      </c>
      <c r="K10" s="100">
        <f>(O10*P10)/3600</f>
        <v>0</v>
      </c>
      <c r="L10" s="123">
        <f>'MPS(input_separate)'!L10</f>
        <v>0</v>
      </c>
      <c r="M10" s="101">
        <f>'MRS(input)'!$F$21</f>
        <v>1200</v>
      </c>
      <c r="N10" s="105">
        <f>'MPS(input_separate)'!N10</f>
        <v>0</v>
      </c>
      <c r="O10" s="123">
        <f>'MPS(input_separate)'!O10</f>
        <v>0</v>
      </c>
      <c r="P10" s="124">
        <f>'MPS(input_separate)'!P10</f>
        <v>0</v>
      </c>
      <c r="Q10" s="102">
        <f t="shared" si="1"/>
        <v>0</v>
      </c>
      <c r="S10" s="81">
        <v>40</v>
      </c>
    </row>
    <row r="11" spans="1:22" x14ac:dyDescent="0.15">
      <c r="B11" s="149"/>
      <c r="C11" s="13">
        <v>4</v>
      </c>
      <c r="D11" s="13"/>
      <c r="E11" s="13"/>
      <c r="F11" s="131"/>
      <c r="G11" s="98">
        <f>'MRS(input)'!$F$15</f>
        <v>0</v>
      </c>
      <c r="H11" s="99">
        <f>'MRS(input)'!$F$16</f>
        <v>0</v>
      </c>
      <c r="I11" s="99">
        <f>'MRS(input)'!$F$17</f>
        <v>0</v>
      </c>
      <c r="J11" s="99">
        <f>'MRS(input)'!$F$18</f>
        <v>0</v>
      </c>
      <c r="K11" s="100">
        <f t="shared" si="0"/>
        <v>0</v>
      </c>
      <c r="L11" s="123">
        <f>'MPS(input_separate)'!L11</f>
        <v>0</v>
      </c>
      <c r="M11" s="101">
        <f>'MRS(input)'!$F$21</f>
        <v>1200</v>
      </c>
      <c r="N11" s="105">
        <f>'MPS(input_separate)'!N11</f>
        <v>0</v>
      </c>
      <c r="O11" s="123">
        <f>'MPS(input_separate)'!O11</f>
        <v>0</v>
      </c>
      <c r="P11" s="124">
        <f>'MPS(input_separate)'!P11</f>
        <v>0</v>
      </c>
      <c r="Q11" s="102">
        <f t="shared" si="1"/>
        <v>0</v>
      </c>
      <c r="S11" s="81"/>
    </row>
    <row r="12" spans="1:22" x14ac:dyDescent="0.15">
      <c r="B12" s="149"/>
      <c r="C12" s="13">
        <v>5</v>
      </c>
      <c r="D12" s="13"/>
      <c r="E12" s="13"/>
      <c r="F12" s="131"/>
      <c r="G12" s="98">
        <f>'MRS(input)'!$F$15</f>
        <v>0</v>
      </c>
      <c r="H12" s="99">
        <f>'MRS(input)'!$F$16</f>
        <v>0</v>
      </c>
      <c r="I12" s="99">
        <f>'MRS(input)'!$F$17</f>
        <v>0</v>
      </c>
      <c r="J12" s="99">
        <f>'MRS(input)'!$F$18</f>
        <v>0</v>
      </c>
      <c r="K12" s="100">
        <f t="shared" si="0"/>
        <v>0</v>
      </c>
      <c r="L12" s="123">
        <f>'MPS(input_separate)'!L12</f>
        <v>0</v>
      </c>
      <c r="M12" s="101">
        <f>'MRS(input)'!$F$21</f>
        <v>1200</v>
      </c>
      <c r="N12" s="105">
        <f>'MPS(input_separate)'!N12</f>
        <v>0</v>
      </c>
      <c r="O12" s="123">
        <f>'MPS(input_separate)'!O12</f>
        <v>0</v>
      </c>
      <c r="P12" s="124">
        <f>'MPS(input_separate)'!P12</f>
        <v>0</v>
      </c>
      <c r="Q12" s="102">
        <f t="shared" si="1"/>
        <v>0</v>
      </c>
      <c r="S12" s="81"/>
    </row>
    <row r="13" spans="1:22" x14ac:dyDescent="0.15">
      <c r="B13" s="149"/>
      <c r="C13" s="13">
        <v>6</v>
      </c>
      <c r="D13" s="13"/>
      <c r="E13" s="13"/>
      <c r="F13" s="131"/>
      <c r="G13" s="98">
        <f>'MRS(input)'!$F$15</f>
        <v>0</v>
      </c>
      <c r="H13" s="99">
        <f>'MRS(input)'!$F$16</f>
        <v>0</v>
      </c>
      <c r="I13" s="99">
        <f>'MRS(input)'!$F$17</f>
        <v>0</v>
      </c>
      <c r="J13" s="99">
        <f>'MRS(input)'!$F$18</f>
        <v>0</v>
      </c>
      <c r="K13" s="100">
        <f t="shared" si="0"/>
        <v>0</v>
      </c>
      <c r="L13" s="123">
        <f>'MPS(input_separate)'!L13</f>
        <v>0</v>
      </c>
      <c r="M13" s="101">
        <f>'MRS(input)'!$F$21</f>
        <v>1200</v>
      </c>
      <c r="N13" s="105">
        <f>'MPS(input_separate)'!N13</f>
        <v>0</v>
      </c>
      <c r="O13" s="123">
        <f>'MPS(input_separate)'!O13</f>
        <v>0</v>
      </c>
      <c r="P13" s="124">
        <f>'MPS(input_separate)'!P13</f>
        <v>0</v>
      </c>
      <c r="Q13" s="102">
        <f t="shared" si="1"/>
        <v>0</v>
      </c>
      <c r="S13" s="81"/>
    </row>
    <row r="14" spans="1:22" x14ac:dyDescent="0.15">
      <c r="B14" s="149"/>
      <c r="C14" s="13">
        <v>7</v>
      </c>
      <c r="D14" s="13"/>
      <c r="E14" s="13"/>
      <c r="F14" s="131"/>
      <c r="G14" s="98">
        <f>'MRS(input)'!$F$15</f>
        <v>0</v>
      </c>
      <c r="H14" s="99">
        <f>'MRS(input)'!$F$16</f>
        <v>0</v>
      </c>
      <c r="I14" s="99">
        <f>'MRS(input)'!$F$17</f>
        <v>0</v>
      </c>
      <c r="J14" s="99">
        <f>'MRS(input)'!$F$18</f>
        <v>0</v>
      </c>
      <c r="K14" s="100">
        <f t="shared" si="0"/>
        <v>0</v>
      </c>
      <c r="L14" s="123">
        <f>'MPS(input_separate)'!L14</f>
        <v>0</v>
      </c>
      <c r="M14" s="101">
        <f>'MRS(input)'!$F$21</f>
        <v>1200</v>
      </c>
      <c r="N14" s="105">
        <f>'MPS(input_separate)'!N14</f>
        <v>0</v>
      </c>
      <c r="O14" s="123">
        <f>'MPS(input_separate)'!O14</f>
        <v>0</v>
      </c>
      <c r="P14" s="124">
        <f>'MPS(input_separate)'!P14</f>
        <v>0</v>
      </c>
      <c r="Q14" s="102">
        <f t="shared" si="1"/>
        <v>0</v>
      </c>
      <c r="S14" s="81"/>
    </row>
    <row r="15" spans="1:22" x14ac:dyDescent="0.15">
      <c r="B15" s="149"/>
      <c r="C15" s="13">
        <v>8</v>
      </c>
      <c r="D15" s="13"/>
      <c r="E15" s="13"/>
      <c r="F15" s="131"/>
      <c r="G15" s="98">
        <f>'MRS(input)'!$F$15</f>
        <v>0</v>
      </c>
      <c r="H15" s="99">
        <f>'MRS(input)'!$F$16</f>
        <v>0</v>
      </c>
      <c r="I15" s="99">
        <f>'MRS(input)'!$F$17</f>
        <v>0</v>
      </c>
      <c r="J15" s="99">
        <f>'MRS(input)'!$F$18</f>
        <v>0</v>
      </c>
      <c r="K15" s="100">
        <f t="shared" si="0"/>
        <v>0</v>
      </c>
      <c r="L15" s="123">
        <f>'MPS(input_separate)'!L15</f>
        <v>0</v>
      </c>
      <c r="M15" s="101">
        <f>'MRS(input)'!$F$21</f>
        <v>1200</v>
      </c>
      <c r="N15" s="105">
        <f>'MPS(input_separate)'!N15</f>
        <v>0</v>
      </c>
      <c r="O15" s="123">
        <f>'MPS(input_separate)'!O15</f>
        <v>0</v>
      </c>
      <c r="P15" s="124">
        <f>'MPS(input_separate)'!P15</f>
        <v>0</v>
      </c>
      <c r="Q15" s="102">
        <f t="shared" si="1"/>
        <v>0</v>
      </c>
      <c r="S15" s="81"/>
    </row>
    <row r="16" spans="1:22" x14ac:dyDescent="0.15">
      <c r="B16" s="149"/>
      <c r="C16" s="13">
        <v>9</v>
      </c>
      <c r="D16" s="13"/>
      <c r="E16" s="13"/>
      <c r="F16" s="131"/>
      <c r="G16" s="98">
        <f>'MRS(input)'!$F$15</f>
        <v>0</v>
      </c>
      <c r="H16" s="99">
        <f>'MRS(input)'!$F$16</f>
        <v>0</v>
      </c>
      <c r="I16" s="99">
        <f>'MRS(input)'!$F$17</f>
        <v>0</v>
      </c>
      <c r="J16" s="99">
        <f>'MRS(input)'!$F$18</f>
        <v>0</v>
      </c>
      <c r="K16" s="100">
        <f t="shared" si="0"/>
        <v>0</v>
      </c>
      <c r="L16" s="123">
        <f>'MPS(input_separate)'!L16</f>
        <v>0</v>
      </c>
      <c r="M16" s="101">
        <f>'MRS(input)'!$F$21</f>
        <v>1200</v>
      </c>
      <c r="N16" s="105">
        <f>'MPS(input_separate)'!N16</f>
        <v>0</v>
      </c>
      <c r="O16" s="123">
        <f>'MPS(input_separate)'!O16</f>
        <v>0</v>
      </c>
      <c r="P16" s="124">
        <f>'MPS(input_separate)'!P16</f>
        <v>0</v>
      </c>
      <c r="Q16" s="102">
        <f t="shared" si="1"/>
        <v>0</v>
      </c>
      <c r="S16" s="81"/>
    </row>
    <row r="17" spans="1:22" x14ac:dyDescent="0.15">
      <c r="B17" s="149"/>
      <c r="C17" s="13">
        <v>10</v>
      </c>
      <c r="D17" s="13"/>
      <c r="E17" s="13"/>
      <c r="F17" s="131"/>
      <c r="G17" s="98">
        <f>'MRS(input)'!$F$15</f>
        <v>0</v>
      </c>
      <c r="H17" s="99">
        <f>'MRS(input)'!$F$16</f>
        <v>0</v>
      </c>
      <c r="I17" s="99">
        <f>'MRS(input)'!$F$17</f>
        <v>0</v>
      </c>
      <c r="J17" s="99">
        <f>'MRS(input)'!$F$18</f>
        <v>0</v>
      </c>
      <c r="K17" s="100">
        <f t="shared" si="0"/>
        <v>0</v>
      </c>
      <c r="L17" s="123">
        <f>'MPS(input_separate)'!L17</f>
        <v>0</v>
      </c>
      <c r="M17" s="101">
        <f>'MRS(input)'!$F$21</f>
        <v>1200</v>
      </c>
      <c r="N17" s="105">
        <f>'MPS(input_separate)'!N17</f>
        <v>0</v>
      </c>
      <c r="O17" s="123">
        <f>'MPS(input_separate)'!O17</f>
        <v>0</v>
      </c>
      <c r="P17" s="124">
        <f>'MPS(input_separate)'!P17</f>
        <v>0</v>
      </c>
      <c r="Q17" s="102">
        <f t="shared" si="1"/>
        <v>0</v>
      </c>
      <c r="S17" s="81"/>
    </row>
    <row r="18" spans="1:22" x14ac:dyDescent="0.15">
      <c r="B18" s="149"/>
      <c r="C18" s="13">
        <v>11</v>
      </c>
      <c r="D18" s="13"/>
      <c r="E18" s="13"/>
      <c r="F18" s="131"/>
      <c r="G18" s="98">
        <f>'MRS(input)'!$F$15</f>
        <v>0</v>
      </c>
      <c r="H18" s="99">
        <f>'MRS(input)'!$F$16</f>
        <v>0</v>
      </c>
      <c r="I18" s="99">
        <f>'MRS(input)'!$F$17</f>
        <v>0</v>
      </c>
      <c r="J18" s="99">
        <f>'MRS(input)'!$F$18</f>
        <v>0</v>
      </c>
      <c r="K18" s="100">
        <f t="shared" si="0"/>
        <v>0</v>
      </c>
      <c r="L18" s="123">
        <f>'MPS(input_separate)'!L18</f>
        <v>0</v>
      </c>
      <c r="M18" s="101">
        <f>'MRS(input)'!$F$21</f>
        <v>1200</v>
      </c>
      <c r="N18" s="105">
        <f>'MPS(input_separate)'!N18</f>
        <v>0</v>
      </c>
      <c r="O18" s="123">
        <f>'MPS(input_separate)'!O18</f>
        <v>0</v>
      </c>
      <c r="P18" s="124">
        <f>'MPS(input_separate)'!P18</f>
        <v>0</v>
      </c>
      <c r="Q18" s="102">
        <f t="shared" si="1"/>
        <v>0</v>
      </c>
      <c r="S18" s="81"/>
    </row>
    <row r="19" spans="1:22" x14ac:dyDescent="0.15">
      <c r="B19" s="149"/>
      <c r="C19" s="13">
        <v>12</v>
      </c>
      <c r="D19" s="13"/>
      <c r="E19" s="13"/>
      <c r="F19" s="131"/>
      <c r="G19" s="98">
        <f>'MRS(input)'!$F$15</f>
        <v>0</v>
      </c>
      <c r="H19" s="99">
        <f>'MRS(input)'!$F$16</f>
        <v>0</v>
      </c>
      <c r="I19" s="99">
        <f>'MRS(input)'!$F$17</f>
        <v>0</v>
      </c>
      <c r="J19" s="99">
        <f>'MRS(input)'!$F$18</f>
        <v>0</v>
      </c>
      <c r="K19" s="100">
        <f t="shared" si="0"/>
        <v>0</v>
      </c>
      <c r="L19" s="123">
        <f>'MPS(input_separate)'!L19</f>
        <v>0</v>
      </c>
      <c r="M19" s="101">
        <f>'MRS(input)'!$F$21</f>
        <v>1200</v>
      </c>
      <c r="N19" s="105">
        <f>'MPS(input_separate)'!N19</f>
        <v>0</v>
      </c>
      <c r="O19" s="123">
        <f>'MPS(input_separate)'!O19</f>
        <v>0</v>
      </c>
      <c r="P19" s="124">
        <f>'MPS(input_separate)'!P19</f>
        <v>0</v>
      </c>
      <c r="Q19" s="102">
        <f t="shared" si="1"/>
        <v>0</v>
      </c>
      <c r="S19" s="81"/>
    </row>
    <row r="20" spans="1:22" x14ac:dyDescent="0.15">
      <c r="B20" s="149"/>
      <c r="C20" s="13">
        <v>13</v>
      </c>
      <c r="D20" s="13"/>
      <c r="E20" s="13"/>
      <c r="F20" s="131"/>
      <c r="G20" s="98">
        <f>'MRS(input)'!$F$15</f>
        <v>0</v>
      </c>
      <c r="H20" s="99">
        <f>'MRS(input)'!$F$16</f>
        <v>0</v>
      </c>
      <c r="I20" s="99">
        <f>'MRS(input)'!$F$17</f>
        <v>0</v>
      </c>
      <c r="J20" s="99">
        <f>'MRS(input)'!$F$18</f>
        <v>0</v>
      </c>
      <c r="K20" s="100">
        <f t="shared" si="0"/>
        <v>0</v>
      </c>
      <c r="L20" s="123">
        <f>'MPS(input_separate)'!L20</f>
        <v>0</v>
      </c>
      <c r="M20" s="101">
        <f>'MRS(input)'!$F$21</f>
        <v>1200</v>
      </c>
      <c r="N20" s="105">
        <f>'MPS(input_separate)'!N20</f>
        <v>0</v>
      </c>
      <c r="O20" s="123">
        <f>'MPS(input_separate)'!O20</f>
        <v>0</v>
      </c>
      <c r="P20" s="124">
        <f>'MPS(input_separate)'!P20</f>
        <v>0</v>
      </c>
      <c r="Q20" s="102">
        <f t="shared" si="1"/>
        <v>0</v>
      </c>
      <c r="S20" s="81"/>
    </row>
    <row r="21" spans="1:22" x14ac:dyDescent="0.15">
      <c r="B21" s="149"/>
      <c r="C21" s="13">
        <v>14</v>
      </c>
      <c r="D21" s="13"/>
      <c r="E21" s="13"/>
      <c r="F21" s="131"/>
      <c r="G21" s="98">
        <f>'MRS(input)'!$F$15</f>
        <v>0</v>
      </c>
      <c r="H21" s="99">
        <f>'MRS(input)'!$F$16</f>
        <v>0</v>
      </c>
      <c r="I21" s="99">
        <f>'MRS(input)'!$F$17</f>
        <v>0</v>
      </c>
      <c r="J21" s="99">
        <f>'MRS(input)'!$F$18</f>
        <v>0</v>
      </c>
      <c r="K21" s="100">
        <f t="shared" si="0"/>
        <v>0</v>
      </c>
      <c r="L21" s="123">
        <f>'MPS(input_separate)'!L21</f>
        <v>0</v>
      </c>
      <c r="M21" s="101">
        <f>'MRS(input)'!$F$21</f>
        <v>1200</v>
      </c>
      <c r="N21" s="105">
        <f>'MPS(input_separate)'!N21</f>
        <v>0</v>
      </c>
      <c r="O21" s="123">
        <f>'MPS(input_separate)'!O21</f>
        <v>0</v>
      </c>
      <c r="P21" s="124">
        <f>'MPS(input_separate)'!P21</f>
        <v>0</v>
      </c>
      <c r="Q21" s="102">
        <f t="shared" si="1"/>
        <v>0</v>
      </c>
      <c r="S21" s="81"/>
    </row>
    <row r="22" spans="1:22" x14ac:dyDescent="0.15">
      <c r="B22" s="149"/>
      <c r="C22" s="13">
        <v>15</v>
      </c>
      <c r="D22" s="13"/>
      <c r="E22" s="13"/>
      <c r="F22" s="131"/>
      <c r="G22" s="98">
        <f>'MRS(input)'!$F$15</f>
        <v>0</v>
      </c>
      <c r="H22" s="99">
        <f>'MRS(input)'!$F$16</f>
        <v>0</v>
      </c>
      <c r="I22" s="99">
        <f>'MRS(input)'!$F$17</f>
        <v>0</v>
      </c>
      <c r="J22" s="99">
        <f>'MRS(input)'!$F$18</f>
        <v>0</v>
      </c>
      <c r="K22" s="100">
        <f t="shared" si="0"/>
        <v>0</v>
      </c>
      <c r="L22" s="123">
        <f>'MPS(input_separate)'!L22</f>
        <v>0</v>
      </c>
      <c r="M22" s="101">
        <f>'MRS(input)'!$F$21</f>
        <v>1200</v>
      </c>
      <c r="N22" s="105">
        <f>'MPS(input_separate)'!N22</f>
        <v>0</v>
      </c>
      <c r="O22" s="123">
        <f>'MPS(input_separate)'!O22</f>
        <v>0</v>
      </c>
      <c r="P22" s="124">
        <f>'MPS(input_separate)'!P22</f>
        <v>0</v>
      </c>
      <c r="Q22" s="102">
        <f t="shared" si="1"/>
        <v>0</v>
      </c>
      <c r="S22" s="81"/>
    </row>
    <row r="23" spans="1:22" x14ac:dyDescent="0.15">
      <c r="B23" s="149"/>
      <c r="C23" s="13">
        <v>16</v>
      </c>
      <c r="D23" s="13"/>
      <c r="E23" s="13"/>
      <c r="F23" s="131"/>
      <c r="G23" s="98">
        <f>'MRS(input)'!$F$15</f>
        <v>0</v>
      </c>
      <c r="H23" s="99">
        <f>'MRS(input)'!$F$16</f>
        <v>0</v>
      </c>
      <c r="I23" s="99">
        <f>'MRS(input)'!$F$17</f>
        <v>0</v>
      </c>
      <c r="J23" s="99">
        <f>'MRS(input)'!$F$18</f>
        <v>0</v>
      </c>
      <c r="K23" s="100">
        <f t="shared" si="0"/>
        <v>0</v>
      </c>
      <c r="L23" s="123">
        <f>'MPS(input_separate)'!L23</f>
        <v>0</v>
      </c>
      <c r="M23" s="101">
        <f>'MRS(input)'!$F$21</f>
        <v>1200</v>
      </c>
      <c r="N23" s="105">
        <f>'MPS(input_separate)'!N23</f>
        <v>0</v>
      </c>
      <c r="O23" s="123">
        <f>'MPS(input_separate)'!O23</f>
        <v>0</v>
      </c>
      <c r="P23" s="124">
        <f>'MPS(input_separate)'!P23</f>
        <v>0</v>
      </c>
      <c r="Q23" s="102">
        <f t="shared" si="1"/>
        <v>0</v>
      </c>
      <c r="S23" s="81"/>
    </row>
    <row r="24" spans="1:22" x14ac:dyDescent="0.15">
      <c r="B24" s="149"/>
      <c r="C24" s="13">
        <v>17</v>
      </c>
      <c r="D24" s="13"/>
      <c r="E24" s="13"/>
      <c r="F24" s="131"/>
      <c r="G24" s="98">
        <f>'MRS(input)'!$F$15</f>
        <v>0</v>
      </c>
      <c r="H24" s="99">
        <f>'MRS(input)'!$F$16</f>
        <v>0</v>
      </c>
      <c r="I24" s="99">
        <f>'MRS(input)'!$F$17</f>
        <v>0</v>
      </c>
      <c r="J24" s="99">
        <f>'MRS(input)'!$F$18</f>
        <v>0</v>
      </c>
      <c r="K24" s="100">
        <f t="shared" si="0"/>
        <v>0</v>
      </c>
      <c r="L24" s="123">
        <f>'MPS(input_separate)'!L24</f>
        <v>0</v>
      </c>
      <c r="M24" s="101">
        <f>'MRS(input)'!$F$21</f>
        <v>1200</v>
      </c>
      <c r="N24" s="105">
        <f>'MPS(input_separate)'!N24</f>
        <v>0</v>
      </c>
      <c r="O24" s="123">
        <f>'MPS(input_separate)'!O24</f>
        <v>0</v>
      </c>
      <c r="P24" s="124">
        <f>'MPS(input_separate)'!P24</f>
        <v>0</v>
      </c>
      <c r="Q24" s="102">
        <f t="shared" si="1"/>
        <v>0</v>
      </c>
      <c r="S24" s="81"/>
    </row>
    <row r="25" spans="1:22" x14ac:dyDescent="0.15">
      <c r="B25" s="149"/>
      <c r="C25" s="13">
        <v>18</v>
      </c>
      <c r="D25" s="13"/>
      <c r="E25" s="13"/>
      <c r="F25" s="131"/>
      <c r="G25" s="98">
        <f>'MRS(input)'!$F$15</f>
        <v>0</v>
      </c>
      <c r="H25" s="99">
        <f>'MRS(input)'!$F$16</f>
        <v>0</v>
      </c>
      <c r="I25" s="99">
        <f>'MRS(input)'!$F$17</f>
        <v>0</v>
      </c>
      <c r="J25" s="99">
        <f>'MRS(input)'!$F$18</f>
        <v>0</v>
      </c>
      <c r="K25" s="100">
        <f t="shared" si="0"/>
        <v>0</v>
      </c>
      <c r="L25" s="123">
        <f>'MPS(input_separate)'!L25</f>
        <v>0</v>
      </c>
      <c r="M25" s="101">
        <f>'MRS(input)'!$F$21</f>
        <v>1200</v>
      </c>
      <c r="N25" s="105">
        <f>'MPS(input_separate)'!N25</f>
        <v>0</v>
      </c>
      <c r="O25" s="123">
        <f>'MPS(input_separate)'!O25</f>
        <v>0</v>
      </c>
      <c r="P25" s="124">
        <f>'MPS(input_separate)'!P25</f>
        <v>0</v>
      </c>
      <c r="Q25" s="102">
        <f t="shared" si="1"/>
        <v>0</v>
      </c>
      <c r="S25" s="81"/>
    </row>
    <row r="26" spans="1:22" x14ac:dyDescent="0.15">
      <c r="B26" s="149"/>
      <c r="C26" s="13">
        <v>19</v>
      </c>
      <c r="D26" s="13"/>
      <c r="E26" s="13"/>
      <c r="F26" s="131"/>
      <c r="G26" s="98">
        <f>'MRS(input)'!$F$15</f>
        <v>0</v>
      </c>
      <c r="H26" s="99">
        <f>'MRS(input)'!$F$16</f>
        <v>0</v>
      </c>
      <c r="I26" s="99">
        <f>'MRS(input)'!$F$17</f>
        <v>0</v>
      </c>
      <c r="J26" s="99">
        <f>'MRS(input)'!$F$18</f>
        <v>0</v>
      </c>
      <c r="K26" s="100">
        <f t="shared" si="0"/>
        <v>0</v>
      </c>
      <c r="L26" s="123">
        <f>'MPS(input_separate)'!L26</f>
        <v>0</v>
      </c>
      <c r="M26" s="101">
        <f>'MRS(input)'!$F$21</f>
        <v>1200</v>
      </c>
      <c r="N26" s="105">
        <f>'MPS(input_separate)'!N26</f>
        <v>0</v>
      </c>
      <c r="O26" s="123">
        <f>'MPS(input_separate)'!O26</f>
        <v>0</v>
      </c>
      <c r="P26" s="124">
        <f>'MPS(input_separate)'!P26</f>
        <v>0</v>
      </c>
      <c r="Q26" s="102">
        <f t="shared" si="1"/>
        <v>0</v>
      </c>
      <c r="S26" s="81"/>
    </row>
    <row r="27" spans="1:22" x14ac:dyDescent="0.15">
      <c r="B27" s="149"/>
      <c r="C27" s="13">
        <v>20</v>
      </c>
      <c r="D27" s="13"/>
      <c r="E27" s="13"/>
      <c r="F27" s="131"/>
      <c r="G27" s="98">
        <f>'MRS(input)'!$F$15</f>
        <v>0</v>
      </c>
      <c r="H27" s="99">
        <f>'MRS(input)'!$F$16</f>
        <v>0</v>
      </c>
      <c r="I27" s="99">
        <f>'MRS(input)'!$F$17</f>
        <v>0</v>
      </c>
      <c r="J27" s="99">
        <f>'MRS(input)'!$F$18</f>
        <v>0</v>
      </c>
      <c r="K27" s="100">
        <f t="shared" si="0"/>
        <v>0</v>
      </c>
      <c r="L27" s="123">
        <f>'MPS(input_separate)'!L27</f>
        <v>0</v>
      </c>
      <c r="M27" s="101">
        <f>'MRS(input)'!$F$21</f>
        <v>1200</v>
      </c>
      <c r="N27" s="105">
        <f>'MPS(input_separate)'!N27</f>
        <v>0</v>
      </c>
      <c r="O27" s="123">
        <f>'MPS(input_separate)'!O27</f>
        <v>0</v>
      </c>
      <c r="P27" s="124">
        <f>'MPS(input_separate)'!P27</f>
        <v>0</v>
      </c>
      <c r="Q27" s="102">
        <f t="shared" si="1"/>
        <v>0</v>
      </c>
      <c r="S27" s="81"/>
    </row>
    <row r="28" spans="1:22" ht="15" x14ac:dyDescent="0.15">
      <c r="B28" s="149"/>
      <c r="C28" s="103" t="s">
        <v>50</v>
      </c>
      <c r="D28" s="104" t="s">
        <v>42</v>
      </c>
      <c r="E28" s="104" t="s">
        <v>42</v>
      </c>
      <c r="F28" s="104" t="s">
        <v>42</v>
      </c>
      <c r="G28" s="104" t="s">
        <v>42</v>
      </c>
      <c r="H28" s="104" t="s">
        <v>42</v>
      </c>
      <c r="I28" s="104" t="s">
        <v>42</v>
      </c>
      <c r="J28" s="104" t="s">
        <v>42</v>
      </c>
      <c r="K28" s="104" t="s">
        <v>42</v>
      </c>
      <c r="L28" s="104" t="s">
        <v>42</v>
      </c>
      <c r="M28" s="104" t="s">
        <v>42</v>
      </c>
      <c r="N28" s="104" t="s">
        <v>42</v>
      </c>
      <c r="O28" s="104" t="s">
        <v>42</v>
      </c>
      <c r="P28" s="104" t="s">
        <v>42</v>
      </c>
      <c r="Q28" s="105">
        <f>SUMIF(Q8:Q27,"&gt;0",Q8:Q27)</f>
        <v>0</v>
      </c>
      <c r="S28" s="81"/>
    </row>
    <row r="29" spans="1:22" x14ac:dyDescent="0.15">
      <c r="V29" s="81"/>
    </row>
    <row r="30" spans="1:22" ht="15" x14ac:dyDescent="0.15">
      <c r="A30" s="82" t="s">
        <v>180</v>
      </c>
      <c r="V30" s="81"/>
    </row>
    <row r="31" spans="1:22" ht="55.15" customHeight="1" x14ac:dyDescent="0.15">
      <c r="B31" s="83"/>
      <c r="C31" s="150" t="s">
        <v>104</v>
      </c>
      <c r="D31" s="151"/>
      <c r="E31" s="152"/>
      <c r="F31" s="84" t="s">
        <v>187</v>
      </c>
      <c r="G31" s="146" t="s">
        <v>188</v>
      </c>
      <c r="H31" s="147"/>
      <c r="I31" s="147"/>
      <c r="J31" s="148"/>
      <c r="K31" s="106" t="s">
        <v>192</v>
      </c>
    </row>
    <row r="32" spans="1:22" ht="18.75" x14ac:dyDescent="0.15">
      <c r="B32" s="86" t="s">
        <v>44</v>
      </c>
      <c r="C32" s="87" t="s">
        <v>125</v>
      </c>
      <c r="D32" s="87" t="s">
        <v>96</v>
      </c>
      <c r="E32" s="87" t="s">
        <v>91</v>
      </c>
      <c r="F32" s="107" t="s">
        <v>124</v>
      </c>
      <c r="G32" s="68" t="s">
        <v>3</v>
      </c>
      <c r="H32" s="68" t="s">
        <v>3</v>
      </c>
      <c r="I32" s="68" t="s">
        <v>3</v>
      </c>
      <c r="J32" s="68" t="s">
        <v>3</v>
      </c>
      <c r="K32" s="89" t="s">
        <v>57</v>
      </c>
    </row>
    <row r="33" spans="2:11" ht="169.9" customHeight="1" x14ac:dyDescent="0.15">
      <c r="B33" s="86" t="s">
        <v>45</v>
      </c>
      <c r="C33" s="90" t="s">
        <v>126</v>
      </c>
      <c r="D33" s="90" t="s">
        <v>97</v>
      </c>
      <c r="E33" s="90" t="s">
        <v>98</v>
      </c>
      <c r="F33" s="63" t="s">
        <v>137</v>
      </c>
      <c r="G33" s="91" t="s">
        <v>4</v>
      </c>
      <c r="H33" s="92" t="s">
        <v>56</v>
      </c>
      <c r="I33" s="92" t="s">
        <v>33</v>
      </c>
      <c r="J33" s="92" t="s">
        <v>34</v>
      </c>
      <c r="K33" s="95" t="s">
        <v>134</v>
      </c>
    </row>
    <row r="34" spans="2:11" ht="27.6" customHeight="1" x14ac:dyDescent="0.15">
      <c r="B34" s="86" t="s">
        <v>46</v>
      </c>
      <c r="C34" s="96" t="s">
        <v>42</v>
      </c>
      <c r="D34" s="96" t="s">
        <v>42</v>
      </c>
      <c r="E34" s="96" t="s">
        <v>42</v>
      </c>
      <c r="F34" s="108" t="s">
        <v>1</v>
      </c>
      <c r="G34" s="62" t="s">
        <v>5</v>
      </c>
      <c r="H34" s="62" t="s">
        <v>5</v>
      </c>
      <c r="I34" s="62" t="s">
        <v>5</v>
      </c>
      <c r="J34" s="62" t="s">
        <v>5</v>
      </c>
      <c r="K34" s="96" t="s">
        <v>48</v>
      </c>
    </row>
    <row r="35" spans="2:11" x14ac:dyDescent="0.15">
      <c r="B35" s="149" t="s">
        <v>186</v>
      </c>
      <c r="C35" s="13">
        <v>1</v>
      </c>
      <c r="D35" s="13"/>
      <c r="E35" s="13"/>
      <c r="F35" s="101">
        <f>F8</f>
        <v>0</v>
      </c>
      <c r="G35" s="109">
        <f>'MRS(input)'!$F$15</f>
        <v>0</v>
      </c>
      <c r="H35" s="110">
        <f>'MRS(input)'!$F$16</f>
        <v>0</v>
      </c>
      <c r="I35" s="110">
        <f>'MRS(input)'!$F$17</f>
        <v>0</v>
      </c>
      <c r="J35" s="110">
        <f>'MRS(input)'!$F$18</f>
        <v>0</v>
      </c>
      <c r="K35" s="102">
        <f>IFERROR(F35*SMALL(G35:J35,COUNTIF(G35:J35,0)+1),0)</f>
        <v>0</v>
      </c>
    </row>
    <row r="36" spans="2:11" x14ac:dyDescent="0.15">
      <c r="B36" s="149"/>
      <c r="C36" s="13">
        <v>2</v>
      </c>
      <c r="D36" s="13"/>
      <c r="E36" s="13"/>
      <c r="F36" s="101">
        <f t="shared" ref="F36:F54" si="2">F9</f>
        <v>0</v>
      </c>
      <c r="G36" s="109">
        <f>'MRS(input)'!$F$15</f>
        <v>0</v>
      </c>
      <c r="H36" s="110">
        <f>'MRS(input)'!$F$16</f>
        <v>0</v>
      </c>
      <c r="I36" s="110">
        <f>'MRS(input)'!$F$17</f>
        <v>0</v>
      </c>
      <c r="J36" s="110">
        <f>'MRS(input)'!$F$18</f>
        <v>0</v>
      </c>
      <c r="K36" s="102">
        <f t="shared" ref="K36:K54" si="3">IFERROR(F36*SMALL(G36:J36,COUNTIF(G36:J36,0)+1),0)</f>
        <v>0</v>
      </c>
    </row>
    <row r="37" spans="2:11" x14ac:dyDescent="0.15">
      <c r="B37" s="149"/>
      <c r="C37" s="13">
        <v>3</v>
      </c>
      <c r="D37" s="13"/>
      <c r="E37" s="13"/>
      <c r="F37" s="101">
        <f t="shared" si="2"/>
        <v>0</v>
      </c>
      <c r="G37" s="109">
        <f>'MRS(input)'!$F$15</f>
        <v>0</v>
      </c>
      <c r="H37" s="110">
        <f>'MRS(input)'!$F$16</f>
        <v>0</v>
      </c>
      <c r="I37" s="110">
        <f>'MRS(input)'!$F$17</f>
        <v>0</v>
      </c>
      <c r="J37" s="110">
        <f>'MRS(input)'!$F$18</f>
        <v>0</v>
      </c>
      <c r="K37" s="102">
        <f t="shared" si="3"/>
        <v>0</v>
      </c>
    </row>
    <row r="38" spans="2:11" x14ac:dyDescent="0.15">
      <c r="B38" s="149"/>
      <c r="C38" s="13">
        <v>4</v>
      </c>
      <c r="D38" s="13"/>
      <c r="E38" s="13"/>
      <c r="F38" s="101">
        <f t="shared" si="2"/>
        <v>0</v>
      </c>
      <c r="G38" s="109">
        <f>'MRS(input)'!$F$15</f>
        <v>0</v>
      </c>
      <c r="H38" s="110">
        <f>'MRS(input)'!$F$16</f>
        <v>0</v>
      </c>
      <c r="I38" s="110">
        <f>'MRS(input)'!$F$17</f>
        <v>0</v>
      </c>
      <c r="J38" s="110">
        <f>'MRS(input)'!$F$18</f>
        <v>0</v>
      </c>
      <c r="K38" s="102">
        <f t="shared" si="3"/>
        <v>0</v>
      </c>
    </row>
    <row r="39" spans="2:11" x14ac:dyDescent="0.15">
      <c r="B39" s="149"/>
      <c r="C39" s="13">
        <v>5</v>
      </c>
      <c r="D39" s="13"/>
      <c r="E39" s="13"/>
      <c r="F39" s="101">
        <f t="shared" si="2"/>
        <v>0</v>
      </c>
      <c r="G39" s="109">
        <f>'MRS(input)'!$F$15</f>
        <v>0</v>
      </c>
      <c r="H39" s="110">
        <f>'MRS(input)'!$F$16</f>
        <v>0</v>
      </c>
      <c r="I39" s="110">
        <f>'MRS(input)'!$F$17</f>
        <v>0</v>
      </c>
      <c r="J39" s="110">
        <f>'MRS(input)'!$F$18</f>
        <v>0</v>
      </c>
      <c r="K39" s="102">
        <f t="shared" si="3"/>
        <v>0</v>
      </c>
    </row>
    <row r="40" spans="2:11" x14ac:dyDescent="0.15">
      <c r="B40" s="149"/>
      <c r="C40" s="13">
        <v>6</v>
      </c>
      <c r="D40" s="13"/>
      <c r="E40" s="13"/>
      <c r="F40" s="101">
        <f t="shared" si="2"/>
        <v>0</v>
      </c>
      <c r="G40" s="109">
        <f>'MRS(input)'!$F$15</f>
        <v>0</v>
      </c>
      <c r="H40" s="110">
        <f>'MRS(input)'!$F$16</f>
        <v>0</v>
      </c>
      <c r="I40" s="110">
        <f>'MRS(input)'!$F$17</f>
        <v>0</v>
      </c>
      <c r="J40" s="110">
        <f>'MRS(input)'!$F$18</f>
        <v>0</v>
      </c>
      <c r="K40" s="102">
        <f t="shared" si="3"/>
        <v>0</v>
      </c>
    </row>
    <row r="41" spans="2:11" x14ac:dyDescent="0.15">
      <c r="B41" s="149"/>
      <c r="C41" s="13">
        <v>7</v>
      </c>
      <c r="D41" s="13"/>
      <c r="E41" s="13"/>
      <c r="F41" s="101">
        <f t="shared" si="2"/>
        <v>0</v>
      </c>
      <c r="G41" s="109">
        <f>'MRS(input)'!$F$15</f>
        <v>0</v>
      </c>
      <c r="H41" s="110">
        <f>'MRS(input)'!$F$16</f>
        <v>0</v>
      </c>
      <c r="I41" s="110">
        <f>'MRS(input)'!$F$17</f>
        <v>0</v>
      </c>
      <c r="J41" s="110">
        <f>'MRS(input)'!$F$18</f>
        <v>0</v>
      </c>
      <c r="K41" s="102">
        <f t="shared" si="3"/>
        <v>0</v>
      </c>
    </row>
    <row r="42" spans="2:11" x14ac:dyDescent="0.15">
      <c r="B42" s="149"/>
      <c r="C42" s="13">
        <v>8</v>
      </c>
      <c r="D42" s="13"/>
      <c r="E42" s="13"/>
      <c r="F42" s="101">
        <f t="shared" si="2"/>
        <v>0</v>
      </c>
      <c r="G42" s="109">
        <f>'MRS(input)'!$F$15</f>
        <v>0</v>
      </c>
      <c r="H42" s="110">
        <f>'MRS(input)'!$F$16</f>
        <v>0</v>
      </c>
      <c r="I42" s="110">
        <f>'MRS(input)'!$F$17</f>
        <v>0</v>
      </c>
      <c r="J42" s="110">
        <f>'MRS(input)'!$F$18</f>
        <v>0</v>
      </c>
      <c r="K42" s="102">
        <f t="shared" si="3"/>
        <v>0</v>
      </c>
    </row>
    <row r="43" spans="2:11" x14ac:dyDescent="0.15">
      <c r="B43" s="149"/>
      <c r="C43" s="13">
        <v>9</v>
      </c>
      <c r="D43" s="13"/>
      <c r="E43" s="13"/>
      <c r="F43" s="101">
        <f t="shared" si="2"/>
        <v>0</v>
      </c>
      <c r="G43" s="109">
        <f>'MRS(input)'!$F$15</f>
        <v>0</v>
      </c>
      <c r="H43" s="110">
        <f>'MRS(input)'!$F$16</f>
        <v>0</v>
      </c>
      <c r="I43" s="110">
        <f>'MRS(input)'!$F$17</f>
        <v>0</v>
      </c>
      <c r="J43" s="110">
        <f>'MRS(input)'!$F$18</f>
        <v>0</v>
      </c>
      <c r="K43" s="102">
        <f t="shared" si="3"/>
        <v>0</v>
      </c>
    </row>
    <row r="44" spans="2:11" x14ac:dyDescent="0.15">
      <c r="B44" s="149"/>
      <c r="C44" s="13">
        <v>10</v>
      </c>
      <c r="D44" s="13"/>
      <c r="E44" s="13"/>
      <c r="F44" s="101">
        <f t="shared" si="2"/>
        <v>0</v>
      </c>
      <c r="G44" s="109">
        <f>'MRS(input)'!$F$15</f>
        <v>0</v>
      </c>
      <c r="H44" s="110">
        <f>'MRS(input)'!$F$16</f>
        <v>0</v>
      </c>
      <c r="I44" s="110">
        <f>'MRS(input)'!$F$17</f>
        <v>0</v>
      </c>
      <c r="J44" s="110">
        <f>'MRS(input)'!$F$18</f>
        <v>0</v>
      </c>
      <c r="K44" s="102">
        <f t="shared" si="3"/>
        <v>0</v>
      </c>
    </row>
    <row r="45" spans="2:11" x14ac:dyDescent="0.15">
      <c r="B45" s="149"/>
      <c r="C45" s="13">
        <v>11</v>
      </c>
      <c r="D45" s="13"/>
      <c r="E45" s="13"/>
      <c r="F45" s="101">
        <f t="shared" si="2"/>
        <v>0</v>
      </c>
      <c r="G45" s="109">
        <f>'MRS(input)'!$F$15</f>
        <v>0</v>
      </c>
      <c r="H45" s="110">
        <f>'MRS(input)'!$F$16</f>
        <v>0</v>
      </c>
      <c r="I45" s="110">
        <f>'MRS(input)'!$F$17</f>
        <v>0</v>
      </c>
      <c r="J45" s="110">
        <f>'MRS(input)'!$F$18</f>
        <v>0</v>
      </c>
      <c r="K45" s="102">
        <f t="shared" si="3"/>
        <v>0</v>
      </c>
    </row>
    <row r="46" spans="2:11" x14ac:dyDescent="0.15">
      <c r="B46" s="149"/>
      <c r="C46" s="13">
        <v>12</v>
      </c>
      <c r="D46" s="13"/>
      <c r="E46" s="13"/>
      <c r="F46" s="101">
        <f t="shared" si="2"/>
        <v>0</v>
      </c>
      <c r="G46" s="109">
        <f>'MRS(input)'!$F$15</f>
        <v>0</v>
      </c>
      <c r="H46" s="110">
        <f>'MRS(input)'!$F$16</f>
        <v>0</v>
      </c>
      <c r="I46" s="110">
        <f>'MRS(input)'!$F$17</f>
        <v>0</v>
      </c>
      <c r="J46" s="110">
        <f>'MRS(input)'!$F$18</f>
        <v>0</v>
      </c>
      <c r="K46" s="102">
        <f t="shared" si="3"/>
        <v>0</v>
      </c>
    </row>
    <row r="47" spans="2:11" x14ac:dyDescent="0.15">
      <c r="B47" s="149"/>
      <c r="C47" s="13">
        <v>13</v>
      </c>
      <c r="D47" s="13"/>
      <c r="E47" s="13"/>
      <c r="F47" s="101">
        <f t="shared" si="2"/>
        <v>0</v>
      </c>
      <c r="G47" s="109">
        <f>'MRS(input)'!$F$15</f>
        <v>0</v>
      </c>
      <c r="H47" s="110">
        <f>'MRS(input)'!$F$16</f>
        <v>0</v>
      </c>
      <c r="I47" s="110">
        <f>'MRS(input)'!$F$17</f>
        <v>0</v>
      </c>
      <c r="J47" s="110">
        <f>'MRS(input)'!$F$18</f>
        <v>0</v>
      </c>
      <c r="K47" s="102">
        <f t="shared" si="3"/>
        <v>0</v>
      </c>
    </row>
    <row r="48" spans="2:11" x14ac:dyDescent="0.15">
      <c r="B48" s="149"/>
      <c r="C48" s="13">
        <v>14</v>
      </c>
      <c r="D48" s="13"/>
      <c r="E48" s="13"/>
      <c r="F48" s="101">
        <f t="shared" si="2"/>
        <v>0</v>
      </c>
      <c r="G48" s="109">
        <f>'MRS(input)'!$F$15</f>
        <v>0</v>
      </c>
      <c r="H48" s="110">
        <f>'MRS(input)'!$F$16</f>
        <v>0</v>
      </c>
      <c r="I48" s="110">
        <f>'MRS(input)'!$F$17</f>
        <v>0</v>
      </c>
      <c r="J48" s="110">
        <f>'MRS(input)'!$F$18</f>
        <v>0</v>
      </c>
      <c r="K48" s="102">
        <f t="shared" si="3"/>
        <v>0</v>
      </c>
    </row>
    <row r="49" spans="2:11" x14ac:dyDescent="0.15">
      <c r="B49" s="149"/>
      <c r="C49" s="13">
        <v>15</v>
      </c>
      <c r="D49" s="13"/>
      <c r="E49" s="13"/>
      <c r="F49" s="101">
        <f t="shared" si="2"/>
        <v>0</v>
      </c>
      <c r="G49" s="109">
        <f>'MRS(input)'!$F$15</f>
        <v>0</v>
      </c>
      <c r="H49" s="110">
        <f>'MRS(input)'!$F$16</f>
        <v>0</v>
      </c>
      <c r="I49" s="110">
        <f>'MRS(input)'!$F$17</f>
        <v>0</v>
      </c>
      <c r="J49" s="110">
        <f>'MRS(input)'!$F$18</f>
        <v>0</v>
      </c>
      <c r="K49" s="102">
        <f t="shared" si="3"/>
        <v>0</v>
      </c>
    </row>
    <row r="50" spans="2:11" x14ac:dyDescent="0.15">
      <c r="B50" s="149"/>
      <c r="C50" s="13">
        <v>16</v>
      </c>
      <c r="D50" s="13"/>
      <c r="E50" s="13"/>
      <c r="F50" s="101">
        <f t="shared" si="2"/>
        <v>0</v>
      </c>
      <c r="G50" s="109">
        <f>'MRS(input)'!$F$15</f>
        <v>0</v>
      </c>
      <c r="H50" s="110">
        <f>'MRS(input)'!$F$16</f>
        <v>0</v>
      </c>
      <c r="I50" s="110">
        <f>'MRS(input)'!$F$17</f>
        <v>0</v>
      </c>
      <c r="J50" s="110">
        <f>'MRS(input)'!$F$18</f>
        <v>0</v>
      </c>
      <c r="K50" s="102">
        <f t="shared" si="3"/>
        <v>0</v>
      </c>
    </row>
    <row r="51" spans="2:11" x14ac:dyDescent="0.15">
      <c r="B51" s="149"/>
      <c r="C51" s="13">
        <v>17</v>
      </c>
      <c r="D51" s="13"/>
      <c r="E51" s="13"/>
      <c r="F51" s="101">
        <f t="shared" si="2"/>
        <v>0</v>
      </c>
      <c r="G51" s="109">
        <f>'MRS(input)'!$F$15</f>
        <v>0</v>
      </c>
      <c r="H51" s="110">
        <f>'MRS(input)'!$F$16</f>
        <v>0</v>
      </c>
      <c r="I51" s="110">
        <f>'MRS(input)'!$F$17</f>
        <v>0</v>
      </c>
      <c r="J51" s="110">
        <f>'MRS(input)'!$F$18</f>
        <v>0</v>
      </c>
      <c r="K51" s="102">
        <f t="shared" si="3"/>
        <v>0</v>
      </c>
    </row>
    <row r="52" spans="2:11" x14ac:dyDescent="0.15">
      <c r="B52" s="149"/>
      <c r="C52" s="13">
        <v>18</v>
      </c>
      <c r="D52" s="13"/>
      <c r="E52" s="13"/>
      <c r="F52" s="101">
        <f t="shared" si="2"/>
        <v>0</v>
      </c>
      <c r="G52" s="109">
        <f>'MRS(input)'!$F$15</f>
        <v>0</v>
      </c>
      <c r="H52" s="110">
        <f>'MRS(input)'!$F$16</f>
        <v>0</v>
      </c>
      <c r="I52" s="110">
        <f>'MRS(input)'!$F$17</f>
        <v>0</v>
      </c>
      <c r="J52" s="110">
        <f>'MRS(input)'!$F$18</f>
        <v>0</v>
      </c>
      <c r="K52" s="102">
        <f t="shared" si="3"/>
        <v>0</v>
      </c>
    </row>
    <row r="53" spans="2:11" x14ac:dyDescent="0.15">
      <c r="B53" s="149"/>
      <c r="C53" s="13">
        <v>19</v>
      </c>
      <c r="D53" s="13"/>
      <c r="E53" s="13"/>
      <c r="F53" s="101">
        <f t="shared" si="2"/>
        <v>0</v>
      </c>
      <c r="G53" s="109">
        <f>'MRS(input)'!$F$15</f>
        <v>0</v>
      </c>
      <c r="H53" s="110">
        <f>'MRS(input)'!$F$16</f>
        <v>0</v>
      </c>
      <c r="I53" s="110">
        <f>'MRS(input)'!$F$17</f>
        <v>0</v>
      </c>
      <c r="J53" s="110">
        <f>'MRS(input)'!$F$18</f>
        <v>0</v>
      </c>
      <c r="K53" s="102">
        <f t="shared" si="3"/>
        <v>0</v>
      </c>
    </row>
    <row r="54" spans="2:11" x14ac:dyDescent="0.15">
      <c r="B54" s="149"/>
      <c r="C54" s="13">
        <v>20</v>
      </c>
      <c r="D54" s="13"/>
      <c r="E54" s="13"/>
      <c r="F54" s="101">
        <f t="shared" si="2"/>
        <v>0</v>
      </c>
      <c r="G54" s="109">
        <f>'MRS(input)'!$F$15</f>
        <v>0</v>
      </c>
      <c r="H54" s="110">
        <f>'MRS(input)'!$F$16</f>
        <v>0</v>
      </c>
      <c r="I54" s="110">
        <f>'MRS(input)'!$F$17</f>
        <v>0</v>
      </c>
      <c r="J54" s="110">
        <f>'MRS(input)'!$F$18</f>
        <v>0</v>
      </c>
      <c r="K54" s="102">
        <f t="shared" si="3"/>
        <v>0</v>
      </c>
    </row>
    <row r="55" spans="2:11" ht="15" x14ac:dyDescent="0.15">
      <c r="B55" s="149"/>
      <c r="C55" s="103" t="s">
        <v>50</v>
      </c>
      <c r="D55" s="103"/>
      <c r="E55" s="103"/>
      <c r="F55" s="104" t="s">
        <v>42</v>
      </c>
      <c r="G55" s="104" t="s">
        <v>42</v>
      </c>
      <c r="H55" s="104" t="s">
        <v>42</v>
      </c>
      <c r="I55" s="104" t="s">
        <v>42</v>
      </c>
      <c r="J55" s="104" t="s">
        <v>42</v>
      </c>
      <c r="K55" s="105">
        <f>SUMIF(K35:K54,"&gt;0",K35:K54)</f>
        <v>0</v>
      </c>
    </row>
  </sheetData>
  <sheetProtection password="C763" sheet="1" objects="1" scenarios="1" formatCells="0" formatRows="0"/>
  <mergeCells count="6">
    <mergeCell ref="B35:B55"/>
    <mergeCell ref="C4:E4"/>
    <mergeCell ref="G4:P4"/>
    <mergeCell ref="B8:B28"/>
    <mergeCell ref="C31:E31"/>
    <mergeCell ref="G31:J31"/>
  </mergeCells>
  <phoneticPr fontId="3"/>
  <pageMargins left="0.7" right="0.7" top="0.75" bottom="0.75" header="0.3" footer="0.3"/>
  <pageSetup paperSize="8"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8"/>
    <col min="10" max="16384" width="9" style="1"/>
  </cols>
  <sheetData>
    <row r="1" spans="1:9" x14ac:dyDescent="0.15">
      <c r="I1" s="2" t="str">
        <f>'MPS(input)'!K1</f>
        <v>Monitoring Spreadsheet: JCM_TH_AM006_ver01.0</v>
      </c>
    </row>
    <row r="2" spans="1:9" x14ac:dyDescent="0.15">
      <c r="I2" s="2" t="str">
        <f>'MPS(input)'!K2</f>
        <v>Reference Number:</v>
      </c>
    </row>
    <row r="3" spans="1:9" ht="27.75" customHeight="1" x14ac:dyDescent="0.15">
      <c r="A3" s="153" t="s">
        <v>173</v>
      </c>
      <c r="B3" s="153"/>
      <c r="C3" s="153"/>
      <c r="D3" s="153"/>
      <c r="E3" s="153"/>
      <c r="F3" s="153"/>
      <c r="G3" s="153"/>
      <c r="H3" s="153"/>
      <c r="I3" s="153"/>
    </row>
    <row r="4" spans="1:9" ht="11.25" customHeight="1" x14ac:dyDescent="0.15"/>
    <row r="5" spans="1:9" ht="18.75" customHeight="1" thickBot="1" x14ac:dyDescent="0.2">
      <c r="A5" s="25" t="s">
        <v>10</v>
      </c>
      <c r="B5" s="16"/>
      <c r="C5" s="16"/>
      <c r="D5" s="16"/>
      <c r="E5" s="15"/>
      <c r="F5" s="17" t="s">
        <v>11</v>
      </c>
      <c r="G5" s="48" t="s">
        <v>12</v>
      </c>
      <c r="H5" s="17" t="s">
        <v>13</v>
      </c>
      <c r="I5" s="18" t="s">
        <v>14</v>
      </c>
    </row>
    <row r="6" spans="1:9" ht="18.75" customHeight="1" thickBot="1" x14ac:dyDescent="0.2">
      <c r="A6" s="26"/>
      <c r="B6" s="19" t="s">
        <v>159</v>
      </c>
      <c r="C6" s="19"/>
      <c r="D6" s="19"/>
      <c r="E6" s="19"/>
      <c r="F6" s="45" t="s">
        <v>16</v>
      </c>
      <c r="G6" s="52">
        <f>G8-G11</f>
        <v>0</v>
      </c>
      <c r="H6" s="46" t="s">
        <v>160</v>
      </c>
      <c r="I6" s="21" t="s">
        <v>161</v>
      </c>
    </row>
    <row r="7" spans="1:9" ht="18.75" customHeight="1" thickBot="1" x14ac:dyDescent="0.2">
      <c r="A7" s="25" t="s">
        <v>58</v>
      </c>
      <c r="B7" s="15"/>
      <c r="C7" s="16"/>
      <c r="D7" s="17"/>
      <c r="E7" s="17"/>
      <c r="F7" s="17"/>
      <c r="G7" s="49"/>
      <c r="H7" s="15"/>
      <c r="I7" s="17"/>
    </row>
    <row r="8" spans="1:9" ht="18.75" customHeight="1" thickBot="1" x14ac:dyDescent="0.2">
      <c r="A8" s="27"/>
      <c r="B8" s="30" t="s">
        <v>162</v>
      </c>
      <c r="C8" s="19"/>
      <c r="D8" s="19"/>
      <c r="E8" s="19"/>
      <c r="F8" s="45" t="s">
        <v>16</v>
      </c>
      <c r="G8" s="50">
        <f>G9</f>
        <v>0</v>
      </c>
      <c r="H8" s="46" t="s">
        <v>160</v>
      </c>
      <c r="I8" s="20" t="s">
        <v>163</v>
      </c>
    </row>
    <row r="9" spans="1:9" ht="18.75" customHeight="1" x14ac:dyDescent="0.15">
      <c r="A9" s="26"/>
      <c r="B9" s="29"/>
      <c r="C9" s="22" t="s">
        <v>162</v>
      </c>
      <c r="D9" s="22"/>
      <c r="E9" s="22"/>
      <c r="F9" s="20" t="s">
        <v>16</v>
      </c>
      <c r="G9" s="51">
        <f>'MRS(input_separate)'!Q28</f>
        <v>0</v>
      </c>
      <c r="H9" s="20" t="s">
        <v>160</v>
      </c>
      <c r="I9" s="20" t="s">
        <v>163</v>
      </c>
    </row>
    <row r="10" spans="1:9" ht="18.75" customHeight="1" thickBot="1" x14ac:dyDescent="0.2">
      <c r="A10" s="25" t="s">
        <v>59</v>
      </c>
      <c r="B10" s="16"/>
      <c r="C10" s="16"/>
      <c r="D10" s="16"/>
      <c r="E10" s="15"/>
      <c r="F10" s="17"/>
      <c r="G10" s="25"/>
      <c r="H10" s="15"/>
      <c r="I10" s="17"/>
    </row>
    <row r="11" spans="1:9" ht="18.75" customHeight="1" thickBot="1" x14ac:dyDescent="0.2">
      <c r="A11" s="27"/>
      <c r="B11" s="28" t="s">
        <v>164</v>
      </c>
      <c r="C11" s="23"/>
      <c r="D11" s="23"/>
      <c r="E11" s="23"/>
      <c r="F11" s="45" t="s">
        <v>16</v>
      </c>
      <c r="G11" s="50">
        <f>G12</f>
        <v>0</v>
      </c>
      <c r="H11" s="47" t="s">
        <v>165</v>
      </c>
      <c r="I11" s="24" t="s">
        <v>166</v>
      </c>
    </row>
    <row r="12" spans="1:9" ht="18.75" customHeight="1" x14ac:dyDescent="0.15">
      <c r="A12" s="26"/>
      <c r="B12" s="29"/>
      <c r="C12" s="22" t="s">
        <v>167</v>
      </c>
      <c r="D12" s="22"/>
      <c r="E12" s="22"/>
      <c r="F12" s="24" t="s">
        <v>16</v>
      </c>
      <c r="G12" s="51">
        <f>'MRS(input_separate)'!K55</f>
        <v>0</v>
      </c>
      <c r="H12" s="24" t="s">
        <v>165</v>
      </c>
      <c r="I12" s="24" t="s">
        <v>166</v>
      </c>
    </row>
    <row r="13" spans="1:9" x14ac:dyDescent="0.15">
      <c r="A13" s="9"/>
      <c r="B13" s="9"/>
      <c r="C13" s="9"/>
      <c r="D13" s="9"/>
      <c r="E13" s="9"/>
      <c r="F13" s="10"/>
      <c r="G13" s="11"/>
      <c r="H13" s="11"/>
      <c r="I13" s="36"/>
    </row>
    <row r="14" spans="1:9" ht="21.75" customHeight="1" x14ac:dyDescent="0.15">
      <c r="E14" s="9" t="s">
        <v>18</v>
      </c>
      <c r="F14" s="7"/>
    </row>
    <row r="15" spans="1:9" ht="28.5" x14ac:dyDescent="0.15">
      <c r="E15" s="154" t="s">
        <v>131</v>
      </c>
      <c r="F15" s="32" t="s">
        <v>105</v>
      </c>
      <c r="G15" s="40" t="s">
        <v>106</v>
      </c>
      <c r="H15" s="41" t="s">
        <v>168</v>
      </c>
    </row>
    <row r="16" spans="1:9" ht="21.75" customHeight="1" x14ac:dyDescent="0.15">
      <c r="E16" s="154"/>
      <c r="F16" s="31" t="s">
        <v>107</v>
      </c>
      <c r="G16" s="42">
        <v>1000</v>
      </c>
      <c r="H16" s="43">
        <v>80</v>
      </c>
    </row>
    <row r="17" spans="5:8" ht="21.75" customHeight="1" x14ac:dyDescent="0.15">
      <c r="E17" s="154"/>
      <c r="F17" s="31" t="s">
        <v>108</v>
      </c>
      <c r="G17" s="42">
        <v>10000</v>
      </c>
      <c r="H17" s="43">
        <v>40</v>
      </c>
    </row>
    <row r="18" spans="5:8" ht="21.75" customHeight="1" x14ac:dyDescent="0.15">
      <c r="E18" s="33"/>
      <c r="F18" s="34"/>
      <c r="G18" s="35"/>
      <c r="H18" s="36"/>
    </row>
    <row r="19" spans="5:8" ht="30" customHeight="1" x14ac:dyDescent="0.15">
      <c r="E19" s="154" t="s">
        <v>130</v>
      </c>
      <c r="F19" s="155"/>
      <c r="G19" s="44">
        <v>1200</v>
      </c>
      <c r="H19" s="37" t="s">
        <v>132</v>
      </c>
    </row>
    <row r="20" spans="5:8" ht="21.75" customHeight="1" x14ac:dyDescent="0.15">
      <c r="E20" s="12"/>
      <c r="F20" s="12"/>
      <c r="G20" s="9"/>
      <c r="H20" s="9"/>
    </row>
  </sheetData>
  <sheetProtection password="C763" sheet="1" objects="1" scenarios="1"/>
  <mergeCells count="3">
    <mergeCell ref="A3:I3"/>
    <mergeCell ref="E15:E17"/>
    <mergeCell ref="E19:F19"/>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MPS(input)</vt:lpstr>
      <vt:lpstr>MPS(input_separate)</vt:lpstr>
      <vt:lpstr>MPS(calc_process)</vt:lpstr>
      <vt:lpstr>MSS</vt:lpstr>
      <vt:lpstr>MRS(input)</vt:lpstr>
      <vt:lpstr>MRS(input_separate)</vt:lpstr>
      <vt:lpstr>MRS(calc_process)</vt:lpstr>
      <vt:lpstr>'MPS(input)'!Print_Area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2017-08-28T15:07:59Z</cp:lastPrinted>
  <dcterms:created xsi:type="dcterms:W3CDTF">2016-01-26T02:23:56Z</dcterms:created>
  <dcterms:modified xsi:type="dcterms:W3CDTF">2017-08-29T04:57:48Z</dcterms:modified>
</cp:coreProperties>
</file>