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azabu\project\2017\P170282801_平成30年度二国間クレジット制度の効率的な運用のための検討・実施事業委託業務\02_作業\02_各種申請\01_Methodology\16_TH\TH_PM009(AM005ver02_IGESチラー)\6_TH_AM005_ver02.0\public\"/>
    </mc:Choice>
  </mc:AlternateContent>
  <xr:revisionPtr revIDLastSave="0" documentId="10_ncr:100000_{C1FE582B-440B-47C6-ADFB-8A26DC63D0EA}" xr6:coauthVersionLast="31" xr6:coauthVersionMax="31" xr10:uidLastSave="{00000000-0000-0000-0000-000000000000}"/>
  <bookViews>
    <workbookView xWindow="6660" yWindow="0" windowWidth="20715" windowHeight="12315" tabRatio="688" xr2:uid="{00000000-000D-0000-FFFF-FFFF00000000}"/>
  </bookViews>
  <sheets>
    <sheet name="MPS(input)" sheetId="1" r:id="rId1"/>
    <sheet name="MPS(input_separate)" sheetId="6" r:id="rId2"/>
    <sheet name="MPS(calc_process)" sheetId="2" r:id="rId3"/>
    <sheet name="MSS" sheetId="7" r:id="rId4"/>
    <sheet name="MRS(input)" sheetId="8" r:id="rId5"/>
    <sheet name="MRS(input_separate)" sheetId="9" r:id="rId6"/>
    <sheet name="MRS(calc_process)" sheetId="10" r:id="rId7"/>
  </sheets>
  <definedNames>
    <definedName name="_xlnm.Print_Area" localSheetId="2">'MPS(calc_process)'!$A$1:$I$21</definedName>
    <definedName name="_xlnm.Print_Area" localSheetId="0">'MPS(input)'!$A$1:$K$36</definedName>
    <definedName name="_xlnm.Print_Area" localSheetId="6">'MRS(calc_process)'!$A$1:$I$21</definedName>
    <definedName name="_xlnm.Print_Area" localSheetId="4">'MRS(input)'!$A$1:$L$36</definedName>
    <definedName name="Z_B2660EC6_48E8_44CA_972A_E2556BB968F0_.wvu.PrintArea" localSheetId="2" hidden="1">'MPS(calc_process)'!$A$1:$I$21</definedName>
    <definedName name="Z_B2660EC6_48E8_44CA_972A_E2556BB968F0_.wvu.PrintArea" localSheetId="0" hidden="1">'MPS(input)'!$A$1:$K$36</definedName>
    <definedName name="Z_B2660EC6_48E8_44CA_972A_E2556BB968F0_.wvu.PrintArea" localSheetId="6" hidden="1">'MRS(calc_process)'!$A$1:$I$21</definedName>
    <definedName name="Z_B2660EC6_48E8_44CA_972A_E2556BB968F0_.wvu.PrintArea" localSheetId="4" hidden="1">'MRS(input)'!$A$1:$L$36</definedName>
    <definedName name="Z_D0CDC236_ABDA_4432_BA8D_8D1597712156_.wvu.PrintArea" localSheetId="2" hidden="1">'MPS(calc_process)'!$A$1:$I$21</definedName>
    <definedName name="Z_D0CDC236_ABDA_4432_BA8D_8D1597712156_.wvu.PrintArea" localSheetId="0" hidden="1">'MPS(input)'!$A$1:$K$36</definedName>
    <definedName name="Z_D0CDC236_ABDA_4432_BA8D_8D1597712156_.wvu.PrintArea" localSheetId="6" hidden="1">'MRS(calc_process)'!$A$1:$I$21</definedName>
    <definedName name="Z_D0CDC236_ABDA_4432_BA8D_8D1597712156_.wvu.PrintArea" localSheetId="4" hidden="1">'MRS(input)'!$A$1:$L$36</definedName>
    <definedName name="Z_D273F3A6_8152_4679_92B0_E1E5F788BD2C_.wvu.PrintArea" localSheetId="2" hidden="1">'MPS(calc_process)'!$A$1:$I$21</definedName>
    <definedName name="Z_D273F3A6_8152_4679_92B0_E1E5F788BD2C_.wvu.PrintArea" localSheetId="0" hidden="1">'MPS(input)'!$A$1:$K$36</definedName>
    <definedName name="Z_D273F3A6_8152_4679_92B0_E1E5F788BD2C_.wvu.PrintArea" localSheetId="6" hidden="1">'MRS(calc_process)'!$A$1:$I$21</definedName>
    <definedName name="Z_D273F3A6_8152_4679_92B0_E1E5F788BD2C_.wvu.PrintArea" localSheetId="4" hidden="1">'MRS(input)'!$A$1:$L$36</definedName>
  </definedNames>
  <calcPr calcId="179017"/>
</workbook>
</file>

<file path=xl/calcChain.xml><?xml version="1.0" encoding="utf-8"?>
<calcChain xmlns="http://schemas.openxmlformats.org/spreadsheetml/2006/main">
  <c r="U27" i="6" l="1"/>
  <c r="U26" i="6"/>
  <c r="U7" i="6"/>
  <c r="K27" i="8" l="1"/>
  <c r="K19" i="8" l="1"/>
  <c r="K17" i="8"/>
  <c r="F19" i="8" l="1"/>
  <c r="J8" i="9" s="1"/>
  <c r="F18" i="8"/>
  <c r="I9" i="9" s="1"/>
  <c r="J12" i="9"/>
  <c r="I7" i="6"/>
  <c r="J9" i="6"/>
  <c r="I9" i="6"/>
  <c r="J10" i="6"/>
  <c r="I10" i="6"/>
  <c r="J11" i="6"/>
  <c r="I11" i="6"/>
  <c r="J12" i="6"/>
  <c r="I12" i="6"/>
  <c r="J13" i="6"/>
  <c r="I13" i="6"/>
  <c r="J14" i="6"/>
  <c r="I14" i="6"/>
  <c r="J15" i="6"/>
  <c r="I15" i="6"/>
  <c r="J16" i="6"/>
  <c r="I16" i="6"/>
  <c r="J17" i="6"/>
  <c r="I17" i="6"/>
  <c r="J18" i="6"/>
  <c r="I18" i="6"/>
  <c r="J19" i="6"/>
  <c r="I19" i="6"/>
  <c r="J20" i="6"/>
  <c r="I20" i="6"/>
  <c r="J21" i="6"/>
  <c r="I21" i="6"/>
  <c r="J22" i="6"/>
  <c r="I22" i="6"/>
  <c r="J23" i="6"/>
  <c r="I23" i="6"/>
  <c r="J24" i="6"/>
  <c r="I24" i="6"/>
  <c r="J25" i="6"/>
  <c r="I25" i="6"/>
  <c r="J26" i="6"/>
  <c r="I26" i="6"/>
  <c r="J8" i="6"/>
  <c r="I8" i="6"/>
  <c r="J7" i="6"/>
  <c r="K16" i="8"/>
  <c r="K18" i="8"/>
  <c r="K20" i="8"/>
  <c r="K21" i="8"/>
  <c r="K22" i="8"/>
  <c r="K23" i="8"/>
  <c r="K24" i="8"/>
  <c r="K25" i="8"/>
  <c r="K26" i="8"/>
  <c r="K15" i="8"/>
  <c r="H27" i="8"/>
  <c r="H26" i="8"/>
  <c r="H25" i="8"/>
  <c r="H24" i="8"/>
  <c r="H23" i="8"/>
  <c r="H22" i="8"/>
  <c r="H21" i="8"/>
  <c r="H20" i="8"/>
  <c r="H18" i="8"/>
  <c r="H17" i="8"/>
  <c r="H16" i="8"/>
  <c r="H15" i="8"/>
  <c r="F20" i="8"/>
  <c r="F21" i="8"/>
  <c r="F22" i="8"/>
  <c r="F23" i="8"/>
  <c r="F24" i="8"/>
  <c r="F25" i="8"/>
  <c r="F26" i="8"/>
  <c r="F27" i="8"/>
  <c r="R24" i="9" s="1"/>
  <c r="F15" i="8"/>
  <c r="F24" i="9" s="1"/>
  <c r="L7" i="9"/>
  <c r="M7" i="9"/>
  <c r="N7" i="9"/>
  <c r="L8" i="9"/>
  <c r="M8" i="9"/>
  <c r="N8" i="9"/>
  <c r="L9" i="9"/>
  <c r="O9" i="9" s="1"/>
  <c r="M9" i="9"/>
  <c r="N9" i="9"/>
  <c r="L10" i="9"/>
  <c r="M10" i="9"/>
  <c r="N10" i="9"/>
  <c r="O10" i="9" s="1"/>
  <c r="L11" i="9"/>
  <c r="M11" i="9"/>
  <c r="N11" i="9"/>
  <c r="L12" i="9"/>
  <c r="M12" i="9"/>
  <c r="N12" i="9"/>
  <c r="L13" i="9"/>
  <c r="O13" i="9" s="1"/>
  <c r="M13" i="9"/>
  <c r="N13" i="9"/>
  <c r="L14" i="9"/>
  <c r="M14" i="9"/>
  <c r="N14" i="9"/>
  <c r="O14" i="9" s="1"/>
  <c r="L15" i="9"/>
  <c r="M15" i="9"/>
  <c r="N15" i="9"/>
  <c r="L16" i="9"/>
  <c r="M16" i="9"/>
  <c r="N16" i="9"/>
  <c r="L17" i="9"/>
  <c r="O17" i="9" s="1"/>
  <c r="M17" i="9"/>
  <c r="N17" i="9"/>
  <c r="L18" i="9"/>
  <c r="M18" i="9"/>
  <c r="N18" i="9"/>
  <c r="O18" i="9" s="1"/>
  <c r="L19" i="9"/>
  <c r="M19" i="9"/>
  <c r="N19" i="9"/>
  <c r="L20" i="9"/>
  <c r="M20" i="9"/>
  <c r="N20" i="9"/>
  <c r="L21" i="9"/>
  <c r="O21" i="9" s="1"/>
  <c r="M21" i="9"/>
  <c r="N21" i="9"/>
  <c r="L22" i="9"/>
  <c r="M22" i="9"/>
  <c r="N22" i="9"/>
  <c r="O22" i="9" s="1"/>
  <c r="L23" i="9"/>
  <c r="M23" i="9"/>
  <c r="N23" i="9"/>
  <c r="L24" i="9"/>
  <c r="M24" i="9"/>
  <c r="N24" i="9"/>
  <c r="L25" i="9"/>
  <c r="O25" i="9" s="1"/>
  <c r="M25" i="9"/>
  <c r="N25" i="9"/>
  <c r="L26" i="9"/>
  <c r="M26" i="9"/>
  <c r="N26" i="9"/>
  <c r="O26" i="9" s="1"/>
  <c r="K8" i="9"/>
  <c r="K9" i="9"/>
  <c r="K10" i="9"/>
  <c r="K11" i="9"/>
  <c r="K12" i="9"/>
  <c r="K13" i="9"/>
  <c r="K14" i="9"/>
  <c r="K15" i="9"/>
  <c r="K16" i="9"/>
  <c r="K17" i="9"/>
  <c r="K18" i="9"/>
  <c r="K19" i="9"/>
  <c r="K20" i="9"/>
  <c r="K21" i="9"/>
  <c r="K22" i="9"/>
  <c r="K23" i="9"/>
  <c r="K24" i="9"/>
  <c r="K25" i="9"/>
  <c r="K26" i="9"/>
  <c r="K7" i="9"/>
  <c r="I2" i="10"/>
  <c r="I1" i="10"/>
  <c r="U2" i="9"/>
  <c r="U1" i="9"/>
  <c r="L2" i="8"/>
  <c r="L1" i="8"/>
  <c r="R26" i="9"/>
  <c r="Q26" i="9"/>
  <c r="P26" i="9"/>
  <c r="F26" i="9"/>
  <c r="E26" i="9"/>
  <c r="D26" i="9"/>
  <c r="Q25" i="9"/>
  <c r="P25" i="9"/>
  <c r="E25" i="9"/>
  <c r="D25" i="9"/>
  <c r="Q24" i="9"/>
  <c r="P24" i="9"/>
  <c r="O24" i="9"/>
  <c r="E24" i="9"/>
  <c r="D24" i="9"/>
  <c r="R23" i="9"/>
  <c r="Q23" i="9"/>
  <c r="P23" i="9"/>
  <c r="O23" i="9"/>
  <c r="F23" i="9"/>
  <c r="E23" i="9"/>
  <c r="D23" i="9"/>
  <c r="R22" i="9"/>
  <c r="Q22" i="9"/>
  <c r="P22" i="9"/>
  <c r="F22" i="9"/>
  <c r="E22" i="9"/>
  <c r="D22" i="9"/>
  <c r="Q21" i="9"/>
  <c r="P21" i="9"/>
  <c r="E21" i="9"/>
  <c r="D21" i="9"/>
  <c r="Q20" i="9"/>
  <c r="P20" i="9"/>
  <c r="O20" i="9"/>
  <c r="E20" i="9"/>
  <c r="D20" i="9"/>
  <c r="R19" i="9"/>
  <c r="Q19" i="9"/>
  <c r="P19" i="9"/>
  <c r="O19" i="9"/>
  <c r="F19" i="9"/>
  <c r="E19" i="9"/>
  <c r="D19" i="9"/>
  <c r="R18" i="9"/>
  <c r="Q18" i="9"/>
  <c r="P18" i="9"/>
  <c r="F18" i="9"/>
  <c r="E18" i="9"/>
  <c r="D18" i="9"/>
  <c r="Q17" i="9"/>
  <c r="P17" i="9"/>
  <c r="E17" i="9"/>
  <c r="D17" i="9"/>
  <c r="Q16" i="9"/>
  <c r="P16" i="9"/>
  <c r="O16" i="9"/>
  <c r="E16" i="9"/>
  <c r="D16" i="9"/>
  <c r="R15" i="9"/>
  <c r="Q15" i="9"/>
  <c r="P15" i="9"/>
  <c r="O15" i="9"/>
  <c r="F15" i="9"/>
  <c r="E15" i="9"/>
  <c r="D15" i="9"/>
  <c r="R14" i="9"/>
  <c r="Q14" i="9"/>
  <c r="P14" i="9"/>
  <c r="F14" i="9"/>
  <c r="E14" i="9"/>
  <c r="D14" i="9"/>
  <c r="Q13" i="9"/>
  <c r="P13" i="9"/>
  <c r="E13" i="9"/>
  <c r="D13" i="9"/>
  <c r="Q12" i="9"/>
  <c r="P12" i="9"/>
  <c r="O12" i="9"/>
  <c r="E12" i="9"/>
  <c r="D12" i="9"/>
  <c r="R11" i="9"/>
  <c r="Q11" i="9"/>
  <c r="P11" i="9"/>
  <c r="O11" i="9"/>
  <c r="F11" i="9"/>
  <c r="E11" i="9"/>
  <c r="D11" i="9"/>
  <c r="R10" i="9"/>
  <c r="Q10" i="9"/>
  <c r="P10" i="9"/>
  <c r="F10" i="9"/>
  <c r="E10" i="9"/>
  <c r="D10" i="9"/>
  <c r="Q9" i="9"/>
  <c r="P9" i="9"/>
  <c r="E9" i="9"/>
  <c r="D9" i="9"/>
  <c r="Q8" i="9"/>
  <c r="P8" i="9"/>
  <c r="O8" i="9"/>
  <c r="E8" i="9"/>
  <c r="D8" i="9"/>
  <c r="R7" i="9"/>
  <c r="Q7" i="9"/>
  <c r="P7" i="9"/>
  <c r="O7" i="9"/>
  <c r="F7" i="9"/>
  <c r="E7" i="9"/>
  <c r="D7" i="9"/>
  <c r="F17" i="8"/>
  <c r="H18" i="9" s="1"/>
  <c r="C2" i="7"/>
  <c r="C1" i="7"/>
  <c r="I2" i="2"/>
  <c r="U1" i="6"/>
  <c r="U2" i="6"/>
  <c r="E16" i="1"/>
  <c r="G23" i="6" s="1"/>
  <c r="R14" i="6"/>
  <c r="P12" i="6"/>
  <c r="O11" i="6"/>
  <c r="F26" i="6"/>
  <c r="F25" i="6"/>
  <c r="F24" i="6"/>
  <c r="F23" i="6"/>
  <c r="F22" i="6"/>
  <c r="F21" i="6"/>
  <c r="F20" i="6"/>
  <c r="F19" i="6"/>
  <c r="F18" i="6"/>
  <c r="F17" i="6"/>
  <c r="F16" i="6"/>
  <c r="F15" i="6"/>
  <c r="F14" i="6"/>
  <c r="F13" i="6"/>
  <c r="F12" i="6"/>
  <c r="F11" i="6"/>
  <c r="F10" i="6"/>
  <c r="F9" i="6"/>
  <c r="F8" i="6"/>
  <c r="F7" i="6"/>
  <c r="Q26" i="6"/>
  <c r="Q25" i="6"/>
  <c r="Q24" i="6"/>
  <c r="Q23" i="6"/>
  <c r="Q22" i="6"/>
  <c r="Q21" i="6"/>
  <c r="Q20" i="6"/>
  <c r="Q19" i="6"/>
  <c r="Q18" i="6"/>
  <c r="Q17" i="6"/>
  <c r="Q16" i="6"/>
  <c r="Q15" i="6"/>
  <c r="Q14" i="6"/>
  <c r="Q13" i="6"/>
  <c r="Q12" i="6"/>
  <c r="Q11" i="6"/>
  <c r="Q10" i="6"/>
  <c r="Q9" i="6"/>
  <c r="Q8" i="6"/>
  <c r="Q7" i="6"/>
  <c r="R26" i="6"/>
  <c r="R25" i="6"/>
  <c r="R24" i="6"/>
  <c r="R23" i="6"/>
  <c r="R22" i="6"/>
  <c r="R21" i="6"/>
  <c r="R20" i="6"/>
  <c r="R19" i="6"/>
  <c r="R18" i="6"/>
  <c r="R17" i="6"/>
  <c r="R16" i="6"/>
  <c r="R15" i="6"/>
  <c r="R13" i="6"/>
  <c r="R12" i="6"/>
  <c r="R11" i="6"/>
  <c r="R10" i="6"/>
  <c r="R9" i="6"/>
  <c r="R8" i="6"/>
  <c r="R7" i="6"/>
  <c r="P26" i="6"/>
  <c r="P25" i="6"/>
  <c r="P24" i="6"/>
  <c r="P23" i="6"/>
  <c r="P22" i="6"/>
  <c r="P21" i="6"/>
  <c r="P20" i="6"/>
  <c r="P19" i="6"/>
  <c r="P18" i="6"/>
  <c r="P17" i="6"/>
  <c r="P16" i="6"/>
  <c r="P15" i="6"/>
  <c r="P14" i="6"/>
  <c r="P13" i="6"/>
  <c r="P11" i="6"/>
  <c r="P10" i="6"/>
  <c r="P9" i="6"/>
  <c r="P8" i="6"/>
  <c r="P7" i="6"/>
  <c r="O26" i="6"/>
  <c r="O25" i="6"/>
  <c r="O24" i="6"/>
  <c r="O23" i="6"/>
  <c r="O22" i="6"/>
  <c r="O21" i="6"/>
  <c r="O20" i="6"/>
  <c r="O19" i="6"/>
  <c r="O18" i="6"/>
  <c r="S18" i="6" s="1"/>
  <c r="O17" i="6"/>
  <c r="O16" i="6"/>
  <c r="O15" i="6"/>
  <c r="O14" i="6"/>
  <c r="O13" i="6"/>
  <c r="O12" i="6"/>
  <c r="O10" i="6"/>
  <c r="O9" i="6"/>
  <c r="O8" i="6"/>
  <c r="O7" i="6"/>
  <c r="E26" i="6"/>
  <c r="E25" i="6"/>
  <c r="E24" i="6"/>
  <c r="E23" i="6"/>
  <c r="E22" i="6"/>
  <c r="E21" i="6"/>
  <c r="E20" i="6"/>
  <c r="E19" i="6"/>
  <c r="E18" i="6"/>
  <c r="E17" i="6"/>
  <c r="E16" i="6"/>
  <c r="E15" i="6"/>
  <c r="E14" i="6"/>
  <c r="E13" i="6"/>
  <c r="E12" i="6"/>
  <c r="E11" i="6"/>
  <c r="E10" i="6"/>
  <c r="E9" i="6"/>
  <c r="E8" i="6"/>
  <c r="E7" i="6"/>
  <c r="D26" i="6"/>
  <c r="D25" i="6"/>
  <c r="D24" i="6"/>
  <c r="D23" i="6"/>
  <c r="D22" i="6"/>
  <c r="D21" i="6"/>
  <c r="D20" i="6"/>
  <c r="D19" i="6"/>
  <c r="D18" i="6"/>
  <c r="D17" i="6"/>
  <c r="D16" i="6"/>
  <c r="D15" i="6"/>
  <c r="D14" i="6"/>
  <c r="D13" i="6"/>
  <c r="D12" i="6"/>
  <c r="D11" i="6"/>
  <c r="D10" i="6"/>
  <c r="D9" i="6"/>
  <c r="D8" i="6"/>
  <c r="D7" i="6"/>
  <c r="E17" i="1"/>
  <c r="H26" i="6" s="1"/>
  <c r="H11" i="6"/>
  <c r="H20" i="6"/>
  <c r="H13" i="6"/>
  <c r="H24" i="6"/>
  <c r="H9" i="6"/>
  <c r="H18" i="6"/>
  <c r="H14" i="6"/>
  <c r="H23" i="6"/>
  <c r="H16" i="6"/>
  <c r="H8" i="6"/>
  <c r="G7" i="6"/>
  <c r="G25" i="6"/>
  <c r="G21" i="6"/>
  <c r="G18" i="6"/>
  <c r="G12" i="6"/>
  <c r="I1" i="2"/>
  <c r="S15" i="6" l="1"/>
  <c r="H8" i="9"/>
  <c r="H19" i="9"/>
  <c r="H11" i="9"/>
  <c r="H25" i="9"/>
  <c r="H17" i="9"/>
  <c r="H9" i="9"/>
  <c r="H10" i="9"/>
  <c r="G14" i="6"/>
  <c r="S14" i="6" s="1"/>
  <c r="G10" i="6"/>
  <c r="T10" i="6" s="1"/>
  <c r="G13" i="6"/>
  <c r="G17" i="6"/>
  <c r="G24" i="6"/>
  <c r="S24" i="6" s="1"/>
  <c r="H20" i="9"/>
  <c r="H12" i="9"/>
  <c r="H26" i="9"/>
  <c r="H24" i="9"/>
  <c r="H7" i="9"/>
  <c r="G11" i="6"/>
  <c r="S11" i="6" s="1"/>
  <c r="G8" i="6"/>
  <c r="S8" i="6" s="1"/>
  <c r="U8" i="6" s="1"/>
  <c r="H17" i="6"/>
  <c r="H16" i="9"/>
  <c r="H22" i="9"/>
  <c r="F9" i="9"/>
  <c r="R9" i="9"/>
  <c r="F13" i="9"/>
  <c r="R13" i="9"/>
  <c r="F17" i="9"/>
  <c r="R17" i="9"/>
  <c r="F21" i="9"/>
  <c r="R21" i="9"/>
  <c r="F25" i="9"/>
  <c r="R25" i="9"/>
  <c r="S23" i="6"/>
  <c r="S17" i="6"/>
  <c r="S21" i="6"/>
  <c r="U21" i="6" s="1"/>
  <c r="T13" i="6"/>
  <c r="G26" i="6"/>
  <c r="S26" i="6" s="1"/>
  <c r="G20" i="6"/>
  <c r="T20" i="6" s="1"/>
  <c r="G15" i="6"/>
  <c r="T15" i="6" s="1"/>
  <c r="U15" i="6" s="1"/>
  <c r="H7" i="6"/>
  <c r="S7" i="6" s="1"/>
  <c r="H22" i="6"/>
  <c r="H21" i="6"/>
  <c r="T21" i="6" s="1"/>
  <c r="H19" i="6"/>
  <c r="G19" i="6"/>
  <c r="G22" i="6"/>
  <c r="S22" i="6" s="1"/>
  <c r="U22" i="6" s="1"/>
  <c r="G9" i="6"/>
  <c r="S9" i="6" s="1"/>
  <c r="G16" i="6"/>
  <c r="S16" i="6" s="1"/>
  <c r="H15" i="6"/>
  <c r="H10" i="6"/>
  <c r="H25" i="6"/>
  <c r="T25" i="6" s="1"/>
  <c r="H12" i="6"/>
  <c r="S12" i="6" s="1"/>
  <c r="U12" i="6" s="1"/>
  <c r="H23" i="9"/>
  <c r="H15" i="9"/>
  <c r="H21" i="9"/>
  <c r="H13" i="9"/>
  <c r="H14" i="9"/>
  <c r="F16" i="8"/>
  <c r="F8" i="9"/>
  <c r="R8" i="9"/>
  <c r="F12" i="9"/>
  <c r="R12" i="9"/>
  <c r="F16" i="9"/>
  <c r="R16" i="9"/>
  <c r="F20" i="9"/>
  <c r="R20" i="9"/>
  <c r="T14" i="6"/>
  <c r="U14" i="6" s="1"/>
  <c r="T12" i="6"/>
  <c r="S13" i="6"/>
  <c r="J24" i="9"/>
  <c r="J20" i="9"/>
  <c r="J16" i="9"/>
  <c r="J7" i="9"/>
  <c r="J23" i="9"/>
  <c r="J19" i="9"/>
  <c r="J15" i="9"/>
  <c r="J11" i="9"/>
  <c r="T24" i="6"/>
  <c r="T22" i="6"/>
  <c r="T18" i="6"/>
  <c r="T16" i="6"/>
  <c r="J26" i="9"/>
  <c r="J22" i="9"/>
  <c r="J18" i="9"/>
  <c r="J14" i="9"/>
  <c r="J10" i="9"/>
  <c r="J25" i="9"/>
  <c r="J21" i="9"/>
  <c r="J17" i="9"/>
  <c r="J13" i="9"/>
  <c r="J9" i="9"/>
  <c r="T8" i="6"/>
  <c r="T23" i="6"/>
  <c r="U23" i="6" s="1"/>
  <c r="T19" i="6"/>
  <c r="T17" i="6"/>
  <c r="U17" i="6" s="1"/>
  <c r="S19" i="6"/>
  <c r="U18" i="6"/>
  <c r="U13" i="6"/>
  <c r="I7" i="9"/>
  <c r="I26" i="9"/>
  <c r="I24" i="9"/>
  <c r="I22" i="9"/>
  <c r="I20" i="9"/>
  <c r="I18" i="9"/>
  <c r="I16" i="9"/>
  <c r="I14" i="9"/>
  <c r="I12" i="9"/>
  <c r="I10" i="9"/>
  <c r="I8" i="9"/>
  <c r="I25" i="9"/>
  <c r="I23" i="9"/>
  <c r="I21" i="9"/>
  <c r="I19" i="9"/>
  <c r="I17" i="9"/>
  <c r="I15" i="9"/>
  <c r="I13" i="9"/>
  <c r="I11" i="9"/>
  <c r="U25" i="6" l="1"/>
  <c r="S27" i="6"/>
  <c r="G9" i="2" s="1"/>
  <c r="G8" i="2" s="1"/>
  <c r="U16" i="6"/>
  <c r="U24" i="6"/>
  <c r="S20" i="6"/>
  <c r="U20" i="6" s="1"/>
  <c r="U19" i="6"/>
  <c r="T26" i="6"/>
  <c r="T11" i="6"/>
  <c r="U11" i="6" s="1"/>
  <c r="T7" i="6"/>
  <c r="T27" i="6" s="1"/>
  <c r="G12" i="2" s="1"/>
  <c r="G11" i="2" s="1"/>
  <c r="T9" i="6"/>
  <c r="S10" i="6"/>
  <c r="U10" i="6" s="1"/>
  <c r="U9" i="6"/>
  <c r="S25" i="6"/>
  <c r="G7" i="9"/>
  <c r="T7" i="9" s="1"/>
  <c r="G23" i="9"/>
  <c r="T23" i="9" s="1"/>
  <c r="G13" i="9"/>
  <c r="T13" i="9" s="1"/>
  <c r="G21" i="9"/>
  <c r="T21" i="9" s="1"/>
  <c r="G25" i="9"/>
  <c r="G9" i="9"/>
  <c r="S9" i="9" s="1"/>
  <c r="G14" i="9"/>
  <c r="T14" i="9" s="1"/>
  <c r="G22" i="9"/>
  <c r="T22" i="9" s="1"/>
  <c r="G11" i="9"/>
  <c r="T11" i="9" s="1"/>
  <c r="G8" i="9"/>
  <c r="T8" i="9" s="1"/>
  <c r="G16" i="9"/>
  <c r="S16" i="9" s="1"/>
  <c r="G24" i="9"/>
  <c r="T24" i="9" s="1"/>
  <c r="G10" i="9"/>
  <c r="T10" i="9" s="1"/>
  <c r="G18" i="9"/>
  <c r="T18" i="9" s="1"/>
  <c r="G26" i="9"/>
  <c r="T26" i="9" s="1"/>
  <c r="G19" i="9"/>
  <c r="T19" i="9" s="1"/>
  <c r="G12" i="9"/>
  <c r="T12" i="9" s="1"/>
  <c r="G20" i="9"/>
  <c r="T20" i="9" s="1"/>
  <c r="G15" i="9"/>
  <c r="T15" i="9" s="1"/>
  <c r="G17" i="9"/>
  <c r="T25" i="9"/>
  <c r="T17" i="9"/>
  <c r="S7" i="9"/>
  <c r="S12" i="9"/>
  <c r="S20" i="9"/>
  <c r="G6" i="2"/>
  <c r="B31" i="1" s="1"/>
  <c r="S17" i="9"/>
  <c r="S22" i="9"/>
  <c r="S11" i="9"/>
  <c r="S19" i="9"/>
  <c r="S24" i="9"/>
  <c r="S25" i="9"/>
  <c r="S21" i="9"/>
  <c r="S10" i="9"/>
  <c r="S13" i="9" l="1"/>
  <c r="T16" i="9"/>
  <c r="S14" i="9"/>
  <c r="S8" i="9"/>
  <c r="S27" i="9" s="1"/>
  <c r="G9" i="10" s="1"/>
  <c r="G8" i="10" s="1"/>
  <c r="S26" i="9"/>
  <c r="U26" i="9" s="1"/>
  <c r="S18" i="9"/>
  <c r="U18" i="9" s="1"/>
  <c r="S15" i="9"/>
  <c r="S23" i="9"/>
  <c r="T9" i="9"/>
  <c r="U9" i="9" s="1"/>
  <c r="U7" i="9"/>
  <c r="U10" i="9"/>
  <c r="U16" i="9"/>
  <c r="U22" i="9"/>
  <c r="U23" i="9"/>
  <c r="U14" i="9"/>
  <c r="U24" i="9"/>
  <c r="U8" i="9"/>
  <c r="U13" i="9"/>
  <c r="U25" i="9"/>
  <c r="U19" i="9"/>
  <c r="U15" i="9"/>
  <c r="U12" i="9"/>
  <c r="U21" i="9"/>
  <c r="U11" i="9"/>
  <c r="U17" i="9"/>
  <c r="U20" i="9"/>
  <c r="T27" i="9" l="1"/>
  <c r="G12" i="10" s="1"/>
  <c r="G11" i="10" s="1"/>
  <c r="G6" i="10" s="1"/>
  <c r="D31" i="8" s="1"/>
  <c r="U27" i="9"/>
</calcChain>
</file>

<file path=xl/sharedStrings.xml><?xml version="1.0" encoding="utf-8"?>
<sst xmlns="http://schemas.openxmlformats.org/spreadsheetml/2006/main" count="496" uniqueCount="223">
  <si>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</si>
  <si>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</si>
  <si>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</si>
  <si>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</si>
  <si>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</si>
  <si>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</si>
  <si>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</si>
  <si>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</si>
  <si>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</si>
  <si>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</si>
  <si>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</si>
  <si>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</si>
  <si>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</si>
  <si>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</si>
  <si>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</si>
  <si>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</si>
  <si>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</si>
  <si>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</si>
  <si>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</si>
  <si>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</si>
  <si>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(1)</t>
  </si>
  <si>
    <r>
      <t>EC</t>
    </r>
    <r>
      <rPr>
        <vertAlign val="subscript"/>
        <sz val="11"/>
        <rFont val="Arial"/>
        <family val="2"/>
      </rPr>
      <t>PJ,i,p</t>
    </r>
    <phoneticPr fontId="4"/>
  </si>
  <si>
    <t>MWh/p</t>
    <phoneticPr fontId="4"/>
  </si>
  <si>
    <r>
      <t>EF</t>
    </r>
    <r>
      <rPr>
        <vertAlign val="subscript"/>
        <sz val="11"/>
        <rFont val="Arial"/>
        <family val="2"/>
      </rPr>
      <t>elec</t>
    </r>
    <phoneticPr fontId="4"/>
  </si>
  <si>
    <r>
      <t>T</t>
    </r>
    <r>
      <rPr>
        <vertAlign val="subscript"/>
        <sz val="11"/>
        <rFont val="Arial"/>
        <family val="2"/>
      </rPr>
      <t>cooling-out,i</t>
    </r>
    <phoneticPr fontId="4"/>
  </si>
  <si>
    <t>degree Celsius</t>
    <phoneticPr fontId="4"/>
  </si>
  <si>
    <t>-</t>
    <phoneticPr fontId="4"/>
  </si>
  <si>
    <t>Selected from the default values set in the methodology</t>
  </si>
  <si>
    <r>
      <t>COP</t>
    </r>
    <r>
      <rPr>
        <vertAlign val="subscript"/>
        <sz val="11"/>
        <rFont val="Arial"/>
        <family val="2"/>
      </rPr>
      <t>PJ,i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</si>
  <si>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</si>
  <si>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t>[Monitoring option]</t>
    <phoneticPr fontId="4"/>
  </si>
  <si>
    <t>Option A</t>
    <phoneticPr fontId="4"/>
  </si>
  <si>
    <t>Option B</t>
    <phoneticPr fontId="4"/>
  </si>
  <si>
    <t>Option C</t>
    <phoneticPr fontId="4"/>
  </si>
  <si>
    <t>Parameter</t>
  </si>
  <si>
    <r>
      <t>tCO</t>
    </r>
    <r>
      <rPr>
        <vertAlign val="subscript"/>
        <sz val="11"/>
        <color indexed="8"/>
        <rFont val="Arial"/>
        <family val="2"/>
      </rPr>
      <t>2</t>
    </r>
    <r>
      <rPr>
        <sz val="11"/>
        <color indexed="8"/>
        <rFont val="Arial"/>
        <family val="2"/>
      </rPr>
      <t>/p</t>
    </r>
    <phoneticPr fontId="4"/>
  </si>
  <si>
    <t>N/A</t>
  </si>
  <si>
    <t>MWh/p</t>
    <phoneticPr fontId="4"/>
  </si>
  <si>
    <t>[List of Default Values]</t>
    <phoneticPr fontId="4"/>
  </si>
  <si>
    <t>degree Celsius</t>
    <phoneticPr fontId="4"/>
  </si>
  <si>
    <t>Continuously</t>
    <phoneticPr fontId="4"/>
  </si>
  <si>
    <t>(3)</t>
    <phoneticPr fontId="4"/>
  </si>
  <si>
    <t>Option C</t>
    <phoneticPr fontId="4"/>
  </si>
  <si>
    <t>Monitored data</t>
    <phoneticPr fontId="4"/>
  </si>
  <si>
    <t>-</t>
    <phoneticPr fontId="3"/>
  </si>
  <si>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</si>
  <si>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r>
      <t>EG</t>
    </r>
    <r>
      <rPr>
        <vertAlign val="subscript"/>
        <sz val="11"/>
        <rFont val="Arial"/>
        <family val="2"/>
      </rPr>
      <t>PJ,p</t>
    </r>
    <phoneticPr fontId="4"/>
  </si>
  <si>
    <t>Monitored data</t>
    <phoneticPr fontId="4"/>
  </si>
  <si>
    <t>Continuously</t>
    <phoneticPr fontId="4"/>
  </si>
  <si>
    <t>(2)</t>
    <phoneticPr fontId="4"/>
  </si>
  <si>
    <r>
      <t>FC</t>
    </r>
    <r>
      <rPr>
        <vertAlign val="subscript"/>
        <sz val="11"/>
        <rFont val="Arial"/>
        <family val="2"/>
      </rPr>
      <t>PJ,p</t>
    </r>
    <phoneticPr fontId="4"/>
  </si>
  <si>
    <t>Option B</t>
    <phoneticPr fontId="4"/>
  </si>
  <si>
    <t>Invoice from fuel supply company</t>
    <phoneticPr fontId="4"/>
  </si>
  <si>
    <t>Data is collected and recorded from the invoices by the fuel supply company.</t>
    <phoneticPr fontId="4"/>
  </si>
  <si>
    <t>Continuously</t>
    <phoneticPr fontId="4"/>
  </si>
  <si>
    <r>
      <t>η</t>
    </r>
    <r>
      <rPr>
        <vertAlign val="subscript"/>
        <sz val="11"/>
        <rFont val="Arial"/>
        <family val="2"/>
      </rPr>
      <t>elec</t>
    </r>
    <phoneticPr fontId="4"/>
  </si>
  <si>
    <t xml:space="preserve">Power generation efficiency </t>
    <phoneticPr fontId="4"/>
  </si>
  <si>
    <t>%</t>
    <phoneticPr fontId="4"/>
  </si>
  <si>
    <t>Specification of the captive power generation system provided by the manufacturer</t>
    <phoneticPr fontId="4"/>
  </si>
  <si>
    <r>
      <t>NCV</t>
    </r>
    <r>
      <rPr>
        <vertAlign val="subscript"/>
        <sz val="11"/>
        <rFont val="Arial"/>
        <family val="2"/>
      </rPr>
      <t>fuel</t>
    </r>
    <phoneticPr fontId="4"/>
  </si>
  <si>
    <t>Net calorific value of consumed fuel</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</si>
  <si>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</si>
  <si>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</si>
  <si>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</si>
  <si>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</si>
  <si>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t>-</t>
    <phoneticPr fontId="3"/>
  </si>
  <si>
    <t>Parameters</t>
    <phoneticPr fontId="3"/>
  </si>
  <si>
    <t>Description of data</t>
    <phoneticPr fontId="3"/>
  </si>
  <si>
    <t>Units</t>
    <phoneticPr fontId="3"/>
  </si>
  <si>
    <t>-</t>
    <phoneticPr fontId="3"/>
  </si>
  <si>
    <t>Estimated values</t>
    <phoneticPr fontId="3"/>
  </si>
  <si>
    <t>Total</t>
    <phoneticPr fontId="3"/>
  </si>
  <si>
    <t>Project
chiller
No.</t>
    <phoneticPr fontId="3"/>
  </si>
  <si>
    <t>-</t>
    <phoneticPr fontId="4"/>
  </si>
  <si>
    <r>
      <t xml:space="preserve">The amount of fuel input for power generation during monitoring period </t>
    </r>
    <r>
      <rPr>
        <i/>
        <sz val="11"/>
        <rFont val="Arial"/>
        <family val="2"/>
      </rPr>
      <t>p</t>
    </r>
    <phoneticPr fontId="4"/>
  </si>
  <si>
    <r>
      <t xml:space="preserve">The amount of electricity generated during the monitoring period </t>
    </r>
    <r>
      <rPr>
        <i/>
        <sz val="11"/>
        <rFont val="Arial"/>
        <family val="2"/>
      </rPr>
      <t>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</si>
  <si>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</si>
  <si>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t>Units</t>
    <phoneticPr fontId="4"/>
  </si>
  <si>
    <t>1. Calculations for emission reductions</t>
    <phoneticPr fontId="4"/>
  </si>
  <si>
    <t>Fuel type</t>
    <phoneticPr fontId="4"/>
  </si>
  <si>
    <t>Value</t>
    <phoneticPr fontId="4"/>
  </si>
  <si>
    <t>Units</t>
    <phoneticPr fontId="4"/>
  </si>
  <si>
    <t>(a)</t>
    <phoneticPr fontId="4"/>
  </si>
  <si>
    <t>(b)</t>
    <phoneticPr fontId="4"/>
  </si>
  <si>
    <t>(c)</t>
    <phoneticPr fontId="4"/>
  </si>
  <si>
    <t>(d)</t>
    <phoneticPr fontId="4"/>
  </si>
  <si>
    <t>(e)</t>
    <phoneticPr fontId="4"/>
  </si>
  <si>
    <t>(f)</t>
    <phoneticPr fontId="4"/>
  </si>
  <si>
    <t>Parameters</t>
    <phoneticPr fontId="4"/>
  </si>
  <si>
    <t>Description of data</t>
    <phoneticPr fontId="4"/>
  </si>
  <si>
    <t>Estimated Values</t>
    <phoneticPr fontId="4"/>
  </si>
  <si>
    <t>Source of data</t>
    <phoneticPr fontId="4"/>
  </si>
  <si>
    <t>Other comments</t>
    <phoneticPr fontId="4"/>
  </si>
  <si>
    <r>
      <t>EF</t>
    </r>
    <r>
      <rPr>
        <vertAlign val="subscript"/>
        <sz val="11"/>
        <color theme="1"/>
        <rFont val="Arial"/>
        <family val="2"/>
      </rPr>
      <t>elec</t>
    </r>
    <phoneticPr fontId="4"/>
  </si>
  <si>
    <r>
      <t>tCO</t>
    </r>
    <r>
      <rPr>
        <vertAlign val="subscript"/>
        <sz val="11"/>
        <color theme="1"/>
        <rFont val="Arial"/>
        <family val="2"/>
      </rPr>
      <t>2</t>
    </r>
    <r>
      <rPr>
        <sz val="11"/>
        <color theme="1"/>
        <rFont val="Arial"/>
        <family val="2"/>
      </rPr>
      <t>/MWh</t>
    </r>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</si>
  <si>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</si>
  <si>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t>Monitoring Plan Sheet (Input Sheet) [Attachment to Project Design Document]</t>
    <phoneticPr fontId="4"/>
  </si>
  <si>
    <r>
      <t xml:space="preserve">Table 1: Parameters to be monitored </t>
    </r>
    <r>
      <rPr>
        <b/>
        <i/>
        <sz val="11"/>
        <color indexed="8"/>
        <rFont val="Arial"/>
        <family val="2"/>
      </rPr>
      <t>ex post</t>
    </r>
    <phoneticPr fontId="4"/>
  </si>
  <si>
    <r>
      <t xml:space="preserve">Table 2: Project-specific parameters to be fixed </t>
    </r>
    <r>
      <rPr>
        <b/>
        <i/>
        <sz val="11"/>
        <color indexed="8"/>
        <rFont val="Arial"/>
        <family val="2"/>
      </rPr>
      <t>ex ante</t>
    </r>
    <phoneticPr fontId="4"/>
  </si>
  <si>
    <r>
      <t>tCO</t>
    </r>
    <r>
      <rPr>
        <vertAlign val="subscript"/>
        <sz val="11"/>
        <rFont val="Arial"/>
        <family val="2"/>
      </rPr>
      <t>2</t>
    </r>
    <r>
      <rPr>
        <sz val="11"/>
        <rFont val="Arial"/>
        <family val="2"/>
      </rPr>
      <t>/MWh</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</si>
  <si>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</si>
  <si>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</si>
  <si>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T</t>
    </r>
    <r>
      <rPr>
        <vertAlign val="subscript"/>
        <sz val="11"/>
        <rFont val="Arial"/>
        <family val="2"/>
      </rPr>
      <t>chilled-out,i</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</si>
  <si>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</si>
  <si>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COP</t>
    </r>
    <r>
      <rPr>
        <vertAlign val="subscript"/>
        <sz val="11"/>
        <rFont val="Arial"/>
        <family val="2"/>
      </rPr>
      <t>RE,i</t>
    </r>
    <phoneticPr fontId="4"/>
  </si>
  <si>
    <r>
      <t xml:space="preserve">COP of reference chiller </t>
    </r>
    <r>
      <rPr>
        <i/>
        <sz val="11"/>
        <rFont val="Arial"/>
        <family val="2"/>
      </rPr>
      <t>i</t>
    </r>
    <r>
      <rPr>
        <sz val="11"/>
        <rFont val="Arial"/>
        <family val="2"/>
      </rPr>
      <t xml:space="preserve"> under the standardizing temperature conditions</t>
    </r>
    <phoneticPr fontId="4"/>
  </si>
  <si>
    <r>
      <t xml:space="preserve">COP of project chiller </t>
    </r>
    <r>
      <rPr>
        <i/>
        <sz val="11"/>
        <rFont val="Arial"/>
        <family val="2"/>
      </rPr>
      <t>i</t>
    </r>
    <r>
      <rPr>
        <sz val="11"/>
        <rFont val="Arial"/>
        <family val="2"/>
      </rPr>
      <t xml:space="preserve"> under the project specific conditions</t>
    </r>
    <phoneticPr fontId="4"/>
  </si>
  <si>
    <r>
      <t>COP</t>
    </r>
    <r>
      <rPr>
        <vertAlign val="subscript"/>
        <sz val="11"/>
        <rFont val="Arial"/>
        <family val="2"/>
      </rPr>
      <t>PJ,tc,i</t>
    </r>
    <phoneticPr fontId="4"/>
  </si>
  <si>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</si>
  <si>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</si>
  <si>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</si>
  <si>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</si>
  <si>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</si>
  <si>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r>
      <rPr>
        <b/>
        <i/>
        <sz val="11"/>
        <color theme="0"/>
        <rFont val="Arial"/>
        <family val="2"/>
      </rPr>
      <t>Ex-ante</t>
    </r>
    <r>
      <rPr>
        <b/>
        <sz val="11"/>
        <color theme="0"/>
        <rFont val="Arial"/>
        <family val="2"/>
      </rPr>
      <t xml:space="preserve"> estimation of emissions</t>
    </r>
    <phoneticPr fontId="3"/>
  </si>
  <si>
    <r>
      <t>EC</t>
    </r>
    <r>
      <rPr>
        <vertAlign val="subscript"/>
        <sz val="11"/>
        <rFont val="Arial"/>
        <family val="2"/>
      </rPr>
      <t>PJ,i,p</t>
    </r>
    <phoneticPr fontId="4"/>
  </si>
  <si>
    <r>
      <t>FC</t>
    </r>
    <r>
      <rPr>
        <vertAlign val="subscript"/>
        <sz val="11"/>
        <rFont val="Arial"/>
        <family val="2"/>
      </rPr>
      <t>PJ,p</t>
    </r>
    <phoneticPr fontId="4"/>
  </si>
  <si>
    <r>
      <t>EG</t>
    </r>
    <r>
      <rPr>
        <vertAlign val="subscript"/>
        <sz val="11"/>
        <rFont val="Arial"/>
        <family val="2"/>
      </rPr>
      <t>PJ,p</t>
    </r>
    <phoneticPr fontId="4"/>
  </si>
  <si>
    <r>
      <t>EF</t>
    </r>
    <r>
      <rPr>
        <vertAlign val="subscript"/>
        <sz val="11"/>
        <rFont val="Arial"/>
        <family val="2"/>
      </rPr>
      <t>elec</t>
    </r>
    <phoneticPr fontId="4"/>
  </si>
  <si>
    <r>
      <t>EF</t>
    </r>
    <r>
      <rPr>
        <vertAlign val="subscript"/>
        <sz val="11"/>
        <color theme="1"/>
        <rFont val="Arial"/>
        <family val="2"/>
      </rPr>
      <t>elec</t>
    </r>
    <phoneticPr fontId="4"/>
  </si>
  <si>
    <r>
      <t>T</t>
    </r>
    <r>
      <rPr>
        <vertAlign val="subscript"/>
        <sz val="11"/>
        <rFont val="Arial"/>
        <family val="2"/>
      </rPr>
      <t>cooling-out,i</t>
    </r>
    <phoneticPr fontId="4"/>
  </si>
  <si>
    <r>
      <t>T</t>
    </r>
    <r>
      <rPr>
        <vertAlign val="subscript"/>
        <sz val="11"/>
        <rFont val="Arial"/>
        <family val="2"/>
      </rPr>
      <t>chilled-out,i</t>
    </r>
    <phoneticPr fontId="4"/>
  </si>
  <si>
    <r>
      <t>COP</t>
    </r>
    <r>
      <rPr>
        <vertAlign val="subscript"/>
        <sz val="11"/>
        <rFont val="Arial"/>
        <family val="2"/>
      </rPr>
      <t>RE,i</t>
    </r>
    <phoneticPr fontId="4"/>
  </si>
  <si>
    <r>
      <t>COP</t>
    </r>
    <r>
      <rPr>
        <vertAlign val="subscript"/>
        <sz val="11"/>
        <rFont val="Arial"/>
        <family val="2"/>
      </rPr>
      <t>PJ,i</t>
    </r>
    <phoneticPr fontId="4"/>
  </si>
  <si>
    <r>
      <t>COP</t>
    </r>
    <r>
      <rPr>
        <vertAlign val="subscript"/>
        <sz val="11"/>
        <rFont val="Arial"/>
        <family val="2"/>
      </rPr>
      <t>PJ,tc,i</t>
    </r>
    <phoneticPr fontId="4"/>
  </si>
  <si>
    <r>
      <t>η</t>
    </r>
    <r>
      <rPr>
        <vertAlign val="subscript"/>
        <sz val="11"/>
        <rFont val="Arial"/>
        <family val="2"/>
      </rPr>
      <t>elec</t>
    </r>
    <phoneticPr fontId="4"/>
  </si>
  <si>
    <r>
      <t>NCV</t>
    </r>
    <r>
      <rPr>
        <vertAlign val="subscript"/>
        <sz val="11"/>
        <rFont val="Arial"/>
        <family val="2"/>
      </rPr>
      <t>fuel</t>
    </r>
    <phoneticPr fontId="4"/>
  </si>
  <si>
    <r>
      <t>EF</t>
    </r>
    <r>
      <rPr>
        <vertAlign val="subscript"/>
        <sz val="11"/>
        <rFont val="Arial"/>
        <family val="2"/>
      </rPr>
      <t>fuel</t>
    </r>
    <phoneticPr fontId="4"/>
  </si>
  <si>
    <r>
      <t>RE</t>
    </r>
    <r>
      <rPr>
        <vertAlign val="subscript"/>
        <sz val="11"/>
        <rFont val="Arial"/>
        <family val="2"/>
      </rPr>
      <t>i,p</t>
    </r>
    <phoneticPr fontId="4"/>
  </si>
  <si>
    <r>
      <t>PE</t>
    </r>
    <r>
      <rPr>
        <vertAlign val="subscript"/>
        <sz val="11"/>
        <rFont val="Arial"/>
        <family val="2"/>
      </rPr>
      <t>i,p</t>
    </r>
    <phoneticPr fontId="3"/>
  </si>
  <si>
    <r>
      <t>ER</t>
    </r>
    <r>
      <rPr>
        <vertAlign val="subscript"/>
        <sz val="11"/>
        <rFont val="Arial"/>
        <family val="2"/>
      </rPr>
      <t>i,p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</si>
  <si>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</si>
  <si>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r>
      <t xml:space="preserve">The amount of fuel input for power generation during monitoring period </t>
    </r>
    <r>
      <rPr>
        <i/>
        <sz val="11"/>
        <rFont val="Arial"/>
        <family val="2"/>
      </rPr>
      <t>p</t>
    </r>
    <phoneticPr fontId="3"/>
  </si>
  <si>
    <r>
      <t xml:space="preserve">The amount of electricity generated during the monitoring period </t>
    </r>
    <r>
      <rPr>
        <i/>
        <sz val="11"/>
        <rFont val="Arial"/>
        <family val="2"/>
      </rPr>
      <t>p</t>
    </r>
    <phoneticPr fontId="3"/>
  </si>
  <si>
    <r>
      <t xml:space="preserve">Output cooling water temperature of project chiller </t>
    </r>
    <r>
      <rPr>
        <i/>
        <sz val="11"/>
        <rFont val="Arial"/>
        <family val="2"/>
      </rPr>
      <t>i</t>
    </r>
    <r>
      <rPr>
        <sz val="11"/>
        <rFont val="Arial"/>
        <family val="2"/>
      </rPr>
      <t xml:space="preserve"> set under the project specific condition</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</si>
  <si>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</si>
  <si>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 xml:space="preserve">COP of reference chiller </t>
    </r>
    <r>
      <rPr>
        <i/>
        <sz val="11"/>
        <rFont val="Arial"/>
        <family val="2"/>
      </rPr>
      <t>i</t>
    </r>
    <r>
      <rPr>
        <sz val="11"/>
        <rFont val="Arial"/>
        <family val="2"/>
      </rPr>
      <t xml:space="preserve"> under the standardizing temperature conditions</t>
    </r>
    <phoneticPr fontId="4"/>
  </si>
  <si>
    <r>
      <t xml:space="preserve">COP of project chiller </t>
    </r>
    <r>
      <rPr>
        <i/>
        <sz val="11"/>
        <rFont val="Arial"/>
        <family val="2"/>
      </rPr>
      <t>i</t>
    </r>
    <r>
      <rPr>
        <sz val="11"/>
        <rFont val="Arial"/>
        <family val="2"/>
      </rPr>
      <t xml:space="preserve"> under the project specific conditions</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</si>
  <si>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</si>
  <si>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CO</t>
    </r>
    <r>
      <rPr>
        <vertAlign val="subscript"/>
        <sz val="11"/>
        <rFont val="Arial"/>
        <family val="2"/>
      </rPr>
      <t>2</t>
    </r>
    <r>
      <rPr>
        <sz val="11"/>
        <rFont val="Arial"/>
        <family val="2"/>
      </rPr>
      <t xml:space="preserve"> emission factor of consumed fuel</t>
    </r>
    <phoneticPr fontId="4"/>
  </si>
  <si>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3"/>
  </si>
  <si>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3"/>
  </si>
  <si>
    <r>
      <t>tCO</t>
    </r>
    <r>
      <rPr>
        <vertAlign val="subscript"/>
        <sz val="11"/>
        <rFont val="Arial"/>
        <family val="2"/>
      </rPr>
      <t>2</t>
    </r>
    <r>
      <rPr>
        <sz val="11"/>
        <rFont val="Arial"/>
        <family val="2"/>
      </rPr>
      <t>/MWh</t>
    </r>
    <phoneticPr fontId="4"/>
  </si>
  <si>
    <r>
      <t>tCO</t>
    </r>
    <r>
      <rPr>
        <vertAlign val="subscript"/>
        <sz val="11"/>
        <color theme="1"/>
        <rFont val="Arial"/>
        <family val="2"/>
      </rPr>
      <t>2</t>
    </r>
    <r>
      <rPr>
        <sz val="11"/>
        <color theme="1"/>
        <rFont val="Arial"/>
        <family val="2"/>
      </rPr>
      <t>/MWh</t>
    </r>
    <phoneticPr fontId="4"/>
  </si>
  <si>
    <r>
      <t>tCO</t>
    </r>
    <r>
      <rPr>
        <vertAlign val="subscript"/>
        <sz val="11"/>
        <rFont val="Arial"/>
        <family val="2"/>
      </rPr>
      <t>2</t>
    </r>
    <r>
      <rPr>
        <sz val="11"/>
        <rFont val="Arial"/>
        <family val="2"/>
      </rPr>
      <t>/GJ</t>
    </r>
    <phoneticPr fontId="4"/>
  </si>
  <si>
    <r>
      <t>tCO</t>
    </r>
    <r>
      <rPr>
        <vertAlign val="subscript"/>
        <sz val="11"/>
        <rFont val="Arial"/>
        <family val="2"/>
      </rPr>
      <t>2</t>
    </r>
    <r>
      <rPr>
        <sz val="11"/>
        <rFont val="Arial"/>
        <family val="2"/>
      </rPr>
      <t>/p</t>
    </r>
    <phoneticPr fontId="3"/>
  </si>
  <si>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</si>
  <si>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</si>
  <si>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</si>
  <si>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</si>
  <si>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</si>
  <si>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r>
      <t xml:space="preserve">Project emissions during the period </t>
    </r>
    <r>
      <rPr>
        <i/>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</si>
  <si>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</si>
  <si>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</si>
  <si>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 xml:space="preserve">Project emissions during the period </t>
    </r>
    <r>
      <rPr>
        <i/>
        <sz val="11"/>
        <color indexed="8"/>
        <rFont val="Arial"/>
        <family val="2"/>
      </rPr>
      <t>p</t>
    </r>
    <phoneticPr fontId="3"/>
  </si>
  <si>
    <r>
      <t>COP</t>
    </r>
    <r>
      <rPr>
        <vertAlign val="subscript"/>
        <sz val="11"/>
        <rFont val="Arial"/>
        <family val="2"/>
      </rPr>
      <t>RE,i</t>
    </r>
    <r>
      <rPr>
        <sz val="11"/>
        <rFont val="Arial"/>
        <family val="2"/>
      </rPr>
      <t xml:space="preserve"> (300</t>
    </r>
    <r>
      <rPr>
        <sz val="11"/>
        <rFont val="Arial Unicode MS"/>
        <family val="3"/>
        <charset val="128"/>
      </rPr>
      <t>≤</t>
    </r>
    <r>
      <rPr>
        <sz val="11"/>
        <rFont val="Arial"/>
        <family val="2"/>
      </rPr>
      <t>x&lt;500USRt)</t>
    </r>
    <phoneticPr fontId="4"/>
  </si>
  <si>
    <r>
      <t>COP</t>
    </r>
    <r>
      <rPr>
        <vertAlign val="subscript"/>
        <sz val="11"/>
        <rFont val="Arial"/>
        <family val="2"/>
      </rPr>
      <t>RE,i</t>
    </r>
    <r>
      <rPr>
        <sz val="11"/>
        <rFont val="Arial"/>
        <family val="2"/>
      </rPr>
      <t xml:space="preserve"> (500</t>
    </r>
    <r>
      <rPr>
        <sz val="11"/>
        <rFont val="Arial Unicode MS"/>
        <family val="3"/>
        <charset val="128"/>
      </rPr>
      <t>≤</t>
    </r>
    <r>
      <rPr>
        <sz val="11"/>
        <rFont val="Arial"/>
        <family val="2"/>
      </rPr>
      <t>x&lt;800USRt)</t>
    </r>
    <phoneticPr fontId="4"/>
  </si>
  <si>
    <r>
      <t>COP</t>
    </r>
    <r>
      <rPr>
        <vertAlign val="subscript"/>
        <sz val="11"/>
        <rFont val="Arial"/>
        <family val="2"/>
      </rPr>
      <t>RE,i</t>
    </r>
    <r>
      <rPr>
        <sz val="11"/>
        <rFont val="Arial"/>
        <family val="2"/>
      </rPr>
      <t xml:space="preserve"> (800</t>
    </r>
    <r>
      <rPr>
        <sz val="11"/>
        <rFont val="Arial Unicode MS"/>
        <family val="3"/>
        <charset val="128"/>
      </rPr>
      <t>≤</t>
    </r>
    <r>
      <rPr>
        <sz val="11"/>
        <rFont val="Arial"/>
        <family val="2"/>
      </rPr>
      <t>x</t>
    </r>
    <r>
      <rPr>
        <sz val="11"/>
        <rFont val="Arial Unicode MS"/>
        <family val="3"/>
        <charset val="128"/>
      </rPr>
      <t>≤</t>
    </r>
    <r>
      <rPr>
        <sz val="11"/>
        <rFont val="Arial"/>
        <family val="2"/>
      </rPr>
      <t>1500USRt)</t>
    </r>
    <phoneticPr fontId="4"/>
  </si>
  <si>
    <r>
      <t>TD</t>
    </r>
    <r>
      <rPr>
        <vertAlign val="subscript"/>
        <sz val="11"/>
        <rFont val="Arial"/>
        <family val="2"/>
      </rPr>
      <t>cooling</t>
    </r>
    <phoneticPr fontId="4"/>
  </si>
  <si>
    <r>
      <t>TD</t>
    </r>
    <r>
      <rPr>
        <vertAlign val="subscript"/>
        <sz val="11"/>
        <rFont val="Arial"/>
        <family val="2"/>
      </rPr>
      <t>chilled</t>
    </r>
    <phoneticPr fontId="4"/>
  </si>
  <si>
    <r>
      <rPr>
        <sz val="11"/>
        <rFont val="Arial"/>
        <family val="2"/>
      </rPr>
      <t>Chiller</t>
    </r>
    <r>
      <rPr>
        <i/>
        <sz val="11"/>
        <rFont val="Arial"/>
        <family val="2"/>
      </rPr>
      <t xml:space="preserve"> i</t>
    </r>
    <phoneticPr fontId="4"/>
  </si>
  <si>
    <t>3. Calculations of the project emissions</t>
    <phoneticPr fontId="3"/>
  </si>
  <si>
    <t>2. Calculations for reference emissions</t>
    <phoneticPr fontId="4"/>
  </si>
  <si>
    <t>Monitoring Structure Sheet [Attachment to Project Design Document]</t>
  </si>
  <si>
    <t>Role</t>
  </si>
  <si>
    <t>Monitoring Report Sheet (Input Sheet) [For Verification]</t>
    <phoneticPr fontId="4"/>
  </si>
  <si>
    <t>Monitoring Report Sheet (Calculation Process Sheet) [For Verification]</t>
    <phoneticPr fontId="4"/>
  </si>
  <si>
    <r>
      <t xml:space="preserve">Table 1: Parameters monitored </t>
    </r>
    <r>
      <rPr>
        <b/>
        <i/>
        <sz val="11"/>
        <color indexed="8"/>
        <rFont val="Arial"/>
        <family val="2"/>
      </rPr>
      <t>ex post</t>
    </r>
    <phoneticPr fontId="4"/>
  </si>
  <si>
    <r>
      <t xml:space="preserve">Table 2: Project-specific parameters fixed </t>
    </r>
    <r>
      <rPr>
        <b/>
        <i/>
        <sz val="11"/>
        <color indexed="8"/>
        <rFont val="Arial"/>
        <family val="2"/>
      </rPr>
      <t>ex ante</t>
    </r>
    <phoneticPr fontId="4"/>
  </si>
  <si>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4"/>
  </si>
  <si>
    <r>
      <t xml:space="preserve">Parameters monitored </t>
    </r>
    <r>
      <rPr>
        <b/>
        <i/>
        <sz val="11"/>
        <color indexed="9"/>
        <rFont val="Arial"/>
        <family val="2"/>
      </rPr>
      <t>ex post</t>
    </r>
    <phoneticPr fontId="3"/>
  </si>
  <si>
    <r>
      <t xml:space="preserve">Project-specific parameters fixed </t>
    </r>
    <r>
      <rPr>
        <b/>
        <i/>
        <sz val="11"/>
        <color indexed="9"/>
        <rFont val="Arial"/>
        <family val="2"/>
      </rPr>
      <t>ex ante</t>
    </r>
    <phoneticPr fontId="3"/>
  </si>
  <si>
    <r>
      <rPr>
        <b/>
        <i/>
        <sz val="11"/>
        <color theme="0"/>
        <rFont val="Arial"/>
        <family val="2"/>
      </rPr>
      <t>Ex-post</t>
    </r>
    <r>
      <rPr>
        <b/>
        <sz val="11"/>
        <color theme="0"/>
        <rFont val="Arial"/>
        <family val="2"/>
      </rPr>
      <t xml:space="preserve"> calculation of emissions</t>
    </r>
    <phoneticPr fontId="3"/>
  </si>
  <si>
    <t>Monitoring period</t>
    <phoneticPr fontId="4"/>
  </si>
  <si>
    <t>(k)</t>
    <phoneticPr fontId="4"/>
  </si>
  <si>
    <t>Monitoring period</t>
    <phoneticPr fontId="4"/>
  </si>
  <si>
    <t>Monitored Values</t>
    <phoneticPr fontId="4"/>
  </si>
  <si>
    <t>Monitored
/estimated values</t>
    <phoneticPr fontId="3"/>
  </si>
  <si>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3"/>
  </si>
  <si>
    <t>Based on public data which is measured by entities other than the project participants (Data used: publicly recognized data such as statistical data and specifications)</t>
    <phoneticPr fontId="4"/>
  </si>
  <si>
    <t>Based on the amount of transaction which is measured directly using measuring equipment (Data used: commercial evidence such as invoices)</t>
    <phoneticPr fontId="4"/>
  </si>
  <si>
    <t>Based on the actual measurement using measuring equipment (Data used: measured values)</t>
    <phoneticPr fontId="4"/>
  </si>
  <si>
    <t>Reference Number:</t>
    <phoneticPr fontId="4"/>
  </si>
  <si>
    <t>Input on "MPS
(input_separate)"</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</si>
  <si>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</si>
  <si>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t>Input on "MRS
(input_separate)"</t>
    <phoneticPr fontId="4"/>
  </si>
  <si>
    <t>MWh/p</t>
    <phoneticPr fontId="4"/>
  </si>
  <si>
    <t>Option C</t>
    <phoneticPr fontId="4"/>
  </si>
  <si>
    <t>Monitoring Plan Sheet (Calculation Process Sheet) [Attachment to Project Design Document]</t>
    <phoneticPr fontId="4"/>
  </si>
  <si>
    <t>Responsible personnel</t>
    <phoneticPr fontId="3"/>
  </si>
  <si>
    <t>The power generation efficiency calculated from monitored data of the amount of fuel input for power generation and the amount of electricity generated.</t>
    <phoneticPr fontId="4"/>
  </si>
  <si>
    <t>Power generation efficiency obtained from manufacturer's specification.</t>
    <phoneticPr fontId="4"/>
  </si>
  <si>
    <t>For options a); b) of 2) captive electricity; options b); c) of 3) electricity directly supplied from SPP.</t>
    <phoneticPr fontId="4"/>
  </si>
  <si>
    <t>For option a) of 2) captive electricity; option b) of 3) electricity directly supplied from SPP.</t>
    <phoneticPr fontId="4"/>
  </si>
  <si>
    <t>For option b) of 2) captive electricity; option c) of 3) electricity directly supplied from SPP.</t>
    <phoneticPr fontId="4"/>
  </si>
  <si>
    <r>
      <t xml:space="preserve">Data is measured by measuring equipments in the factory.
- Measuring and recording:
</t>
    </r>
    <r>
      <rPr>
        <sz val="11"/>
        <color theme="1"/>
        <rFont val="ＭＳ Ｐゴシック"/>
        <family val="3"/>
        <charset val="128"/>
      </rPr>
      <t>　</t>
    </r>
    <r>
      <rPr>
        <sz val="11"/>
        <color theme="1"/>
        <rFont val="Arial"/>
        <family val="2"/>
      </rPr>
      <t xml:space="preserve">1) Measured data is  recorded and stored in the measuring equipments.
</t>
    </r>
    <r>
      <rPr>
        <sz val="11"/>
        <color theme="1"/>
        <rFont val="ＭＳ Ｐゴシック"/>
        <family val="3"/>
        <charset val="128"/>
      </rPr>
      <t>　</t>
    </r>
    <r>
      <rPr>
        <sz val="11"/>
        <color theme="1"/>
        <rFont val="Arial"/>
        <family val="2"/>
      </rPr>
      <t>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</si>
  <si>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t>mass or volume/p</t>
    <phoneticPr fontId="4"/>
  </si>
  <si>
    <t>For option b) of 2) captive electricity; option c) of 3) electricity directly supplied from SPP</t>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</si>
  <si>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r>
      <rPr>
        <sz val="11"/>
        <color theme="1"/>
        <rFont val="Arial"/>
        <family val="2"/>
      </rPr>
      <t>;</t>
    </r>
    <r>
      <rPr>
        <b/>
        <sz val="11"/>
        <color theme="1"/>
        <rFont val="Arial"/>
        <family val="2"/>
      </rPr>
      <t xml:space="preserve">
</t>
    </r>
    <r>
      <rPr>
        <sz val="11"/>
        <color theme="1"/>
        <rFont val="Arial"/>
        <family val="2"/>
      </rPr>
      <t xml:space="preserve">[For 3) electricity directly supplied from small power producer (SPP) ] </t>
    </r>
    <r>
      <rPr>
        <b/>
        <sz val="11"/>
        <color theme="1"/>
        <rFont val="Arial"/>
        <family val="2"/>
      </rPr>
      <t xml:space="preserve">
</t>
    </r>
    <r>
      <rPr>
        <sz val="11"/>
        <color theme="1"/>
        <rFont val="Arial"/>
        <family val="2"/>
      </rPr>
      <t>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</si>
  <si>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xml:space="preserve">;
[For 3) electricity directly supplied from small power producer (SPP) ] </t>
    </r>
    <r>
      <rPr>
        <b/>
        <sz val="11"/>
        <color theme="1"/>
        <rFont val="Arial"/>
        <family val="2"/>
      </rPr>
      <t xml:space="preserve">
</t>
    </r>
    <r>
      <rPr>
        <sz val="11"/>
        <color theme="1"/>
        <rFont val="Arial"/>
        <family val="2"/>
      </rPr>
      <t>CO</t>
    </r>
    <r>
      <rPr>
        <vertAlign val="subscript"/>
        <sz val="11"/>
        <color theme="1"/>
        <rFont val="Arial"/>
        <family val="2"/>
      </rPr>
      <t xml:space="preserve">2 </t>
    </r>
    <r>
      <rPr>
        <sz val="11"/>
        <color theme="1"/>
        <rFont val="Arial"/>
        <family val="2"/>
      </rPr>
      <t xml:space="preserve">emission factor for consumed electricity
</t>
    </r>
    <r>
      <rPr>
        <b/>
        <sz val="11"/>
        <color theme="1"/>
        <rFont val="Arial"/>
        <family val="2"/>
      </rPr>
      <t>Option c)</t>
    </r>
    <phoneticPr fontId="4"/>
  </si>
  <si>
    <r>
      <t xml:space="preserve">[For 2) captive electricity]
</t>
    </r>
    <r>
      <rPr>
        <b/>
        <sz val="11"/>
        <color theme="1"/>
        <rFont val="Arial"/>
        <family val="2"/>
      </rPr>
      <t xml:space="preserve">In case the captive electricity generation system meets all of the following conditions;
</t>
    </r>
    <r>
      <rPr>
        <sz val="11"/>
        <color theme="1"/>
        <rFont val="Arial"/>
        <family val="2"/>
      </rPr>
      <t xml:space="preserve"> - The system is non-renewable generation system
 - Electricity generation capacity of the system is less than or equal to 15 MW</t>
    </r>
    <phoneticPr fontId="4"/>
  </si>
  <si>
    <r>
      <t>[For 1) grid electricity]
CO</t>
    </r>
    <r>
      <rPr>
        <vertAlign val="subscript"/>
        <sz val="11"/>
        <color theme="1"/>
        <rFont val="Arial"/>
        <family val="2"/>
      </rPr>
      <t>2</t>
    </r>
    <r>
      <rPr>
        <sz val="11"/>
        <color theme="1"/>
        <rFont val="Arial"/>
        <family val="2"/>
      </rPr>
      <t xml:space="preserve"> emission factor for consumed electricity</t>
    </r>
    <phoneticPr fontId="4"/>
  </si>
  <si>
    <r>
      <t>[For 3) electricity directly supplied from small power producer (SPP) ]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phoneticPr fontId="4"/>
  </si>
  <si>
    <t xml:space="preserve">[Electricity directly supplied from SPP]
a) The value provided by the SPP with the evidence stating information relevant to the value of emission factor e.g. data of power generation, type of power plant, type of fossil fuel, period of time. </t>
    <phoneticPr fontId="4"/>
  </si>
  <si>
    <r>
      <t>When project chiller may consume electricity supplied from more than 1 SPP, the project participant applies the CO</t>
    </r>
    <r>
      <rPr>
        <vertAlign val="subscript"/>
        <sz val="11"/>
        <color theme="1"/>
        <rFont val="Arial"/>
        <family val="2"/>
      </rPr>
      <t>2</t>
    </r>
    <r>
      <rPr>
        <sz val="11"/>
        <color theme="1"/>
        <rFont val="Arial"/>
        <family val="2"/>
      </rPr>
      <t xml:space="preserve"> emission factor with the lowest value.</t>
    </r>
    <phoneticPr fontId="4"/>
  </si>
  <si>
    <t>GJ/mass or volume</t>
    <phoneticPr fontId="4"/>
  </si>
  <si>
    <r>
      <t>Calculated
In case of [ 3) Electricity directly supplied from small power producer (SPP) ], when project chiller may consume electricity supplied from more than 1 SPP, the project participant applies the CO</t>
    </r>
    <r>
      <rPr>
        <vertAlign val="subscript"/>
        <sz val="11"/>
        <color theme="1"/>
        <rFont val="Arial"/>
        <family val="2"/>
      </rPr>
      <t>2</t>
    </r>
    <r>
      <rPr>
        <sz val="11"/>
        <color theme="1"/>
        <rFont val="Arial"/>
        <family val="2"/>
      </rPr>
      <t xml:space="preserve"> emission factor with the lowest value.</t>
    </r>
    <phoneticPr fontId="4"/>
  </si>
  <si>
    <r>
      <t>Calculated
In case of [ 3) electricity directly supplied from small power producer (SPP) ], when project chiller may consume electricity supplied from more than 1 SPP, the project participant applies the CO</t>
    </r>
    <r>
      <rPr>
        <vertAlign val="subscript"/>
        <sz val="11"/>
        <color theme="1"/>
        <rFont val="Arial"/>
        <family val="2"/>
      </rPr>
      <t>2</t>
    </r>
    <r>
      <rPr>
        <sz val="11"/>
        <color theme="1"/>
        <rFont val="Arial"/>
        <family val="2"/>
      </rPr>
      <t xml:space="preserve"> emission factor with the lowest value.</t>
    </r>
    <phoneticPr fontId="4"/>
  </si>
  <si>
    <t>Monitoring Spreadsheet: JCM_TH_AM005_ver02.0</t>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</si>
  <si>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r>
      <rPr>
        <sz val="11"/>
        <color theme="1"/>
        <rFont val="Arial"/>
        <family val="2"/>
      </rPr>
      <t>;
[For 3) electricity directly supplied from small power producer (SPP) ] 
CO</t>
    </r>
    <r>
      <rPr>
        <vertAlign val="subscript"/>
        <sz val="11"/>
        <color theme="1"/>
        <rFont val="Arial"/>
        <family val="2"/>
      </rPr>
      <t xml:space="preserve">2 </t>
    </r>
    <r>
      <rPr>
        <sz val="11"/>
        <color theme="1"/>
        <rFont val="Arial"/>
        <family val="2"/>
      </rPr>
      <t xml:space="preserve">emission factor for consumed electricity
</t>
    </r>
    <r>
      <rPr>
        <b/>
        <sz val="11"/>
        <color theme="1"/>
        <rFont val="Arial"/>
        <family val="2"/>
      </rPr>
      <t>Option b)</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</si>
  <si>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[For 3) electricity directly supplied from small power producer (SPP) ]</t>
    </r>
    <r>
      <rPr>
        <b/>
        <sz val="11"/>
        <color theme="1"/>
        <rFont val="Arial"/>
        <family val="2"/>
      </rPr>
      <t xml:space="preserve"> </t>
    </r>
    <r>
      <rPr>
        <sz val="11"/>
        <color theme="1"/>
        <rFont val="Arial"/>
        <family val="2"/>
      </rPr>
      <t xml:space="preserve">
CO2 emission factor for consumed electricity
</t>
    </r>
    <r>
      <rPr>
        <b/>
        <sz val="11"/>
        <color theme="1"/>
        <rFont val="Arial"/>
        <family val="2"/>
      </rPr>
      <t>Option c)</t>
    </r>
    <phoneticPr fontId="4"/>
  </si>
  <si>
    <r>
      <t>[For 3) electricity directly supplied from small power producer (SPP) ]
CO</t>
    </r>
    <r>
      <rPr>
        <vertAlign val="subscript"/>
        <sz val="11"/>
        <color theme="1"/>
        <rFont val="Arial"/>
        <family val="2"/>
      </rPr>
      <t xml:space="preserve">2 </t>
    </r>
    <r>
      <rPr>
        <sz val="11"/>
        <color theme="1"/>
        <rFont val="Arial"/>
        <family val="2"/>
      </rPr>
      <t xml:space="preserve">emission factor for consumed electricity
</t>
    </r>
    <r>
      <rPr>
        <b/>
        <sz val="11"/>
        <color theme="1"/>
        <rFont val="Arial"/>
        <family val="2"/>
      </rPr>
      <t>Option a)</t>
    </r>
    <phoneticPr fontId="4"/>
  </si>
  <si>
    <r>
      <t xml:space="preserve">Data is measured by measuring equipments in the factory.
- Measuring and recording:
</t>
    </r>
    <r>
      <rPr>
        <sz val="11"/>
        <color theme="1"/>
        <rFont val="ＭＳ Ｐゴシック"/>
        <family val="3"/>
        <charset val="128"/>
      </rPr>
      <t>　</t>
    </r>
    <r>
      <rPr>
        <sz val="11"/>
        <color theme="1"/>
        <rFont val="Arial"/>
        <family val="2"/>
      </rPr>
      <t xml:space="preserve">1) Measured data is  recorded and stored in the measuring equipments.
</t>
    </r>
    <r>
      <rPr>
        <sz val="11"/>
        <color theme="1"/>
        <rFont val="ＭＳ Ｐゴシック"/>
        <family val="3"/>
        <charset val="128"/>
      </rPr>
      <t>　</t>
    </r>
    <r>
      <rPr>
        <sz val="11"/>
        <color theme="1"/>
        <rFont val="Arial"/>
        <family val="2"/>
      </rPr>
      <t>2) Recorded data is checked its integrity once a month by responsible staff.
- Calibration:
The electrical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electrical measuring equipment has been prepared by the time of installation.</t>
    </r>
    <phoneticPr fontId="4"/>
  </si>
  <si>
    <t>for option b) of 2) captive electricity;  option c) of 3) electricity directly supplied from SPP</t>
    <phoneticPr fontId="4"/>
  </si>
  <si>
    <t>for option b) of 2) captive electricity; option c) of 3) electricity directly supplied from SPP</t>
    <phoneticPr fontId="4"/>
  </si>
  <si>
    <r>
      <t xml:space="preserve">[For 2) captive electricity] 
CO2 emission factor for consumed electricity
</t>
    </r>
    <r>
      <rPr>
        <b/>
        <sz val="11"/>
        <color theme="1"/>
        <rFont val="Arial"/>
        <family val="2"/>
      </rPr>
      <t>Option a)</t>
    </r>
    <r>
      <rPr>
        <sz val="11"/>
        <color theme="1"/>
        <rFont val="Arial"/>
        <family val="2"/>
      </rPr>
      <t xml:space="preserve">;
[For 3) electricity directly supplied from small power producer (SPP) ] 
CO2 emission factor for consumed electricity
</t>
    </r>
    <r>
      <rPr>
        <b/>
        <sz val="11"/>
        <color theme="1"/>
        <rFont val="Arial"/>
        <family val="2"/>
      </rPr>
      <t>Option b)</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</si>
  <si>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xml:space="preserve">;
[For 3) electricity directly supplied from small power producer (SPP) ] 
CO2 emission factor for consumed electricity
</t>
    </r>
    <r>
      <rPr>
        <b/>
        <sz val="11"/>
        <color theme="1"/>
        <rFont val="Arial"/>
        <family val="2"/>
      </rPr>
      <t>Option c)</t>
    </r>
    <phoneticPr fontId="4"/>
  </si>
  <si>
    <t>[Electricity directly supplied from SPP]
a) The value provided by the SPP with the evidence stating information relevant to the value of emission factor e.g. data of power generation, type of power plant, type of fossil fuel, period of time.</t>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</si>
  <si>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r>
      <rPr>
        <sz val="11"/>
        <color theme="1"/>
        <rFont val="Arial"/>
        <family val="2"/>
      </rPr>
      <t>;</t>
    </r>
    <r>
      <rPr>
        <b/>
        <sz val="11"/>
        <color theme="1"/>
        <rFont val="Arial"/>
        <family val="2"/>
      </rPr>
      <t xml:space="preserve">
</t>
    </r>
    <r>
      <rPr>
        <sz val="11"/>
        <color theme="1"/>
        <rFont val="Arial"/>
        <family val="2"/>
      </rPr>
      <t>[For 3) electricity directly supplied from small power producer (SPP) ] 
CO2 emission factor for consumed electricity</t>
    </r>
    <r>
      <rPr>
        <b/>
        <sz val="11"/>
        <color theme="1"/>
        <rFont val="Arial"/>
        <family val="2"/>
      </rPr>
      <t xml:space="preserve">
Option b)</t>
    </r>
    <phoneticPr fontId="4"/>
  </si>
  <si>
    <r>
      <t>[For 2)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r>
      <rPr>
        <sz val="11"/>
        <color theme="1"/>
        <rFont val="Arial"/>
        <family val="2"/>
      </rPr>
      <t xml:space="preserve">
[For 3) electricity directly supplied from small power producer (SPP) ] 
CO2 emission factor for consumed electricity</t>
    </r>
    <r>
      <rPr>
        <b/>
        <sz val="11"/>
        <color theme="1"/>
        <rFont val="Arial"/>
        <family val="2"/>
      </rPr>
      <t xml:space="preserve">
Option c)</t>
    </r>
    <phoneticPr fontId="4"/>
  </si>
  <si>
    <r>
      <t xml:space="preserve">[For 2) captive electricity]
</t>
    </r>
    <r>
      <rPr>
        <b/>
        <sz val="11"/>
        <color theme="1"/>
        <rFont val="Arial"/>
        <family val="2"/>
      </rPr>
      <t>In case the captive electricity generation system meets all of the following conditions;</t>
    </r>
    <r>
      <rPr>
        <sz val="11"/>
        <color theme="1"/>
        <rFont val="Arial"/>
        <family val="2"/>
      </rPr>
      <t xml:space="preserve">
 - The system is non-renewable generation system
 - Electricity generation capacity of the system is less than or equal to 15 MW
</t>
    </r>
    <r>
      <rPr>
        <strike/>
        <sz val="11"/>
        <color rgb="FF0070C0"/>
        <rFont val="Arial"/>
        <family val="2"/>
      </rPr>
      <t/>
    </r>
    <phoneticPr fontId="4"/>
  </si>
  <si>
    <r>
      <t xml:space="preserve">Project emissions of project chiller </t>
    </r>
    <r>
      <rPr>
        <i/>
        <sz val="11"/>
        <color theme="1"/>
        <rFont val="Arial"/>
        <family val="2"/>
      </rPr>
      <t>i</t>
    </r>
    <r>
      <rPr>
        <sz val="11"/>
        <color theme="1"/>
        <rFont val="Arial"/>
        <family val="2"/>
      </rPr>
      <t xml:space="preserve"> during the period </t>
    </r>
    <r>
      <rPr>
        <i/>
        <sz val="11"/>
        <color theme="1"/>
        <rFont val="Arial"/>
        <family val="2"/>
      </rPr>
      <t>p</t>
    </r>
    <phoneticPr fontId="3"/>
  </si>
  <si>
    <r>
      <t>tCO</t>
    </r>
    <r>
      <rPr>
        <vertAlign val="subscript"/>
        <sz val="11"/>
        <color theme="1"/>
        <rFont val="Arial"/>
        <family val="2"/>
      </rPr>
      <t>2</t>
    </r>
    <r>
      <rPr>
        <sz val="11"/>
        <color theme="1"/>
        <rFont val="Arial"/>
        <family val="2"/>
      </rPr>
      <t>/p</t>
    </r>
    <phoneticPr fontId="3"/>
  </si>
  <si>
    <r>
      <t xml:space="preserve">[For 2) captive electricity]
</t>
    </r>
    <r>
      <rPr>
        <b/>
        <sz val="11"/>
        <color theme="1"/>
        <rFont val="Arial"/>
        <family val="2"/>
      </rPr>
      <t>In case the captive electricity generation system meets all of the following conditions</t>
    </r>
    <r>
      <rPr>
        <sz val="11"/>
        <color theme="1"/>
        <rFont val="Arial"/>
        <family val="2"/>
      </rPr>
      <t xml:space="preserve">;
 - The system is non-renewable generation system
 - Electricity generation capacity of the system is less than or equal to 15 MW
</t>
    </r>
    <r>
      <rPr>
        <strike/>
        <sz val="11"/>
        <color theme="1"/>
        <rFont val="Arial"/>
        <family val="2"/>
      </rPr>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</si>
</sst>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Red]\-#,##0\ "/>
    <numFmt numFmtId="177" formatCode="#,##0.000_ ;[Red]\-#,##0.000\ "/>
    <numFmt numFmtId="178" formatCode="0.00_ "/>
    <numFmt numFmtId="179" formatCode="#,##0.00_ ;[Red]\-#,##0.00\ "/>
    <numFmt numFmtId="180" formatCode="0.00_ ;[Red]\-0.00\ "/>
    <numFmt numFmtId="181" formatCode="0.0000_ ;[Red]\-0.0000\ "/>
    <numFmt numFmtId="182" formatCode="0.000_ ;[Red]\-0.000\ "/>
    <numFmt numFmtId="183" formatCode="#,##0.0_ ;[Red]\-#,##0.0\ "/>
    <numFmt numFmtId="184" formatCode="#,##0.0000_ ;[Red]\-#,##0.0000\ "/>
  </numFmts>
  <fonts count="32"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i/>
      <sz val="11"/>
      <color indexed="8"/>
      <name val="Arial"/>
      <family val="2"/>
    </font>
    <font>
      <vertAlign val="subscript"/>
      <sz val="11"/>
      <color indexed="8"/>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vertAlign val="subscript"/>
      <sz val="11"/>
      <color theme="1"/>
      <name val="Arial"/>
      <family val="2"/>
    </font>
    <font>
      <sz val="11"/>
      <name val="Arial Unicode MS"/>
      <family val="3"/>
      <charset val="128"/>
    </font>
    <font>
      <b/>
      <i/>
      <sz val="11"/>
      <color indexed="8"/>
      <name val="Arial"/>
      <family val="2"/>
    </font>
    <font>
      <b/>
      <vertAlign val="subscript"/>
      <sz val="11"/>
      <color indexed="8"/>
      <name val="Arial"/>
      <family val="2"/>
    </font>
    <font>
      <b/>
      <vertAlign val="subscript"/>
      <sz val="11"/>
      <color indexed="9"/>
      <name val="Arial"/>
      <family val="2"/>
    </font>
    <font>
      <sz val="11"/>
      <color rgb="FFFF0000"/>
      <name val="Arial"/>
      <family val="2"/>
    </font>
    <font>
      <strike/>
      <sz val="11"/>
      <color theme="1"/>
      <name val="Arial"/>
      <family val="2"/>
    </font>
    <font>
      <strike/>
      <sz val="11"/>
      <color rgb="FF0070C0"/>
      <name val="Arial"/>
      <family val="2"/>
    </font>
    <font>
      <sz val="11"/>
      <color theme="1"/>
      <name val="ＭＳ Ｐゴシック"/>
      <family val="3"/>
      <charset val="128"/>
    </font>
    <font>
      <i/>
      <sz val="11"/>
      <color theme="1"/>
      <name val="Arial"/>
      <family val="2"/>
    </font>
  </fonts>
  <fills count="11">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3" tint="0.59999389629810485"/>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theme="1" tint="0.34998626667073579"/>
      </right>
      <top style="thin">
        <color indexed="23"/>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style="thin">
        <color theme="1" tint="0.34998626667073579"/>
      </right>
      <top style="thin">
        <color indexed="23"/>
      </top>
      <bottom style="thin">
        <color indexed="23"/>
      </bottom>
      <diagonal/>
    </border>
    <border>
      <left style="thin">
        <color indexed="23"/>
      </left>
      <right style="thin">
        <color indexed="23"/>
      </right>
      <top/>
      <bottom style="thin">
        <color theme="1" tint="0.34998626667073579"/>
      </bottom>
      <diagonal/>
    </border>
    <border>
      <left style="thin">
        <color indexed="23"/>
      </left>
      <right/>
      <top style="thin">
        <color indexed="23"/>
      </top>
      <bottom style="thin">
        <color theme="1" tint="0.34998626667073579"/>
      </bottom>
      <diagonal/>
    </border>
    <border>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
      <left style="thin">
        <color indexed="23"/>
      </left>
      <right style="thin">
        <color indexed="23"/>
      </right>
      <top style="thin">
        <color indexed="23"/>
      </top>
      <bottom style="thin">
        <color theme="1" tint="0.34998626667073579"/>
      </bottom>
      <diagonal/>
    </border>
    <border>
      <left style="thin">
        <color indexed="23"/>
      </left>
      <right style="thin">
        <color theme="1" tint="0.34998626667073579"/>
      </right>
      <top style="thin">
        <color indexed="23"/>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s>
  <cellStyleXfs count="3">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cellStyleXfs>
  <cellXfs count="194">
    <xf numFmtId="0" fontId="0" fillId="0" borderId="0" xfId="0">
      <alignment vertical="center"/>
    </xf>
    <xf numFmtId="0" fontId="2" fillId="0" borderId="0" xfId="0" applyFont="1">
      <alignment vertical="center"/>
    </xf>
    <xf numFmtId="0" fontId="8" fillId="0" borderId="1" xfId="0" applyFont="1" applyFill="1" applyBorder="1" applyAlignment="1" applyProtection="1">
      <alignment vertical="center" wrapText="1"/>
      <protection locked="0"/>
    </xf>
    <xf numFmtId="0" fontId="8" fillId="4" borderId="1" xfId="0" applyFont="1" applyFill="1" applyBorder="1" applyAlignment="1" applyProtection="1">
      <alignment vertical="center" wrapText="1"/>
      <protection locked="0"/>
    </xf>
    <xf numFmtId="177" fontId="8" fillId="4" borderId="1" xfId="1" applyNumberFormat="1" applyFont="1" applyFill="1" applyBorder="1" applyAlignment="1" applyProtection="1">
      <alignment horizontal="right" vertical="center"/>
      <protection locked="0"/>
    </xf>
    <xf numFmtId="0" fontId="2" fillId="0" borderId="0" xfId="0" applyFont="1" applyBorder="1">
      <alignment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8" fillId="0" borderId="5" xfId="0" applyFont="1" applyBorder="1" applyAlignment="1">
      <alignment horizontal="center" vertical="center"/>
    </xf>
    <xf numFmtId="0" fontId="2"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2" fillId="0" borderId="0" xfId="0" applyFont="1" applyFill="1" applyBorder="1" applyAlignment="1">
      <alignment horizontal="center" vertical="center"/>
    </xf>
    <xf numFmtId="0" fontId="2" fillId="4" borderId="0" xfId="0" applyFont="1" applyFill="1" applyBorder="1">
      <alignment vertical="center"/>
    </xf>
    <xf numFmtId="0" fontId="8" fillId="0" borderId="2" xfId="0" applyFont="1" applyBorder="1" applyProtection="1">
      <alignment vertical="center"/>
      <protection locked="0"/>
    </xf>
    <xf numFmtId="179" fontId="8" fillId="0" borderId="1" xfId="1" applyNumberFormat="1" applyFont="1" applyFill="1" applyBorder="1" applyProtection="1">
      <alignment vertical="center"/>
      <protection locked="0"/>
    </xf>
    <xf numFmtId="0" fontId="2" fillId="0" borderId="0" xfId="0" applyFont="1" applyAlignment="1">
      <alignment horizontal="right" vertical="center"/>
    </xf>
    <xf numFmtId="177" fontId="21" fillId="4" borderId="1" xfId="1" applyNumberFormat="1" applyFont="1" applyFill="1" applyBorder="1" applyProtection="1">
      <alignment vertical="center"/>
      <protection locked="0"/>
    </xf>
    <xf numFmtId="0" fontId="2" fillId="3" borderId="14" xfId="0" applyFont="1" applyFill="1" applyBorder="1">
      <alignment vertical="center"/>
    </xf>
    <xf numFmtId="0" fontId="2" fillId="3" borderId="11" xfId="0" applyFont="1" applyFill="1" applyBorder="1">
      <alignment vertical="center"/>
    </xf>
    <xf numFmtId="0" fontId="2" fillId="3" borderId="5" xfId="0" applyFont="1" applyFill="1" applyBorder="1">
      <alignment vertical="center"/>
    </xf>
    <xf numFmtId="0" fontId="2" fillId="10" borderId="6" xfId="0" applyFont="1" applyFill="1" applyBorder="1">
      <alignment vertical="center"/>
    </xf>
    <xf numFmtId="0" fontId="2" fillId="10" borderId="7" xfId="0" applyFont="1" applyFill="1" applyBorder="1">
      <alignment vertical="center"/>
    </xf>
    <xf numFmtId="0" fontId="2" fillId="10" borderId="8" xfId="0" applyFont="1" applyFill="1" applyBorder="1">
      <alignment vertical="center"/>
    </xf>
    <xf numFmtId="0" fontId="2" fillId="10" borderId="12" xfId="0" applyFont="1" applyFill="1" applyBorder="1">
      <alignment vertical="center"/>
    </xf>
    <xf numFmtId="0" fontId="2" fillId="10" borderId="0" xfId="0" applyFont="1" applyFill="1" applyBorder="1">
      <alignment vertical="center"/>
    </xf>
    <xf numFmtId="0" fontId="2" fillId="10" borderId="1" xfId="0" applyFont="1" applyFill="1" applyBorder="1">
      <alignment vertical="center"/>
    </xf>
    <xf numFmtId="0" fontId="2" fillId="10" borderId="13" xfId="0" applyFont="1" applyFill="1" applyBorder="1" applyAlignment="1">
      <alignment vertical="center"/>
    </xf>
    <xf numFmtId="0" fontId="2" fillId="10" borderId="1" xfId="0" applyFont="1" applyFill="1" applyBorder="1" applyAlignment="1">
      <alignment vertical="center"/>
    </xf>
    <xf numFmtId="0" fontId="6" fillId="9" borderId="22" xfId="0" applyFont="1" applyFill="1" applyBorder="1">
      <alignment vertical="center"/>
    </xf>
    <xf numFmtId="0" fontId="2" fillId="9" borderId="23" xfId="0" applyFont="1" applyFill="1" applyBorder="1">
      <alignment vertical="center"/>
    </xf>
    <xf numFmtId="0" fontId="2" fillId="9" borderId="2" xfId="0" applyFont="1" applyFill="1" applyBorder="1">
      <alignment vertical="center"/>
    </xf>
    <xf numFmtId="0" fontId="6" fillId="9" borderId="2" xfId="0" applyFont="1" applyFill="1" applyBorder="1">
      <alignment vertical="center"/>
    </xf>
    <xf numFmtId="0" fontId="6" fillId="9" borderId="2" xfId="0" applyFont="1" applyFill="1" applyBorder="1" applyAlignment="1">
      <alignment horizontal="center" vertical="center"/>
    </xf>
    <xf numFmtId="0" fontId="6" fillId="9" borderId="2" xfId="0" applyFont="1" applyFill="1" applyBorder="1" applyAlignment="1">
      <alignment horizontal="center" vertical="center" shrinkToFit="1"/>
    </xf>
    <xf numFmtId="0" fontId="2" fillId="9" borderId="24" xfId="0" applyFont="1" applyFill="1" applyBorder="1">
      <alignment vertical="center"/>
    </xf>
    <xf numFmtId="0" fontId="6" fillId="9" borderId="25" xfId="0" applyFont="1" applyFill="1" applyBorder="1">
      <alignment vertical="center"/>
    </xf>
    <xf numFmtId="0" fontId="2" fillId="9" borderId="19" xfId="0" applyFont="1" applyFill="1" applyBorder="1">
      <alignment vertical="center"/>
    </xf>
    <xf numFmtId="0" fontId="6" fillId="9" borderId="19" xfId="0" applyFont="1" applyFill="1" applyBorder="1">
      <alignment vertical="center"/>
    </xf>
    <xf numFmtId="0" fontId="2" fillId="8" borderId="15" xfId="0" applyFont="1" applyFill="1" applyBorder="1">
      <alignment vertical="center"/>
    </xf>
    <xf numFmtId="0" fontId="21" fillId="8" borderId="16" xfId="0" applyFont="1" applyFill="1" applyBorder="1" applyAlignment="1">
      <alignment horizontal="center" vertical="center"/>
    </xf>
    <xf numFmtId="0" fontId="2" fillId="8" borderId="16" xfId="0" applyFont="1" applyFill="1" applyBorder="1" applyAlignment="1">
      <alignment horizontal="center" vertical="center"/>
    </xf>
    <xf numFmtId="0" fontId="2" fillId="8" borderId="16" xfId="0" applyFont="1" applyFill="1" applyBorder="1" applyAlignment="1">
      <alignment horizontal="center" vertical="center" shrinkToFit="1"/>
    </xf>
    <xf numFmtId="0" fontId="2" fillId="0" borderId="26" xfId="0" applyFont="1" applyFill="1" applyBorder="1" applyAlignment="1">
      <alignment horizontal="center" vertical="center"/>
    </xf>
    <xf numFmtId="0" fontId="2" fillId="0" borderId="26" xfId="0" applyFont="1" applyBorder="1" applyAlignment="1">
      <alignment horizontal="center" vertical="center"/>
    </xf>
    <xf numFmtId="0" fontId="8" fillId="0" borderId="26" xfId="0" applyFont="1" applyBorder="1" applyAlignment="1">
      <alignment horizontal="center" vertical="center"/>
    </xf>
    <xf numFmtId="0" fontId="2" fillId="10" borderId="27" xfId="0" applyFont="1" applyFill="1" applyBorder="1">
      <alignment vertical="center"/>
    </xf>
    <xf numFmtId="0" fontId="2" fillId="3" borderId="28" xfId="0" applyFont="1" applyFill="1" applyBorder="1">
      <alignment vertical="center"/>
    </xf>
    <xf numFmtId="0" fontId="8" fillId="0" borderId="31"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11" fillId="0" borderId="0" xfId="0" applyFont="1" applyAlignment="1">
      <alignment horizontal="center" vertical="center"/>
    </xf>
    <xf numFmtId="0" fontId="8" fillId="8" borderId="15" xfId="0" applyFont="1" applyFill="1" applyBorder="1">
      <alignment vertical="center"/>
    </xf>
    <xf numFmtId="0" fontId="2" fillId="3" borderId="29" xfId="0" applyFont="1" applyFill="1" applyBorder="1">
      <alignment vertical="center"/>
    </xf>
    <xf numFmtId="0" fontId="2" fillId="3" borderId="30" xfId="0" applyFont="1" applyFill="1" applyBorder="1">
      <alignment vertical="center"/>
    </xf>
    <xf numFmtId="179" fontId="2" fillId="0" borderId="9" xfId="0" applyNumberFormat="1" applyFont="1" applyBorder="1">
      <alignment vertical="center"/>
    </xf>
    <xf numFmtId="179" fontId="8" fillId="0" borderId="6" xfId="0" applyNumberFormat="1" applyFont="1" applyFill="1" applyBorder="1">
      <alignment vertical="center"/>
    </xf>
    <xf numFmtId="179" fontId="8" fillId="0" borderId="9" xfId="0" applyNumberFormat="1" applyFont="1" applyBorder="1">
      <alignment vertical="center"/>
    </xf>
    <xf numFmtId="179" fontId="8" fillId="0" borderId="27" xfId="0" applyNumberFormat="1" applyFont="1" applyFill="1" applyBorder="1">
      <alignment vertical="center"/>
    </xf>
    <xf numFmtId="0" fontId="2" fillId="0" borderId="0" xfId="0" applyFont="1" applyProtection="1">
      <alignment vertical="center"/>
    </xf>
    <xf numFmtId="0" fontId="2" fillId="0" borderId="0" xfId="0" applyFont="1" applyAlignment="1" applyProtection="1">
      <alignment horizontal="right" vertical="center"/>
    </xf>
    <xf numFmtId="0" fontId="5" fillId="7" borderId="0" xfId="0" applyFont="1" applyFill="1" applyAlignment="1" applyProtection="1">
      <alignment vertical="center"/>
    </xf>
    <xf numFmtId="0" fontId="6" fillId="7" borderId="0" xfId="0" applyFont="1" applyFill="1" applyAlignment="1" applyProtection="1">
      <alignment vertical="center"/>
    </xf>
    <xf numFmtId="0" fontId="6" fillId="7" borderId="0" xfId="0" applyFont="1" applyFill="1" applyAlignment="1" applyProtection="1">
      <alignment horizontal="right" vertical="center"/>
    </xf>
    <xf numFmtId="0" fontId="7" fillId="0" borderId="0" xfId="0" applyFont="1" applyFill="1" applyBorder="1" applyProtection="1">
      <alignment vertical="center"/>
    </xf>
    <xf numFmtId="0" fontId="6" fillId="6" borderId="1" xfId="0" applyFont="1" applyFill="1" applyBorder="1" applyAlignment="1" applyProtection="1">
      <alignment horizontal="center" vertical="center" wrapText="1"/>
    </xf>
    <xf numFmtId="0" fontId="2" fillId="0" borderId="0" xfId="0" applyFont="1" applyAlignment="1" applyProtection="1">
      <alignment vertical="center" wrapText="1"/>
    </xf>
    <xf numFmtId="0" fontId="8" fillId="3" borderId="2" xfId="0" quotePrefix="1" applyFont="1" applyFill="1" applyBorder="1" applyAlignment="1" applyProtection="1">
      <alignment horizontal="center" vertical="center"/>
    </xf>
    <xf numFmtId="0" fontId="8" fillId="3" borderId="1" xfId="0" applyFont="1" applyFill="1" applyBorder="1" applyAlignment="1" applyProtection="1">
      <alignment vertical="center" wrapText="1"/>
    </xf>
    <xf numFmtId="0" fontId="8" fillId="5" borderId="1" xfId="0" applyFont="1" applyFill="1" applyBorder="1" applyAlignment="1" applyProtection="1">
      <alignment vertical="center" wrapText="1"/>
    </xf>
    <xf numFmtId="176" fontId="15" fillId="5" borderId="1" xfId="1" applyNumberFormat="1" applyFont="1" applyFill="1" applyBorder="1" applyAlignment="1" applyProtection="1">
      <alignment horizontal="center" vertical="center"/>
    </xf>
    <xf numFmtId="0" fontId="8" fillId="3" borderId="1" xfId="0" applyFont="1" applyFill="1" applyBorder="1" applyAlignment="1" applyProtection="1">
      <alignment vertical="center"/>
    </xf>
    <xf numFmtId="0" fontId="2" fillId="0" borderId="0" xfId="0" applyFont="1" applyFill="1" applyProtection="1">
      <alignment vertical="center"/>
    </xf>
    <xf numFmtId="177" fontId="21" fillId="5" borderId="1" xfId="1" applyNumberFormat="1" applyFont="1" applyFill="1" applyBorder="1" applyProtection="1">
      <alignment vertical="center"/>
    </xf>
    <xf numFmtId="0" fontId="21" fillId="3" borderId="1" xfId="0" applyFont="1" applyFill="1" applyBorder="1" applyAlignment="1" applyProtection="1">
      <alignment vertical="center" wrapText="1"/>
    </xf>
    <xf numFmtId="0" fontId="8" fillId="3" borderId="1" xfId="0" quotePrefix="1" applyFont="1" applyFill="1" applyBorder="1" applyAlignment="1" applyProtection="1">
      <alignment vertical="center" wrapText="1"/>
    </xf>
    <xf numFmtId="0" fontId="7" fillId="0" borderId="0" xfId="0" applyFont="1" applyProtection="1">
      <alignment vertical="center"/>
    </xf>
    <xf numFmtId="0" fontId="6" fillId="6" borderId="1" xfId="0" applyFont="1" applyFill="1" applyBorder="1" applyAlignment="1" applyProtection="1">
      <alignment horizontal="center" vertical="center"/>
    </xf>
    <xf numFmtId="0" fontId="2" fillId="3" borderId="5" xfId="0" applyFont="1" applyFill="1" applyBorder="1" applyProtection="1">
      <alignment vertical="center"/>
    </xf>
    <xf numFmtId="0" fontId="2" fillId="0" borderId="0" xfId="0" applyFont="1" applyBorder="1" applyProtection="1">
      <alignment vertical="center"/>
    </xf>
    <xf numFmtId="38" fontId="2" fillId="0" borderId="0" xfId="1" applyFont="1" applyProtection="1">
      <alignment vertical="center"/>
    </xf>
    <xf numFmtId="0" fontId="2" fillId="0" borderId="1" xfId="0" applyFont="1" applyFill="1" applyBorder="1" applyProtection="1">
      <alignment vertical="center"/>
    </xf>
    <xf numFmtId="0" fontId="2" fillId="0" borderId="0" xfId="0" applyFont="1" applyFill="1" applyBorder="1" applyAlignment="1" applyProtection="1">
      <alignment horizontal="left" vertical="center" wrapText="1"/>
    </xf>
    <xf numFmtId="180" fontId="8" fillId="0" borderId="1" xfId="0" applyNumberFormat="1" applyFont="1" applyFill="1" applyBorder="1" applyProtection="1">
      <alignment vertical="center"/>
      <protection locked="0"/>
    </xf>
    <xf numFmtId="0" fontId="21" fillId="0" borderId="0" xfId="0" applyFont="1" applyProtection="1">
      <alignment vertical="center"/>
    </xf>
    <xf numFmtId="0" fontId="21" fillId="0" borderId="0" xfId="0" applyFont="1" applyAlignment="1" applyProtection="1">
      <alignment horizontal="right" vertical="center"/>
    </xf>
    <xf numFmtId="0" fontId="16" fillId="6" borderId="2" xfId="0" applyFont="1" applyFill="1" applyBorder="1" applyProtection="1">
      <alignment vertical="center"/>
    </xf>
    <xf numFmtId="0" fontId="16" fillId="0" borderId="0" xfId="0" applyFont="1" applyProtection="1">
      <alignment vertical="center"/>
    </xf>
    <xf numFmtId="0" fontId="20" fillId="6" borderId="2" xfId="0" applyFont="1" applyFill="1" applyBorder="1" applyAlignment="1" applyProtection="1">
      <alignment vertical="center" wrapText="1"/>
    </xf>
    <xf numFmtId="0" fontId="8" fillId="3" borderId="2" xfId="0" applyFont="1" applyFill="1" applyBorder="1" applyAlignment="1" applyProtection="1">
      <alignment vertical="center" wrapText="1"/>
    </xf>
    <xf numFmtId="0" fontId="8" fillId="3" borderId="2" xfId="0" applyFont="1" applyFill="1" applyBorder="1" applyAlignment="1" applyProtection="1">
      <alignment horizontal="left" vertical="center" wrapText="1"/>
    </xf>
    <xf numFmtId="0" fontId="8" fillId="3" borderId="22" xfId="0" applyFont="1" applyFill="1" applyBorder="1" applyAlignment="1" applyProtection="1">
      <alignment horizontal="left" vertical="center" wrapText="1"/>
    </xf>
    <xf numFmtId="0" fontId="8" fillId="3" borderId="13" xfId="0" applyFont="1" applyFill="1" applyBorder="1" applyAlignment="1" applyProtection="1">
      <alignment vertical="center" wrapText="1"/>
    </xf>
    <xf numFmtId="0" fontId="21" fillId="3" borderId="13" xfId="0" applyFont="1" applyFill="1" applyBorder="1" applyAlignment="1" applyProtection="1">
      <alignment vertical="center" wrapText="1"/>
    </xf>
    <xf numFmtId="0" fontId="8" fillId="3" borderId="21" xfId="0" applyFont="1" applyFill="1" applyBorder="1" applyAlignment="1" applyProtection="1">
      <alignment vertical="center" wrapText="1"/>
    </xf>
    <xf numFmtId="0" fontId="14" fillId="5" borderId="2" xfId="0" applyFont="1" applyFill="1" applyBorder="1" applyAlignment="1" applyProtection="1">
      <alignment horizontal="right" vertical="center"/>
    </xf>
    <xf numFmtId="0" fontId="8" fillId="5" borderId="2" xfId="0" applyFont="1" applyFill="1" applyBorder="1" applyAlignment="1" applyProtection="1">
      <alignment horizontal="right" vertical="center"/>
    </xf>
    <xf numFmtId="178" fontId="8" fillId="0" borderId="2" xfId="0" applyNumberFormat="1" applyFont="1" applyFill="1" applyBorder="1" applyProtection="1">
      <alignment vertical="center"/>
      <protection locked="0"/>
    </xf>
    <xf numFmtId="182" fontId="15" fillId="5" borderId="2" xfId="1" applyNumberFormat="1" applyFont="1" applyFill="1" applyBorder="1" applyProtection="1">
      <alignment vertical="center"/>
    </xf>
    <xf numFmtId="182" fontId="15" fillId="5" borderId="2" xfId="0" applyNumberFormat="1" applyFont="1" applyFill="1" applyBorder="1" applyProtection="1">
      <alignment vertical="center"/>
    </xf>
    <xf numFmtId="182" fontId="21" fillId="5" borderId="2" xfId="0" applyNumberFormat="1" applyFont="1" applyFill="1" applyBorder="1" applyProtection="1">
      <alignment vertical="center"/>
    </xf>
    <xf numFmtId="179" fontId="15" fillId="5" borderId="2" xfId="1" applyNumberFormat="1" applyFont="1" applyFill="1" applyBorder="1" applyProtection="1">
      <alignment vertical="center"/>
    </xf>
    <xf numFmtId="179" fontId="15" fillId="5" borderId="2" xfId="0" applyNumberFormat="1" applyFont="1" applyFill="1" applyBorder="1" applyProtection="1">
      <alignment vertical="center"/>
    </xf>
    <xf numFmtId="179" fontId="8" fillId="0" borderId="2" xfId="1" applyNumberFormat="1" applyFont="1" applyBorder="1" applyProtection="1">
      <alignment vertical="center"/>
      <protection locked="0"/>
    </xf>
    <xf numFmtId="183" fontId="8" fillId="0" borderId="2" xfId="0" applyNumberFormat="1" applyFont="1" applyFill="1" applyBorder="1" applyProtection="1">
      <alignment vertical="center"/>
      <protection locked="0"/>
    </xf>
    <xf numFmtId="180" fontId="15" fillId="5" borderId="2" xfId="0" applyNumberFormat="1" applyFont="1" applyFill="1" applyBorder="1" applyProtection="1">
      <alignment vertical="center"/>
    </xf>
    <xf numFmtId="181" fontId="15" fillId="5" borderId="2" xfId="0" applyNumberFormat="1" applyFont="1" applyFill="1" applyBorder="1" applyProtection="1">
      <alignment vertical="center"/>
    </xf>
    <xf numFmtId="179" fontId="21" fillId="3" borderId="2" xfId="0" applyNumberFormat="1" applyFont="1" applyFill="1" applyBorder="1" applyAlignment="1" applyProtection="1">
      <alignment horizontal="right" vertical="center"/>
    </xf>
    <xf numFmtId="179" fontId="8" fillId="3" borderId="2" xfId="0" applyNumberFormat="1" applyFont="1" applyFill="1" applyBorder="1" applyProtection="1">
      <alignment vertical="center"/>
    </xf>
    <xf numFmtId="179" fontId="8" fillId="5" borderId="2" xfId="0" applyNumberFormat="1" applyFont="1" applyFill="1" applyBorder="1" applyProtection="1">
      <alignment vertical="center"/>
    </xf>
    <xf numFmtId="0" fontId="0" fillId="0" borderId="0" xfId="0" applyProtection="1">
      <alignment vertical="center"/>
    </xf>
    <xf numFmtId="0" fontId="6" fillId="6" borderId="2" xfId="0" applyFont="1" applyFill="1" applyBorder="1" applyAlignment="1" applyProtection="1">
      <alignment horizontal="center" vertical="center" wrapText="1"/>
    </xf>
    <xf numFmtId="0" fontId="8" fillId="0" borderId="2" xfId="0" applyFont="1" applyFill="1" applyBorder="1" applyAlignment="1" applyProtection="1">
      <alignment vertical="center" wrapText="1"/>
      <protection locked="0"/>
    </xf>
    <xf numFmtId="0" fontId="6" fillId="6" borderId="5" xfId="0" applyFont="1" applyFill="1" applyBorder="1" applyAlignment="1" applyProtection="1">
      <alignment horizontal="center" vertical="center" wrapText="1"/>
    </xf>
    <xf numFmtId="0" fontId="8" fillId="3" borderId="18" xfId="0" quotePrefix="1"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xf>
    <xf numFmtId="0" fontId="21" fillId="3" borderId="1" xfId="0" applyFont="1" applyFill="1" applyBorder="1" applyAlignment="1" applyProtection="1">
      <alignment horizontal="center" vertical="center"/>
    </xf>
    <xf numFmtId="0" fontId="10" fillId="3" borderId="2"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8" fillId="3" borderId="2" xfId="0"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wrapText="1"/>
    </xf>
    <xf numFmtId="0" fontId="8" fillId="3" borderId="1" xfId="0" quotePrefix="1" applyFont="1" applyFill="1" applyBorder="1" applyAlignment="1" applyProtection="1">
      <alignment horizontal="center" vertical="center" wrapText="1"/>
    </xf>
    <xf numFmtId="177" fontId="8" fillId="5" borderId="1" xfId="1" applyNumberFormat="1" applyFont="1" applyFill="1" applyBorder="1" applyAlignment="1" applyProtection="1">
      <alignment horizontal="right" vertical="center"/>
    </xf>
    <xf numFmtId="0" fontId="2" fillId="0" borderId="1" xfId="0" applyFont="1" applyBorder="1" applyAlignment="1" applyProtection="1">
      <alignment vertical="center" wrapText="1"/>
      <protection locked="0"/>
    </xf>
    <xf numFmtId="183" fontId="8" fillId="5" borderId="2" xfId="0" applyNumberFormat="1" applyFont="1" applyFill="1" applyBorder="1" applyProtection="1">
      <alignment vertical="center"/>
    </xf>
    <xf numFmtId="179" fontId="8" fillId="0" borderId="9" xfId="0" applyNumberFormat="1" applyFont="1" applyBorder="1" applyAlignment="1">
      <alignment vertical="center"/>
    </xf>
    <xf numFmtId="177" fontId="8" fillId="5" borderId="1" xfId="1" applyNumberFormat="1" applyFont="1" applyFill="1" applyBorder="1" applyAlignment="1" applyProtection="1">
      <alignment horizontal="center" vertical="center"/>
    </xf>
    <xf numFmtId="179" fontId="8" fillId="5" borderId="1" xfId="1" applyNumberFormat="1" applyFont="1" applyFill="1" applyBorder="1" applyAlignment="1" applyProtection="1">
      <alignment horizontal="right" vertical="center"/>
    </xf>
    <xf numFmtId="184" fontId="8" fillId="5" borderId="1" xfId="1" applyNumberFormat="1" applyFont="1" applyFill="1" applyBorder="1" applyAlignment="1" applyProtection="1">
      <alignment horizontal="right" vertical="center"/>
    </xf>
    <xf numFmtId="0" fontId="2" fillId="0" borderId="10" xfId="0" applyFont="1" applyFill="1" applyBorder="1" applyProtection="1">
      <alignment vertical="center"/>
    </xf>
    <xf numFmtId="0" fontId="2" fillId="0" borderId="11" xfId="0" applyFont="1" applyFill="1" applyBorder="1" applyProtection="1">
      <alignment vertical="center"/>
    </xf>
    <xf numFmtId="0" fontId="2" fillId="0" borderId="5" xfId="0" applyFont="1" applyFill="1" applyBorder="1" applyProtection="1">
      <alignment vertical="center"/>
    </xf>
    <xf numFmtId="179" fontId="8" fillId="0" borderId="1" xfId="0" applyNumberFormat="1" applyFont="1" applyFill="1" applyBorder="1" applyProtection="1">
      <alignment vertical="center"/>
      <protection locked="0"/>
    </xf>
    <xf numFmtId="184" fontId="8" fillId="0" borderId="1" xfId="0" applyNumberFormat="1" applyFont="1" applyFill="1" applyBorder="1" applyProtection="1">
      <alignment vertical="center"/>
      <protection locked="0"/>
    </xf>
    <xf numFmtId="179" fontId="8" fillId="0" borderId="2" xfId="0" applyNumberFormat="1" applyFont="1" applyFill="1" applyBorder="1" applyProtection="1">
      <alignment vertical="center"/>
      <protection locked="0"/>
    </xf>
    <xf numFmtId="0" fontId="21" fillId="3" borderId="1" xfId="0" applyFont="1" applyFill="1" applyBorder="1" applyAlignment="1" applyProtection="1">
      <alignment vertical="center" wrapText="1"/>
    </xf>
    <xf numFmtId="0" fontId="21" fillId="3" borderId="1" xfId="0" applyFont="1" applyFill="1" applyBorder="1" applyAlignment="1" applyProtection="1">
      <alignment vertical="center" wrapText="1"/>
    </xf>
    <xf numFmtId="0" fontId="21" fillId="3" borderId="1" xfId="0" applyFont="1" applyFill="1" applyBorder="1" applyAlignment="1" applyProtection="1">
      <alignment vertical="center" wrapText="1"/>
    </xf>
    <xf numFmtId="0" fontId="21" fillId="4" borderId="1" xfId="0" applyFont="1" applyFill="1" applyBorder="1" applyAlignment="1" applyProtection="1">
      <alignment vertical="center" wrapText="1"/>
      <protection locked="0"/>
    </xf>
    <xf numFmtId="0" fontId="21" fillId="4" borderId="2" xfId="0" applyFont="1" applyFill="1" applyBorder="1" applyAlignment="1" applyProtection="1">
      <alignment vertical="center" wrapText="1"/>
      <protection locked="0"/>
    </xf>
    <xf numFmtId="0" fontId="21" fillId="3" borderId="1" xfId="0" quotePrefix="1" applyFont="1" applyFill="1" applyBorder="1" applyAlignment="1" applyProtection="1">
      <alignment vertical="center" wrapText="1"/>
    </xf>
    <xf numFmtId="0" fontId="21" fillId="3" borderId="20" xfId="0" applyFont="1" applyFill="1" applyBorder="1" applyAlignment="1" applyProtection="1">
      <alignment vertical="center" wrapText="1"/>
    </xf>
    <xf numFmtId="0" fontId="21" fillId="3" borderId="2" xfId="0" applyFont="1" applyFill="1" applyBorder="1" applyAlignment="1" applyProtection="1">
      <alignment horizontal="left" vertical="center" wrapText="1"/>
    </xf>
    <xf numFmtId="0" fontId="21" fillId="3" borderId="2" xfId="0" applyFont="1" applyFill="1" applyBorder="1" applyAlignment="1" applyProtection="1">
      <alignment horizontal="center" vertical="center" wrapText="1"/>
    </xf>
    <xf numFmtId="179" fontId="21" fillId="5" borderId="2" xfId="0" applyNumberFormat="1" applyFont="1" applyFill="1" applyBorder="1" applyProtection="1">
      <alignment vertical="center"/>
    </xf>
    <xf numFmtId="0" fontId="8" fillId="0" borderId="1" xfId="0" applyFont="1" applyFill="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8" fillId="3" borderId="1" xfId="0" applyFont="1" applyFill="1" applyBorder="1" applyAlignment="1" applyProtection="1">
      <alignment vertical="center" wrapText="1"/>
    </xf>
    <xf numFmtId="0" fontId="2"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21" fillId="3" borderId="1" xfId="0" applyFont="1" applyFill="1" applyBorder="1" applyAlignment="1" applyProtection="1">
      <alignment vertical="center" wrapText="1"/>
    </xf>
    <xf numFmtId="0" fontId="21" fillId="0" borderId="1" xfId="0" applyFont="1" applyFill="1" applyBorder="1" applyAlignment="1" applyProtection="1">
      <alignment horizontal="left" vertical="center" wrapText="1"/>
      <protection locked="0"/>
    </xf>
    <xf numFmtId="0" fontId="21" fillId="0" borderId="10" xfId="0" applyFont="1" applyFill="1" applyBorder="1" applyAlignment="1" applyProtection="1">
      <alignment horizontal="left" vertical="center" wrapText="1"/>
      <protection locked="0"/>
    </xf>
    <xf numFmtId="0" fontId="21" fillId="0" borderId="11" xfId="0" applyFont="1" applyFill="1" applyBorder="1" applyAlignment="1" applyProtection="1">
      <alignment horizontal="left" vertical="center" wrapText="1"/>
      <protection locked="0"/>
    </xf>
    <xf numFmtId="0" fontId="21" fillId="0" borderId="5"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6" fillId="6" borderId="13" xfId="0" applyFont="1" applyFill="1" applyBorder="1" applyAlignment="1" applyProtection="1">
      <alignment horizontal="center" vertical="center"/>
    </xf>
    <xf numFmtId="176" fontId="27" fillId="4" borderId="3" xfId="1" applyNumberFormat="1" applyFont="1" applyFill="1" applyBorder="1" applyAlignment="1" applyProtection="1">
      <alignment horizontal="right" vertical="center"/>
    </xf>
    <xf numFmtId="176" fontId="27" fillId="4" borderId="4" xfId="1" applyNumberFormat="1" applyFont="1" applyFill="1" applyBorder="1" applyAlignment="1" applyProtection="1">
      <alignment horizontal="right" vertical="center"/>
    </xf>
    <xf numFmtId="0" fontId="2" fillId="0" borderId="10"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6" fillId="6" borderId="1" xfId="0" applyFont="1" applyFill="1" applyBorder="1" applyAlignment="1" applyProtection="1">
      <alignment horizontal="center" vertical="center" wrapText="1"/>
    </xf>
    <xf numFmtId="0" fontId="6" fillId="6" borderId="17" xfId="0" applyFont="1" applyFill="1" applyBorder="1" applyAlignment="1" applyProtection="1">
      <alignment horizontal="center" vertical="top" wrapText="1"/>
    </xf>
    <xf numFmtId="0" fontId="6" fillId="6" borderId="19" xfId="0" applyFont="1" applyFill="1" applyBorder="1" applyAlignment="1" applyProtection="1">
      <alignment horizontal="center" vertical="top" wrapText="1"/>
    </xf>
    <xf numFmtId="0" fontId="6" fillId="6" borderId="18" xfId="0" applyFont="1" applyFill="1" applyBorder="1" applyAlignment="1" applyProtection="1">
      <alignment horizontal="center" vertical="top" wrapText="1"/>
    </xf>
    <xf numFmtId="0" fontId="18" fillId="6" borderId="17" xfId="0" applyFont="1" applyFill="1" applyBorder="1" applyAlignment="1" applyProtection="1">
      <alignment horizontal="center" vertical="top" wrapText="1"/>
    </xf>
    <xf numFmtId="0" fontId="18" fillId="6" borderId="19" xfId="0" applyFont="1" applyFill="1" applyBorder="1" applyAlignment="1" applyProtection="1">
      <alignment horizontal="center" vertical="top" wrapText="1"/>
    </xf>
    <xf numFmtId="0" fontId="18" fillId="6" borderId="18" xfId="0" applyFont="1" applyFill="1" applyBorder="1" applyAlignment="1" applyProtection="1">
      <alignment horizontal="center" vertical="top" wrapText="1"/>
    </xf>
    <xf numFmtId="0" fontId="20" fillId="6" borderId="2" xfId="0" applyFont="1" applyFill="1" applyBorder="1" applyAlignment="1" applyProtection="1">
      <alignment vertical="center" wrapText="1"/>
    </xf>
    <xf numFmtId="0" fontId="5" fillId="7" borderId="0" xfId="0" applyFont="1" applyFill="1" applyAlignment="1">
      <alignment vertical="center"/>
    </xf>
    <xf numFmtId="0" fontId="5" fillId="7" borderId="0" xfId="0" applyFont="1" applyFill="1" applyAlignment="1" applyProtection="1">
      <alignment horizontal="left" vertical="center"/>
    </xf>
    <xf numFmtId="0" fontId="2" fillId="5" borderId="1" xfId="0" applyFont="1" applyFill="1" applyBorder="1" applyAlignment="1" applyProtection="1">
      <alignment horizontal="left" vertical="center" wrapText="1"/>
    </xf>
    <xf numFmtId="0" fontId="8" fillId="5" borderId="1" xfId="0" applyFont="1" applyFill="1" applyBorder="1" applyAlignment="1" applyProtection="1">
      <alignment horizontal="left" vertical="center" wrapText="1"/>
    </xf>
    <xf numFmtId="0" fontId="2" fillId="5" borderId="10" xfId="0" applyFont="1" applyFill="1" applyBorder="1" applyAlignment="1" applyProtection="1">
      <alignment horizontal="left" vertical="center" wrapText="1"/>
    </xf>
    <xf numFmtId="0" fontId="2" fillId="5" borderId="5" xfId="0" applyFont="1" applyFill="1" applyBorder="1" applyAlignment="1" applyProtection="1">
      <alignment horizontal="left" vertical="center" wrapText="1"/>
    </xf>
    <xf numFmtId="0" fontId="21" fillId="5" borderId="1" xfId="0" applyFont="1" applyFill="1" applyBorder="1" applyAlignment="1" applyProtection="1">
      <alignment horizontal="left" vertical="center" wrapText="1"/>
    </xf>
    <xf numFmtId="0" fontId="6" fillId="6" borderId="10" xfId="0" applyFont="1" applyFill="1" applyBorder="1" applyAlignment="1" applyProtection="1">
      <alignment horizontal="center" vertical="center" wrapText="1"/>
    </xf>
    <xf numFmtId="0" fontId="6" fillId="6" borderId="5"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21" fillId="3" borderId="10" xfId="0" applyFont="1" applyFill="1" applyBorder="1" applyAlignment="1" applyProtection="1">
      <alignment horizontal="center" vertical="center"/>
    </xf>
    <xf numFmtId="0" fontId="21" fillId="3" borderId="5" xfId="0" applyFont="1" applyFill="1" applyBorder="1" applyAlignment="1" applyProtection="1">
      <alignment horizontal="center" vertical="center"/>
    </xf>
    <xf numFmtId="0" fontId="2" fillId="0" borderId="10"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1" fillId="5" borderId="10" xfId="0" applyFont="1" applyFill="1" applyBorder="1" applyAlignment="1" applyProtection="1">
      <alignment horizontal="left" vertical="center" wrapText="1"/>
    </xf>
    <xf numFmtId="0" fontId="21" fillId="5" borderId="11" xfId="0" applyFont="1" applyFill="1" applyBorder="1" applyAlignment="1" applyProtection="1">
      <alignment horizontal="left" vertical="center" wrapText="1"/>
    </xf>
    <xf numFmtId="0" fontId="21" fillId="5" borderId="5" xfId="0" applyFont="1" applyFill="1" applyBorder="1" applyAlignment="1" applyProtection="1">
      <alignment horizontal="left" vertical="center" wrapText="1"/>
    </xf>
    <xf numFmtId="0" fontId="6" fillId="6" borderId="33" xfId="0" applyFont="1" applyFill="1" applyBorder="1" applyAlignment="1" applyProtection="1">
      <alignment horizontal="center" vertical="center"/>
    </xf>
    <xf numFmtId="0" fontId="6" fillId="6" borderId="34" xfId="0" applyFont="1" applyFill="1" applyBorder="1" applyAlignment="1" applyProtection="1">
      <alignment horizontal="center" vertical="center"/>
    </xf>
  </cellXfs>
  <cellStyles count="3">
    <cellStyle name="40% - アクセント 6 2" xfId="2" xr:uid="{00000000-0005-0000-0000-000000000000}"/>
    <cellStyle name="桁区切り" xfId="1" builtinId="6"/>
    <cellStyle name="標準" xfId="0" builtinId="0"/>
  </cellStyles>
  <dxfs count="0"/>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6"/>
  <sheetViews>
    <sheetView showGridLines="0" tabSelected="1" view="pageBreakPreview" zoomScale="70" zoomScaleNormal="70" zoomScaleSheetLayoutView="70" workbookViewId="0"/>
  </sheetViews>
  <sheetFormatPr defaultColWidth="9" defaultRowHeight="14.25" x14ac:dyDescent="0.15"/>
  <cols>
    <col min="1" max="1" width="2.625" style="60" customWidth="1"/>
    <col min="2" max="2" width="11.625" style="60" customWidth="1"/>
    <col min="3" max="3" width="12.375" style="60" customWidth="1"/>
    <col min="4" max="4" width="26.625" style="60" customWidth="1"/>
    <col min="5" max="6" width="10.625" style="60" customWidth="1"/>
    <col min="7" max="7" width="11.625" style="60" customWidth="1"/>
    <col min="8" max="8" width="11.5" style="60" customWidth="1"/>
    <col min="9" max="9" width="60.625" style="60" customWidth="1"/>
    <col min="10" max="10" width="12.625" style="60" customWidth="1"/>
    <col min="11" max="11" width="22.75" style="60" customWidth="1"/>
    <col min="12" max="16384" width="9" style="60"/>
  </cols>
  <sheetData>
    <row r="1" spans="1:11" ht="18" customHeight="1" x14ac:dyDescent="0.15">
      <c r="K1" s="86" t="s">
        <v>207</v>
      </c>
    </row>
    <row r="2" spans="1:11" ht="18" customHeight="1" x14ac:dyDescent="0.15">
      <c r="K2" s="61" t="s">
        <v>181</v>
      </c>
    </row>
    <row r="3" spans="1:11" ht="27.75" customHeight="1" x14ac:dyDescent="0.15">
      <c r="A3" s="62" t="s">
        <v>96</v>
      </c>
      <c r="B3" s="63"/>
      <c r="C3" s="63"/>
      <c r="D3" s="63"/>
      <c r="E3" s="63"/>
      <c r="F3" s="63"/>
      <c r="G3" s="63"/>
      <c r="H3" s="63"/>
      <c r="I3" s="63"/>
      <c r="J3" s="63"/>
      <c r="K3" s="64"/>
    </row>
    <row r="5" spans="1:11" ht="18.75" customHeight="1" x14ac:dyDescent="0.15">
      <c r="A5" s="65" t="s">
        <v>97</v>
      </c>
      <c r="B5" s="65"/>
    </row>
    <row r="6" spans="1:11" ht="18.75" customHeight="1" x14ac:dyDescent="0.15">
      <c r="A6" s="65"/>
      <c r="B6" s="66" t="s">
        <v>0</v>
      </c>
      <c r="C6" s="66" t="s">
        <v>1</v>
      </c>
      <c r="D6" s="66" t="s">
        <v>2</v>
      </c>
      <c r="E6" s="66" t="s">
        <v>3</v>
      </c>
      <c r="F6" s="66" t="s">
        <v>4</v>
      </c>
      <c r="G6" s="66" t="s">
        <v>5</v>
      </c>
      <c r="H6" s="66" t="s">
        <v>6</v>
      </c>
      <c r="I6" s="66" t="s">
        <v>7</v>
      </c>
      <c r="J6" s="66" t="s">
        <v>8</v>
      </c>
      <c r="K6" s="66" t="s">
        <v>9</v>
      </c>
    </row>
    <row r="7" spans="1:11" s="67" customFormat="1" ht="39" customHeight="1" x14ac:dyDescent="0.15">
      <c r="B7" s="66" t="s">
        <v>10</v>
      </c>
      <c r="C7" s="66" t="s">
        <v>11</v>
      </c>
      <c r="D7" s="66" t="s">
        <v>12</v>
      </c>
      <c r="E7" s="66" t="s">
        <v>13</v>
      </c>
      <c r="F7" s="66" t="s">
        <v>14</v>
      </c>
      <c r="G7" s="66" t="s">
        <v>15</v>
      </c>
      <c r="H7" s="66" t="s">
        <v>16</v>
      </c>
      <c r="I7" s="66" t="s">
        <v>17</v>
      </c>
      <c r="J7" s="66" t="s">
        <v>18</v>
      </c>
      <c r="K7" s="66" t="s">
        <v>19</v>
      </c>
    </row>
    <row r="8" spans="1:11" ht="288.75" customHeight="1" x14ac:dyDescent="0.15">
      <c r="B8" s="68" t="s">
        <v>20</v>
      </c>
      <c r="C8" s="116" t="s">
        <v>21</v>
      </c>
      <c r="D8" s="70" t="s">
        <v>76</v>
      </c>
      <c r="E8" s="71" t="s">
        <v>73</v>
      </c>
      <c r="F8" s="72" t="s">
        <v>185</v>
      </c>
      <c r="G8" s="2" t="s">
        <v>186</v>
      </c>
      <c r="H8" s="2" t="s">
        <v>47</v>
      </c>
      <c r="I8" s="140" t="s">
        <v>194</v>
      </c>
      <c r="J8" s="3" t="s">
        <v>48</v>
      </c>
      <c r="K8" s="3" t="s">
        <v>182</v>
      </c>
    </row>
    <row r="9" spans="1:11" ht="119.25" customHeight="1" x14ac:dyDescent="0.15">
      <c r="A9" s="73"/>
      <c r="B9" s="68" t="s">
        <v>49</v>
      </c>
      <c r="C9" s="116" t="s">
        <v>50</v>
      </c>
      <c r="D9" s="69" t="s">
        <v>74</v>
      </c>
      <c r="E9" s="16"/>
      <c r="F9" s="139" t="s">
        <v>195</v>
      </c>
      <c r="G9" s="2" t="s">
        <v>51</v>
      </c>
      <c r="H9" s="2" t="s">
        <v>52</v>
      </c>
      <c r="I9" s="3" t="s">
        <v>53</v>
      </c>
      <c r="J9" s="3" t="s">
        <v>54</v>
      </c>
      <c r="K9" s="141" t="s">
        <v>196</v>
      </c>
    </row>
    <row r="10" spans="1:11" ht="293.25" customHeight="1" x14ac:dyDescent="0.15">
      <c r="A10" s="73"/>
      <c r="B10" s="68" t="s">
        <v>41</v>
      </c>
      <c r="C10" s="116" t="s">
        <v>46</v>
      </c>
      <c r="D10" s="69" t="s">
        <v>75</v>
      </c>
      <c r="E10" s="16"/>
      <c r="F10" s="72" t="s">
        <v>37</v>
      </c>
      <c r="G10" s="2" t="s">
        <v>42</v>
      </c>
      <c r="H10" s="2" t="s">
        <v>43</v>
      </c>
      <c r="I10" s="140" t="s">
        <v>194</v>
      </c>
      <c r="J10" s="3" t="s">
        <v>40</v>
      </c>
      <c r="K10" s="141" t="s">
        <v>196</v>
      </c>
    </row>
    <row r="11" spans="1:11" ht="17.25" customHeight="1" x14ac:dyDescent="0.15">
      <c r="A11" s="73"/>
    </row>
    <row r="12" spans="1:11" ht="17.25" customHeight="1" x14ac:dyDescent="0.15">
      <c r="A12" s="65" t="s">
        <v>98</v>
      </c>
    </row>
    <row r="13" spans="1:11" ht="20.100000000000001" customHeight="1" x14ac:dyDescent="0.15">
      <c r="A13" s="73"/>
      <c r="B13" s="66" t="s">
        <v>82</v>
      </c>
      <c r="C13" s="166" t="s">
        <v>83</v>
      </c>
      <c r="D13" s="166"/>
      <c r="E13" s="66" t="s">
        <v>84</v>
      </c>
      <c r="F13" s="66" t="s">
        <v>85</v>
      </c>
      <c r="G13" s="166" t="s">
        <v>86</v>
      </c>
      <c r="H13" s="166"/>
      <c r="I13" s="166"/>
      <c r="J13" s="166" t="s">
        <v>87</v>
      </c>
      <c r="K13" s="166"/>
    </row>
    <row r="14" spans="1:11" ht="39" customHeight="1" x14ac:dyDescent="0.15">
      <c r="A14" s="73"/>
      <c r="B14" s="66" t="s">
        <v>88</v>
      </c>
      <c r="C14" s="166" t="s">
        <v>89</v>
      </c>
      <c r="D14" s="166"/>
      <c r="E14" s="66" t="s">
        <v>90</v>
      </c>
      <c r="F14" s="66" t="s">
        <v>77</v>
      </c>
      <c r="G14" s="166" t="s">
        <v>91</v>
      </c>
      <c r="H14" s="166"/>
      <c r="I14" s="166"/>
      <c r="J14" s="166" t="s">
        <v>92</v>
      </c>
      <c r="K14" s="166"/>
    </row>
    <row r="15" spans="1:11" ht="68.25" customHeight="1" x14ac:dyDescent="0.15">
      <c r="A15" s="73"/>
      <c r="B15" s="117" t="s">
        <v>23</v>
      </c>
      <c r="C15" s="155" t="s">
        <v>200</v>
      </c>
      <c r="D15" s="155"/>
      <c r="E15" s="4"/>
      <c r="F15" s="69" t="s">
        <v>99</v>
      </c>
      <c r="G15" s="152" t="s">
        <v>45</v>
      </c>
      <c r="H15" s="152"/>
      <c r="I15" s="152"/>
      <c r="J15" s="164"/>
      <c r="K15" s="165"/>
    </row>
    <row r="16" spans="1:11" ht="164.25" customHeight="1" x14ac:dyDescent="0.15">
      <c r="A16" s="73"/>
      <c r="B16" s="118" t="s">
        <v>93</v>
      </c>
      <c r="C16" s="155" t="s">
        <v>197</v>
      </c>
      <c r="D16" s="155"/>
      <c r="E16" s="74">
        <f>IF(ISERROR(3.6*(100/E25)*E27),0,3.6*(100/E25)*E27)</f>
        <v>0</v>
      </c>
      <c r="F16" s="75" t="s">
        <v>94</v>
      </c>
      <c r="G16" s="160" t="s">
        <v>190</v>
      </c>
      <c r="H16" s="160"/>
      <c r="I16" s="160"/>
      <c r="J16" s="148" t="s">
        <v>205</v>
      </c>
      <c r="K16" s="149"/>
    </row>
    <row r="17" spans="1:11" ht="166.5" customHeight="1" x14ac:dyDescent="0.15">
      <c r="A17" s="73"/>
      <c r="B17" s="118" t="s">
        <v>93</v>
      </c>
      <c r="C17" s="155" t="s">
        <v>198</v>
      </c>
      <c r="D17" s="155"/>
      <c r="E17" s="74">
        <f>IF(ISERROR(E9*E26*E27/E10),0,E9*E26*E27/E10)</f>
        <v>0</v>
      </c>
      <c r="F17" s="75" t="s">
        <v>94</v>
      </c>
      <c r="G17" s="160" t="s">
        <v>189</v>
      </c>
      <c r="H17" s="160"/>
      <c r="I17" s="160"/>
      <c r="J17" s="148" t="s">
        <v>206</v>
      </c>
      <c r="K17" s="149"/>
    </row>
    <row r="18" spans="1:11" ht="156.75" customHeight="1" x14ac:dyDescent="0.15">
      <c r="A18" s="73"/>
      <c r="B18" s="118" t="s">
        <v>93</v>
      </c>
      <c r="C18" s="155" t="s">
        <v>199</v>
      </c>
      <c r="D18" s="155"/>
      <c r="E18" s="18"/>
      <c r="F18" s="75" t="s">
        <v>94</v>
      </c>
      <c r="G18" s="156" t="s">
        <v>95</v>
      </c>
      <c r="H18" s="156"/>
      <c r="I18" s="156"/>
      <c r="J18" s="148"/>
      <c r="K18" s="149"/>
    </row>
    <row r="19" spans="1:11" ht="132" customHeight="1" x14ac:dyDescent="0.15">
      <c r="A19" s="73"/>
      <c r="B19" s="118" t="s">
        <v>93</v>
      </c>
      <c r="C19" s="155" t="s">
        <v>201</v>
      </c>
      <c r="D19" s="155"/>
      <c r="E19" s="4"/>
      <c r="F19" s="137" t="s">
        <v>94</v>
      </c>
      <c r="G19" s="157" t="s">
        <v>202</v>
      </c>
      <c r="H19" s="158"/>
      <c r="I19" s="159"/>
      <c r="J19" s="148" t="s">
        <v>203</v>
      </c>
      <c r="K19" s="149"/>
    </row>
    <row r="20" spans="1:11" ht="54.75" customHeight="1" x14ac:dyDescent="0.15">
      <c r="A20" s="73"/>
      <c r="B20" s="117" t="s">
        <v>24</v>
      </c>
      <c r="C20" s="150" t="s">
        <v>100</v>
      </c>
      <c r="D20" s="150"/>
      <c r="E20" s="71" t="s">
        <v>73</v>
      </c>
      <c r="F20" s="69" t="s">
        <v>25</v>
      </c>
      <c r="G20" s="152" t="s">
        <v>101</v>
      </c>
      <c r="H20" s="152"/>
      <c r="I20" s="152"/>
      <c r="J20" s="153" t="s">
        <v>182</v>
      </c>
      <c r="K20" s="154"/>
    </row>
    <row r="21" spans="1:11" ht="54.75" customHeight="1" x14ac:dyDescent="0.15">
      <c r="A21" s="73"/>
      <c r="B21" s="117" t="s">
        <v>102</v>
      </c>
      <c r="C21" s="150" t="s">
        <v>103</v>
      </c>
      <c r="D21" s="150"/>
      <c r="E21" s="71" t="s">
        <v>73</v>
      </c>
      <c r="F21" s="69" t="s">
        <v>25</v>
      </c>
      <c r="G21" s="152" t="s">
        <v>101</v>
      </c>
      <c r="H21" s="152"/>
      <c r="I21" s="152"/>
      <c r="J21" s="153" t="s">
        <v>182</v>
      </c>
      <c r="K21" s="154"/>
    </row>
    <row r="22" spans="1:11" ht="54.75" customHeight="1" x14ac:dyDescent="0.15">
      <c r="A22" s="73"/>
      <c r="B22" s="117" t="s">
        <v>104</v>
      </c>
      <c r="C22" s="150" t="s">
        <v>105</v>
      </c>
      <c r="D22" s="150"/>
      <c r="E22" s="71" t="s">
        <v>73</v>
      </c>
      <c r="F22" s="76" t="s">
        <v>26</v>
      </c>
      <c r="G22" s="152" t="s">
        <v>27</v>
      </c>
      <c r="H22" s="152"/>
      <c r="I22" s="152"/>
      <c r="J22" s="153" t="s">
        <v>182</v>
      </c>
      <c r="K22" s="154"/>
    </row>
    <row r="23" spans="1:11" ht="54.75" customHeight="1" x14ac:dyDescent="0.15">
      <c r="A23" s="73"/>
      <c r="B23" s="117" t="s">
        <v>28</v>
      </c>
      <c r="C23" s="150" t="s">
        <v>106</v>
      </c>
      <c r="D23" s="150"/>
      <c r="E23" s="71" t="s">
        <v>73</v>
      </c>
      <c r="F23" s="76" t="s">
        <v>26</v>
      </c>
      <c r="G23" s="152" t="s">
        <v>101</v>
      </c>
      <c r="H23" s="152"/>
      <c r="I23" s="152"/>
      <c r="J23" s="153" t="s">
        <v>182</v>
      </c>
      <c r="K23" s="154"/>
    </row>
    <row r="24" spans="1:11" ht="54.75" customHeight="1" x14ac:dyDescent="0.15">
      <c r="A24" s="73"/>
      <c r="B24" s="117" t="s">
        <v>107</v>
      </c>
      <c r="C24" s="150" t="s">
        <v>29</v>
      </c>
      <c r="D24" s="150"/>
      <c r="E24" s="71" t="s">
        <v>73</v>
      </c>
      <c r="F24" s="76" t="s">
        <v>26</v>
      </c>
      <c r="G24" s="147" t="s">
        <v>108</v>
      </c>
      <c r="H24" s="147"/>
      <c r="I24" s="147"/>
      <c r="J24" s="151"/>
      <c r="K24" s="151"/>
    </row>
    <row r="25" spans="1:11" ht="54.75" customHeight="1" x14ac:dyDescent="0.15">
      <c r="A25" s="73"/>
      <c r="B25" s="117" t="s">
        <v>55</v>
      </c>
      <c r="C25" s="150" t="s">
        <v>56</v>
      </c>
      <c r="D25" s="150"/>
      <c r="E25" s="84"/>
      <c r="F25" s="76" t="s">
        <v>57</v>
      </c>
      <c r="G25" s="147" t="s">
        <v>58</v>
      </c>
      <c r="H25" s="147"/>
      <c r="I25" s="147"/>
      <c r="J25" s="148" t="s">
        <v>192</v>
      </c>
      <c r="K25" s="149"/>
    </row>
    <row r="26" spans="1:11" ht="92.25" customHeight="1" x14ac:dyDescent="0.15">
      <c r="A26" s="73"/>
      <c r="B26" s="117" t="s">
        <v>59</v>
      </c>
      <c r="C26" s="150" t="s">
        <v>60</v>
      </c>
      <c r="D26" s="150"/>
      <c r="E26" s="134"/>
      <c r="F26" s="142" t="s">
        <v>204</v>
      </c>
      <c r="G26" s="147" t="s">
        <v>183</v>
      </c>
      <c r="H26" s="147"/>
      <c r="I26" s="147"/>
      <c r="J26" s="148" t="s">
        <v>193</v>
      </c>
      <c r="K26" s="149"/>
    </row>
    <row r="27" spans="1:11" ht="94.5" customHeight="1" x14ac:dyDescent="0.15">
      <c r="A27" s="73"/>
      <c r="B27" s="117" t="s">
        <v>62</v>
      </c>
      <c r="C27" s="150" t="s">
        <v>63</v>
      </c>
      <c r="D27" s="150"/>
      <c r="E27" s="135"/>
      <c r="F27" s="76" t="s">
        <v>64</v>
      </c>
      <c r="G27" s="147" t="s">
        <v>61</v>
      </c>
      <c r="H27" s="147"/>
      <c r="I27" s="147"/>
      <c r="J27" s="148" t="s">
        <v>191</v>
      </c>
      <c r="K27" s="149"/>
    </row>
    <row r="28" spans="1:11" ht="6.75" customHeight="1" x14ac:dyDescent="0.15">
      <c r="A28" s="73"/>
    </row>
    <row r="29" spans="1:11" ht="18.75" customHeight="1" x14ac:dyDescent="0.15">
      <c r="A29" s="77" t="s">
        <v>109</v>
      </c>
      <c r="B29" s="77"/>
    </row>
    <row r="30" spans="1:11" ht="17.25" thickBot="1" x14ac:dyDescent="0.2">
      <c r="B30" s="161" t="s">
        <v>110</v>
      </c>
      <c r="C30" s="161"/>
      <c r="D30" s="78" t="s">
        <v>77</v>
      </c>
    </row>
    <row r="31" spans="1:11" ht="19.5" thickBot="1" x14ac:dyDescent="0.2">
      <c r="B31" s="162">
        <f>ROUNDDOWN('MPS(calc_process)'!G6,0)</f>
        <v>0</v>
      </c>
      <c r="C31" s="163"/>
      <c r="D31" s="79" t="s">
        <v>35</v>
      </c>
    </row>
    <row r="32" spans="1:11" ht="20.100000000000001" customHeight="1" x14ac:dyDescent="0.15">
      <c r="B32" s="80"/>
      <c r="C32" s="80"/>
      <c r="F32" s="81"/>
      <c r="G32" s="81"/>
    </row>
    <row r="33" spans="1:10" ht="18.75" customHeight="1" x14ac:dyDescent="0.15">
      <c r="A33" s="65" t="s">
        <v>30</v>
      </c>
    </row>
    <row r="34" spans="1:10" ht="18" customHeight="1" x14ac:dyDescent="0.15">
      <c r="B34" s="82" t="s">
        <v>31</v>
      </c>
      <c r="C34" s="131" t="s">
        <v>178</v>
      </c>
      <c r="D34" s="132"/>
      <c r="E34" s="132"/>
      <c r="F34" s="132"/>
      <c r="G34" s="132"/>
      <c r="H34" s="132"/>
      <c r="I34" s="132"/>
      <c r="J34" s="133"/>
    </row>
    <row r="35" spans="1:10" ht="18" customHeight="1" x14ac:dyDescent="0.15">
      <c r="B35" s="82" t="s">
        <v>32</v>
      </c>
      <c r="C35" s="131" t="s">
        <v>179</v>
      </c>
      <c r="D35" s="132"/>
      <c r="E35" s="132"/>
      <c r="F35" s="132"/>
      <c r="G35" s="132"/>
      <c r="H35" s="132"/>
      <c r="I35" s="132"/>
      <c r="J35" s="133"/>
    </row>
    <row r="36" spans="1:10" ht="18" customHeight="1" x14ac:dyDescent="0.15">
      <c r="B36" s="82" t="s">
        <v>33</v>
      </c>
      <c r="C36" s="131" t="s">
        <v>180</v>
      </c>
      <c r="D36" s="132"/>
      <c r="E36" s="132"/>
      <c r="F36" s="132"/>
      <c r="G36" s="132"/>
      <c r="H36" s="132"/>
      <c r="I36" s="132"/>
      <c r="J36" s="133"/>
    </row>
  </sheetData>
  <sheetProtection password="C763" sheet="1" formatCells="0" formatRows="0"/>
  <mergeCells count="47">
    <mergeCell ref="C15:D15"/>
    <mergeCell ref="G15:I15"/>
    <mergeCell ref="J15:K15"/>
    <mergeCell ref="C13:D13"/>
    <mergeCell ref="G13:I13"/>
    <mergeCell ref="J13:K13"/>
    <mergeCell ref="C14:D14"/>
    <mergeCell ref="G14:I14"/>
    <mergeCell ref="J14:K14"/>
    <mergeCell ref="B30:C30"/>
    <mergeCell ref="B31:C31"/>
    <mergeCell ref="C20:D20"/>
    <mergeCell ref="J26:K26"/>
    <mergeCell ref="J27:K27"/>
    <mergeCell ref="C22:D22"/>
    <mergeCell ref="G22:I22"/>
    <mergeCell ref="J22:K22"/>
    <mergeCell ref="C23:D23"/>
    <mergeCell ref="G23:I23"/>
    <mergeCell ref="J23:K23"/>
    <mergeCell ref="C27:D27"/>
    <mergeCell ref="G27:I27"/>
    <mergeCell ref="C24:D24"/>
    <mergeCell ref="G24:I24"/>
    <mergeCell ref="C26:D26"/>
    <mergeCell ref="C19:D19"/>
    <mergeCell ref="G19:I19"/>
    <mergeCell ref="G16:I16"/>
    <mergeCell ref="C17:D17"/>
    <mergeCell ref="G17:I17"/>
    <mergeCell ref="C16:D16"/>
    <mergeCell ref="G26:I26"/>
    <mergeCell ref="J19:K19"/>
    <mergeCell ref="J16:K16"/>
    <mergeCell ref="J17:K17"/>
    <mergeCell ref="C25:D25"/>
    <mergeCell ref="G25:I25"/>
    <mergeCell ref="J25:K25"/>
    <mergeCell ref="J24:K24"/>
    <mergeCell ref="G20:I20"/>
    <mergeCell ref="J20:K20"/>
    <mergeCell ref="C21:D21"/>
    <mergeCell ref="G21:I21"/>
    <mergeCell ref="J21:K21"/>
    <mergeCell ref="C18:D18"/>
    <mergeCell ref="G18:I18"/>
    <mergeCell ref="J18:K18"/>
  </mergeCells>
  <phoneticPr fontId="4"/>
  <dataValidations count="1">
    <dataValidation type="list" allowBlank="1" showInputMessage="1" showErrorMessage="1" sqref="E18" xr:uid="{00000000-0002-0000-0000-000000000000}">
      <formula1>"0.8,0.46"</formula1>
    </dataValidation>
  </dataValidations>
  <pageMargins left="0.70866141732283472" right="0.70866141732283472" top="0.74803149606299213" bottom="0.74803149606299213" header="0.31496062992125984" footer="0.31496062992125984"/>
  <pageSetup paperSize="9" scale="62"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U27"/>
  <sheetViews>
    <sheetView showGridLines="0" view="pageBreakPreview" zoomScale="80" zoomScaleNormal="85" zoomScaleSheetLayoutView="80" workbookViewId="0"/>
  </sheetViews>
  <sheetFormatPr defaultColWidth="9" defaultRowHeight="14.25" x14ac:dyDescent="0.15"/>
  <cols>
    <col min="1" max="1" width="12" style="85" customWidth="1"/>
    <col min="2" max="2" width="10" style="85" bestFit="1" customWidth="1"/>
    <col min="3" max="6" width="13.75" style="85" customWidth="1"/>
    <col min="7" max="10" width="25.75" style="85" customWidth="1"/>
    <col min="11" max="21" width="13.75" style="85" customWidth="1"/>
    <col min="22" max="16384" width="9" style="85"/>
  </cols>
  <sheetData>
    <row r="1" spans="1:21" x14ac:dyDescent="0.15">
      <c r="U1" s="86" t="str">
        <f>'MPS(input)'!K1</f>
        <v>Monitoring Spreadsheet: JCM_TH_AM005_ver02.0</v>
      </c>
    </row>
    <row r="2" spans="1:21" x14ac:dyDescent="0.15">
      <c r="U2" s="86" t="str">
        <f>'MPS(input)'!K2</f>
        <v>Reference Number:</v>
      </c>
    </row>
    <row r="3" spans="1:21" s="88" customFormat="1" ht="27.6" customHeight="1" x14ac:dyDescent="0.15">
      <c r="A3" s="87"/>
      <c r="B3" s="87"/>
      <c r="C3" s="167" t="s">
        <v>111</v>
      </c>
      <c r="D3" s="168"/>
      <c r="E3" s="169"/>
      <c r="F3" s="167" t="s">
        <v>112</v>
      </c>
      <c r="G3" s="168"/>
      <c r="H3" s="168"/>
      <c r="I3" s="168"/>
      <c r="J3" s="168"/>
      <c r="K3" s="168"/>
      <c r="L3" s="168"/>
      <c r="M3" s="168"/>
      <c r="N3" s="168"/>
      <c r="O3" s="168"/>
      <c r="P3" s="168"/>
      <c r="Q3" s="168"/>
      <c r="R3" s="169"/>
      <c r="S3" s="170" t="s">
        <v>113</v>
      </c>
      <c r="T3" s="171"/>
      <c r="U3" s="172"/>
    </row>
    <row r="4" spans="1:21" ht="18.75" x14ac:dyDescent="0.15">
      <c r="A4" s="89" t="s">
        <v>66</v>
      </c>
      <c r="B4" s="119" t="s">
        <v>159</v>
      </c>
      <c r="C4" s="120" t="s">
        <v>114</v>
      </c>
      <c r="D4" s="116" t="s">
        <v>115</v>
      </c>
      <c r="E4" s="116" t="s">
        <v>116</v>
      </c>
      <c r="F4" s="117" t="s">
        <v>117</v>
      </c>
      <c r="G4" s="117" t="s">
        <v>117</v>
      </c>
      <c r="H4" s="117" t="s">
        <v>117</v>
      </c>
      <c r="I4" s="118" t="s">
        <v>118</v>
      </c>
      <c r="J4" s="118" t="s">
        <v>118</v>
      </c>
      <c r="K4" s="117" t="s">
        <v>119</v>
      </c>
      <c r="L4" s="117" t="s">
        <v>120</v>
      </c>
      <c r="M4" s="117" t="s">
        <v>121</v>
      </c>
      <c r="N4" s="117" t="s">
        <v>122</v>
      </c>
      <c r="O4" s="117" t="s">
        <v>123</v>
      </c>
      <c r="P4" s="117" t="s">
        <v>124</v>
      </c>
      <c r="Q4" s="117" t="s">
        <v>125</v>
      </c>
      <c r="R4" s="117" t="s">
        <v>126</v>
      </c>
      <c r="S4" s="120" t="s">
        <v>127</v>
      </c>
      <c r="T4" s="120" t="s">
        <v>128</v>
      </c>
      <c r="U4" s="120" t="s">
        <v>129</v>
      </c>
    </row>
    <row r="5" spans="1:21" ht="239.25" customHeight="1" x14ac:dyDescent="0.15">
      <c r="A5" s="89" t="s">
        <v>67</v>
      </c>
      <c r="B5" s="90" t="s">
        <v>72</v>
      </c>
      <c r="C5" s="69" t="s">
        <v>130</v>
      </c>
      <c r="D5" s="91" t="s">
        <v>131</v>
      </c>
      <c r="E5" s="92" t="s">
        <v>132</v>
      </c>
      <c r="F5" s="143" t="s">
        <v>200</v>
      </c>
      <c r="G5" s="94" t="s">
        <v>208</v>
      </c>
      <c r="H5" s="94" t="s">
        <v>209</v>
      </c>
      <c r="I5" s="94" t="s">
        <v>222</v>
      </c>
      <c r="J5" s="94" t="s">
        <v>210</v>
      </c>
      <c r="K5" s="93" t="s">
        <v>133</v>
      </c>
      <c r="L5" s="93" t="s">
        <v>134</v>
      </c>
      <c r="M5" s="93" t="s">
        <v>135</v>
      </c>
      <c r="N5" s="93" t="s">
        <v>136</v>
      </c>
      <c r="O5" s="93" t="s">
        <v>137</v>
      </c>
      <c r="P5" s="93" t="s">
        <v>56</v>
      </c>
      <c r="Q5" s="93" t="s">
        <v>60</v>
      </c>
      <c r="R5" s="95" t="s">
        <v>138</v>
      </c>
      <c r="S5" s="91" t="s">
        <v>139</v>
      </c>
      <c r="T5" s="91" t="s">
        <v>140</v>
      </c>
      <c r="U5" s="91" t="s">
        <v>177</v>
      </c>
    </row>
    <row r="6" spans="1:21" ht="28.5" x14ac:dyDescent="0.15">
      <c r="A6" s="89" t="s">
        <v>68</v>
      </c>
      <c r="B6" s="121" t="s">
        <v>69</v>
      </c>
      <c r="C6" s="117" t="s">
        <v>22</v>
      </c>
      <c r="D6" s="122" t="s">
        <v>195</v>
      </c>
      <c r="E6" s="117" t="s">
        <v>22</v>
      </c>
      <c r="F6" s="116" t="s">
        <v>141</v>
      </c>
      <c r="G6" s="116" t="s">
        <v>141</v>
      </c>
      <c r="H6" s="116" t="s">
        <v>141</v>
      </c>
      <c r="I6" s="122" t="s">
        <v>142</v>
      </c>
      <c r="J6" s="122" t="s">
        <v>142</v>
      </c>
      <c r="K6" s="116" t="s">
        <v>25</v>
      </c>
      <c r="L6" s="116" t="s">
        <v>25</v>
      </c>
      <c r="M6" s="123" t="s">
        <v>26</v>
      </c>
      <c r="N6" s="123" t="s">
        <v>26</v>
      </c>
      <c r="O6" s="123" t="s">
        <v>26</v>
      </c>
      <c r="P6" s="123" t="s">
        <v>57</v>
      </c>
      <c r="Q6" s="122" t="s">
        <v>195</v>
      </c>
      <c r="R6" s="123" t="s">
        <v>143</v>
      </c>
      <c r="S6" s="121" t="s">
        <v>144</v>
      </c>
      <c r="T6" s="121" t="s">
        <v>144</v>
      </c>
      <c r="U6" s="121" t="s">
        <v>144</v>
      </c>
    </row>
    <row r="7" spans="1:21" x14ac:dyDescent="0.15">
      <c r="A7" s="173" t="s">
        <v>70</v>
      </c>
      <c r="B7" s="15">
        <v>1</v>
      </c>
      <c r="C7" s="104"/>
      <c r="D7" s="102">
        <f>'MPS(input)'!$E$9</f>
        <v>0</v>
      </c>
      <c r="E7" s="103">
        <f>'MPS(input)'!$E$10</f>
        <v>0</v>
      </c>
      <c r="F7" s="99">
        <f>'MPS(input)'!$E$15</f>
        <v>0</v>
      </c>
      <c r="G7" s="100">
        <f>'MPS(input)'!$E$16</f>
        <v>0</v>
      </c>
      <c r="H7" s="100">
        <f>'MPS(input)'!$E$17</f>
        <v>0</v>
      </c>
      <c r="I7" s="101">
        <f>'MPS(input)'!$E$18</f>
        <v>0</v>
      </c>
      <c r="J7" s="101">
        <f>'MPS(input)'!$E$19</f>
        <v>0</v>
      </c>
      <c r="K7" s="105"/>
      <c r="L7" s="105"/>
      <c r="M7" s="98"/>
      <c r="N7" s="136"/>
      <c r="O7" s="106">
        <f>N7*((K7-L7+'MPS(calc_process)'!$F$19+'MPS(calc_process)'!$F$20)/(37-7+'MPS(calc_process)'!$F$19+'MPS(calc_process)'!$F$20))</f>
        <v>0</v>
      </c>
      <c r="P7" s="106">
        <f>'MPS(input)'!$E$25</f>
        <v>0</v>
      </c>
      <c r="Q7" s="106">
        <f>'MPS(input)'!$E$26</f>
        <v>0</v>
      </c>
      <c r="R7" s="107">
        <f>'MPS(input)'!$E$27</f>
        <v>0</v>
      </c>
      <c r="S7" s="108">
        <f>IF(ISERROR(C7*(O7/M7)*SMALL(F7:J7,COUNTIF(F7:J7,0)+1)),0,(C7*(O7/M7)*SMALL(F7:J7,COUNTIF(F7:J7,0)+1)))</f>
        <v>0</v>
      </c>
      <c r="T7" s="108">
        <f>IF(ISERROR(C7*SMALL(F7:J7,COUNTIF(F7:J7,0)+1)),0,(C7*SMALL(F7:J7,COUNTIF(F7:J7,0)+1)))</f>
        <v>0</v>
      </c>
      <c r="U7" s="109">
        <f>S7-T7</f>
        <v>0</v>
      </c>
    </row>
    <row r="8" spans="1:21" x14ac:dyDescent="0.15">
      <c r="A8" s="173"/>
      <c r="B8" s="15">
        <v>2</v>
      </c>
      <c r="C8" s="104"/>
      <c r="D8" s="102">
        <f>'MPS(input)'!$E$9</f>
        <v>0</v>
      </c>
      <c r="E8" s="103">
        <f>'MPS(input)'!$E$10</f>
        <v>0</v>
      </c>
      <c r="F8" s="99">
        <f>'MPS(input)'!$E$15</f>
        <v>0</v>
      </c>
      <c r="G8" s="100">
        <f>'MPS(input)'!$E$16</f>
        <v>0</v>
      </c>
      <c r="H8" s="100">
        <f>'MPS(input)'!$E$17</f>
        <v>0</v>
      </c>
      <c r="I8" s="101">
        <f>'MPS(input)'!$E$18</f>
        <v>0</v>
      </c>
      <c r="J8" s="101">
        <f>'MPS(input)'!$E$19</f>
        <v>0</v>
      </c>
      <c r="K8" s="105"/>
      <c r="L8" s="105"/>
      <c r="M8" s="98"/>
      <c r="N8" s="136"/>
      <c r="O8" s="106">
        <f>N8*((K8-L8+'MPS(calc_process)'!$F$19+'MPS(calc_process)'!$F$20)/(37-7+'MPS(calc_process)'!$F$19+'MPS(calc_process)'!$F$20))</f>
        <v>0</v>
      </c>
      <c r="P8" s="106">
        <f>'MPS(input)'!$E$25</f>
        <v>0</v>
      </c>
      <c r="Q8" s="106">
        <f>'MPS(input)'!$E$26</f>
        <v>0</v>
      </c>
      <c r="R8" s="107">
        <f>'MPS(input)'!$E$27</f>
        <v>0</v>
      </c>
      <c r="S8" s="108">
        <f t="shared" ref="S8:S26" si="0">IF(ISERROR(C8*(O8/M8)*SMALL(F8:J8,COUNTIF(F8:J8,0)+1)),0,(C8*(O8/M8)*SMALL(F8:J8,COUNTIF(F8:J8,0)+1)))</f>
        <v>0</v>
      </c>
      <c r="T8" s="108">
        <f t="shared" ref="T8:T26" si="1">IF(ISERROR(C8*SMALL(F8:J8,COUNTIF(F8:J8,0)+1)),0,(C8*SMALL(F8:J8,COUNTIF(F8:J8,0)+1)))</f>
        <v>0</v>
      </c>
      <c r="U8" s="109">
        <f t="shared" ref="U8:U26" si="2">S8-T8</f>
        <v>0</v>
      </c>
    </row>
    <row r="9" spans="1:21" x14ac:dyDescent="0.15">
      <c r="A9" s="173"/>
      <c r="B9" s="15">
        <v>3</v>
      </c>
      <c r="C9" s="104"/>
      <c r="D9" s="102">
        <f>'MPS(input)'!$E$9</f>
        <v>0</v>
      </c>
      <c r="E9" s="103">
        <f>'MPS(input)'!$E$10</f>
        <v>0</v>
      </c>
      <c r="F9" s="99">
        <f>'MPS(input)'!$E$15</f>
        <v>0</v>
      </c>
      <c r="G9" s="100">
        <f>'MPS(input)'!$E$16</f>
        <v>0</v>
      </c>
      <c r="H9" s="100">
        <f>'MPS(input)'!$E$17</f>
        <v>0</v>
      </c>
      <c r="I9" s="101">
        <f>'MPS(input)'!$E$18</f>
        <v>0</v>
      </c>
      <c r="J9" s="101">
        <f>'MPS(input)'!$E$19</f>
        <v>0</v>
      </c>
      <c r="K9" s="105"/>
      <c r="L9" s="105"/>
      <c r="M9" s="98"/>
      <c r="N9" s="136"/>
      <c r="O9" s="106">
        <f>N9*((K9-L9+'MPS(calc_process)'!$F$19+'MPS(calc_process)'!$F$20)/(37-7+'MPS(calc_process)'!$F$19+'MPS(calc_process)'!$F$20))</f>
        <v>0</v>
      </c>
      <c r="P9" s="106">
        <f>'MPS(input)'!$E$25</f>
        <v>0</v>
      </c>
      <c r="Q9" s="106">
        <f>'MPS(input)'!$E$26</f>
        <v>0</v>
      </c>
      <c r="R9" s="107">
        <f>'MPS(input)'!$E$27</f>
        <v>0</v>
      </c>
      <c r="S9" s="108">
        <f t="shared" si="0"/>
        <v>0</v>
      </c>
      <c r="T9" s="108">
        <f t="shared" si="1"/>
        <v>0</v>
      </c>
      <c r="U9" s="109">
        <f t="shared" si="2"/>
        <v>0</v>
      </c>
    </row>
    <row r="10" spans="1:21" x14ac:dyDescent="0.15">
      <c r="A10" s="173"/>
      <c r="B10" s="15">
        <v>4</v>
      </c>
      <c r="C10" s="104"/>
      <c r="D10" s="102">
        <f>'MPS(input)'!$E$9</f>
        <v>0</v>
      </c>
      <c r="E10" s="103">
        <f>'MPS(input)'!$E$10</f>
        <v>0</v>
      </c>
      <c r="F10" s="99">
        <f>'MPS(input)'!$E$15</f>
        <v>0</v>
      </c>
      <c r="G10" s="100">
        <f>'MPS(input)'!$E$16</f>
        <v>0</v>
      </c>
      <c r="H10" s="100">
        <f>'MPS(input)'!$E$17</f>
        <v>0</v>
      </c>
      <c r="I10" s="101">
        <f>'MPS(input)'!$E$18</f>
        <v>0</v>
      </c>
      <c r="J10" s="101">
        <f>'MPS(input)'!$E$19</f>
        <v>0</v>
      </c>
      <c r="K10" s="105"/>
      <c r="L10" s="105"/>
      <c r="M10" s="98"/>
      <c r="N10" s="136"/>
      <c r="O10" s="106">
        <f>N10*((K10-L10+'MPS(calc_process)'!$F$19+'MPS(calc_process)'!$F$20)/(37-7+'MPS(calc_process)'!$F$19+'MPS(calc_process)'!$F$20))</f>
        <v>0</v>
      </c>
      <c r="P10" s="106">
        <f>'MPS(input)'!$E$25</f>
        <v>0</v>
      </c>
      <c r="Q10" s="106">
        <f>'MPS(input)'!$E$26</f>
        <v>0</v>
      </c>
      <c r="R10" s="107">
        <f>'MPS(input)'!$E$27</f>
        <v>0</v>
      </c>
      <c r="S10" s="108">
        <f t="shared" si="0"/>
        <v>0</v>
      </c>
      <c r="T10" s="108">
        <f t="shared" si="1"/>
        <v>0</v>
      </c>
      <c r="U10" s="109">
        <f t="shared" si="2"/>
        <v>0</v>
      </c>
    </row>
    <row r="11" spans="1:21" x14ac:dyDescent="0.15">
      <c r="A11" s="173"/>
      <c r="B11" s="15">
        <v>5</v>
      </c>
      <c r="C11" s="104"/>
      <c r="D11" s="102">
        <f>'MPS(input)'!$E$9</f>
        <v>0</v>
      </c>
      <c r="E11" s="103">
        <f>'MPS(input)'!$E$10</f>
        <v>0</v>
      </c>
      <c r="F11" s="99">
        <f>'MPS(input)'!$E$15</f>
        <v>0</v>
      </c>
      <c r="G11" s="100">
        <f>'MPS(input)'!$E$16</f>
        <v>0</v>
      </c>
      <c r="H11" s="100">
        <f>'MPS(input)'!$E$17</f>
        <v>0</v>
      </c>
      <c r="I11" s="101">
        <f>'MPS(input)'!$E$18</f>
        <v>0</v>
      </c>
      <c r="J11" s="101">
        <f>'MPS(input)'!$E$19</f>
        <v>0</v>
      </c>
      <c r="K11" s="105"/>
      <c r="L11" s="105"/>
      <c r="M11" s="98"/>
      <c r="N11" s="136"/>
      <c r="O11" s="106">
        <f>N11*((K11-L11+'MPS(calc_process)'!$F$19+'MPS(calc_process)'!$F$20)/(37-7+'MPS(calc_process)'!$F$19+'MPS(calc_process)'!$F$20))</f>
        <v>0</v>
      </c>
      <c r="P11" s="106">
        <f>'MPS(input)'!$E$25</f>
        <v>0</v>
      </c>
      <c r="Q11" s="106">
        <f>'MPS(input)'!$E$26</f>
        <v>0</v>
      </c>
      <c r="R11" s="107">
        <f>'MPS(input)'!$E$27</f>
        <v>0</v>
      </c>
      <c r="S11" s="108">
        <f t="shared" si="0"/>
        <v>0</v>
      </c>
      <c r="T11" s="108">
        <f t="shared" si="1"/>
        <v>0</v>
      </c>
      <c r="U11" s="109">
        <f t="shared" si="2"/>
        <v>0</v>
      </c>
    </row>
    <row r="12" spans="1:21" x14ac:dyDescent="0.15">
      <c r="A12" s="173"/>
      <c r="B12" s="15">
        <v>6</v>
      </c>
      <c r="C12" s="104"/>
      <c r="D12" s="102">
        <f>'MPS(input)'!$E$9</f>
        <v>0</v>
      </c>
      <c r="E12" s="103">
        <f>'MPS(input)'!$E$10</f>
        <v>0</v>
      </c>
      <c r="F12" s="99">
        <f>'MPS(input)'!$E$15</f>
        <v>0</v>
      </c>
      <c r="G12" s="100">
        <f>'MPS(input)'!$E$16</f>
        <v>0</v>
      </c>
      <c r="H12" s="100">
        <f>'MPS(input)'!$E$17</f>
        <v>0</v>
      </c>
      <c r="I12" s="101">
        <f>'MPS(input)'!$E$18</f>
        <v>0</v>
      </c>
      <c r="J12" s="101">
        <f>'MPS(input)'!$E$19</f>
        <v>0</v>
      </c>
      <c r="K12" s="105"/>
      <c r="L12" s="105"/>
      <c r="M12" s="98"/>
      <c r="N12" s="136"/>
      <c r="O12" s="106">
        <f>N12*((K12-L12+'MPS(calc_process)'!$F$19+'MPS(calc_process)'!$F$20)/(37-7+'MPS(calc_process)'!$F$19+'MPS(calc_process)'!$F$20))</f>
        <v>0</v>
      </c>
      <c r="P12" s="106">
        <f>'MPS(input)'!$E$25</f>
        <v>0</v>
      </c>
      <c r="Q12" s="106">
        <f>'MPS(input)'!$E$26</f>
        <v>0</v>
      </c>
      <c r="R12" s="107">
        <f>'MPS(input)'!$E$27</f>
        <v>0</v>
      </c>
      <c r="S12" s="108">
        <f t="shared" si="0"/>
        <v>0</v>
      </c>
      <c r="T12" s="108">
        <f t="shared" si="1"/>
        <v>0</v>
      </c>
      <c r="U12" s="109">
        <f t="shared" si="2"/>
        <v>0</v>
      </c>
    </row>
    <row r="13" spans="1:21" x14ac:dyDescent="0.15">
      <c r="A13" s="173"/>
      <c r="B13" s="15">
        <v>7</v>
      </c>
      <c r="C13" s="104"/>
      <c r="D13" s="102">
        <f>'MPS(input)'!$E$9</f>
        <v>0</v>
      </c>
      <c r="E13" s="103">
        <f>'MPS(input)'!$E$10</f>
        <v>0</v>
      </c>
      <c r="F13" s="99">
        <f>'MPS(input)'!$E$15</f>
        <v>0</v>
      </c>
      <c r="G13" s="100">
        <f>'MPS(input)'!$E$16</f>
        <v>0</v>
      </c>
      <c r="H13" s="100">
        <f>'MPS(input)'!$E$17</f>
        <v>0</v>
      </c>
      <c r="I13" s="101">
        <f>'MPS(input)'!$E$18</f>
        <v>0</v>
      </c>
      <c r="J13" s="101">
        <f>'MPS(input)'!$E$19</f>
        <v>0</v>
      </c>
      <c r="K13" s="105"/>
      <c r="L13" s="105"/>
      <c r="M13" s="98"/>
      <c r="N13" s="136"/>
      <c r="O13" s="106">
        <f>N13*((K13-L13+'MPS(calc_process)'!$F$19+'MPS(calc_process)'!$F$20)/(37-7+'MPS(calc_process)'!$F$19+'MPS(calc_process)'!$F$20))</f>
        <v>0</v>
      </c>
      <c r="P13" s="106">
        <f>'MPS(input)'!$E$25</f>
        <v>0</v>
      </c>
      <c r="Q13" s="106">
        <f>'MPS(input)'!$E$26</f>
        <v>0</v>
      </c>
      <c r="R13" s="107">
        <f>'MPS(input)'!$E$27</f>
        <v>0</v>
      </c>
      <c r="S13" s="108">
        <f t="shared" si="0"/>
        <v>0</v>
      </c>
      <c r="T13" s="108">
        <f t="shared" si="1"/>
        <v>0</v>
      </c>
      <c r="U13" s="109">
        <f t="shared" si="2"/>
        <v>0</v>
      </c>
    </row>
    <row r="14" spans="1:21" x14ac:dyDescent="0.15">
      <c r="A14" s="173"/>
      <c r="B14" s="15">
        <v>8</v>
      </c>
      <c r="C14" s="104"/>
      <c r="D14" s="102">
        <f>'MPS(input)'!$E$9</f>
        <v>0</v>
      </c>
      <c r="E14" s="103">
        <f>'MPS(input)'!$E$10</f>
        <v>0</v>
      </c>
      <c r="F14" s="99">
        <f>'MPS(input)'!$E$15</f>
        <v>0</v>
      </c>
      <c r="G14" s="100">
        <f>'MPS(input)'!$E$16</f>
        <v>0</v>
      </c>
      <c r="H14" s="100">
        <f>'MPS(input)'!$E$17</f>
        <v>0</v>
      </c>
      <c r="I14" s="101">
        <f>'MPS(input)'!$E$18</f>
        <v>0</v>
      </c>
      <c r="J14" s="101">
        <f>'MPS(input)'!$E$19</f>
        <v>0</v>
      </c>
      <c r="K14" s="105"/>
      <c r="L14" s="105"/>
      <c r="M14" s="98"/>
      <c r="N14" s="136"/>
      <c r="O14" s="106">
        <f>N14*((K14-L14+'MPS(calc_process)'!$F$19+'MPS(calc_process)'!$F$20)/(37-7+'MPS(calc_process)'!$F$19+'MPS(calc_process)'!$F$20))</f>
        <v>0</v>
      </c>
      <c r="P14" s="106">
        <f>'MPS(input)'!$E$25</f>
        <v>0</v>
      </c>
      <c r="Q14" s="106">
        <f>'MPS(input)'!$E$26</f>
        <v>0</v>
      </c>
      <c r="R14" s="107">
        <f>'MPS(input)'!$E$27</f>
        <v>0</v>
      </c>
      <c r="S14" s="108">
        <f t="shared" si="0"/>
        <v>0</v>
      </c>
      <c r="T14" s="108">
        <f t="shared" si="1"/>
        <v>0</v>
      </c>
      <c r="U14" s="109">
        <f t="shared" si="2"/>
        <v>0</v>
      </c>
    </row>
    <row r="15" spans="1:21" x14ac:dyDescent="0.15">
      <c r="A15" s="173"/>
      <c r="B15" s="15">
        <v>9</v>
      </c>
      <c r="C15" s="104"/>
      <c r="D15" s="102">
        <f>'MPS(input)'!$E$9</f>
        <v>0</v>
      </c>
      <c r="E15" s="103">
        <f>'MPS(input)'!$E$10</f>
        <v>0</v>
      </c>
      <c r="F15" s="99">
        <f>'MPS(input)'!$E$15</f>
        <v>0</v>
      </c>
      <c r="G15" s="100">
        <f>'MPS(input)'!$E$16</f>
        <v>0</v>
      </c>
      <c r="H15" s="100">
        <f>'MPS(input)'!$E$17</f>
        <v>0</v>
      </c>
      <c r="I15" s="101">
        <f>'MPS(input)'!$E$18</f>
        <v>0</v>
      </c>
      <c r="J15" s="101">
        <f>'MPS(input)'!$E$19</f>
        <v>0</v>
      </c>
      <c r="K15" s="105"/>
      <c r="L15" s="105"/>
      <c r="M15" s="98"/>
      <c r="N15" s="136"/>
      <c r="O15" s="106">
        <f>N15*((K15-L15+'MPS(calc_process)'!$F$19+'MPS(calc_process)'!$F$20)/(37-7+'MPS(calc_process)'!$F$19+'MPS(calc_process)'!$F$20))</f>
        <v>0</v>
      </c>
      <c r="P15" s="106">
        <f>'MPS(input)'!$E$25</f>
        <v>0</v>
      </c>
      <c r="Q15" s="106">
        <f>'MPS(input)'!$E$26</f>
        <v>0</v>
      </c>
      <c r="R15" s="107">
        <f>'MPS(input)'!$E$27</f>
        <v>0</v>
      </c>
      <c r="S15" s="108">
        <f t="shared" si="0"/>
        <v>0</v>
      </c>
      <c r="T15" s="108">
        <f t="shared" si="1"/>
        <v>0</v>
      </c>
      <c r="U15" s="109">
        <f t="shared" si="2"/>
        <v>0</v>
      </c>
    </row>
    <row r="16" spans="1:21" x14ac:dyDescent="0.15">
      <c r="A16" s="173"/>
      <c r="B16" s="15">
        <v>10</v>
      </c>
      <c r="C16" s="104"/>
      <c r="D16" s="102">
        <f>'MPS(input)'!$E$9</f>
        <v>0</v>
      </c>
      <c r="E16" s="103">
        <f>'MPS(input)'!$E$10</f>
        <v>0</v>
      </c>
      <c r="F16" s="99">
        <f>'MPS(input)'!$E$15</f>
        <v>0</v>
      </c>
      <c r="G16" s="100">
        <f>'MPS(input)'!$E$16</f>
        <v>0</v>
      </c>
      <c r="H16" s="100">
        <f>'MPS(input)'!$E$17</f>
        <v>0</v>
      </c>
      <c r="I16" s="101">
        <f>'MPS(input)'!$E$18</f>
        <v>0</v>
      </c>
      <c r="J16" s="101">
        <f>'MPS(input)'!$E$19</f>
        <v>0</v>
      </c>
      <c r="K16" s="105"/>
      <c r="L16" s="105"/>
      <c r="M16" s="98"/>
      <c r="N16" s="136"/>
      <c r="O16" s="106">
        <f>N16*((K16-L16+'MPS(calc_process)'!$F$19+'MPS(calc_process)'!$F$20)/(37-7+'MPS(calc_process)'!$F$19+'MPS(calc_process)'!$F$20))</f>
        <v>0</v>
      </c>
      <c r="P16" s="106">
        <f>'MPS(input)'!$E$25</f>
        <v>0</v>
      </c>
      <c r="Q16" s="106">
        <f>'MPS(input)'!$E$26</f>
        <v>0</v>
      </c>
      <c r="R16" s="107">
        <f>'MPS(input)'!$E$27</f>
        <v>0</v>
      </c>
      <c r="S16" s="108">
        <f t="shared" si="0"/>
        <v>0</v>
      </c>
      <c r="T16" s="108">
        <f t="shared" si="1"/>
        <v>0</v>
      </c>
      <c r="U16" s="109">
        <f t="shared" si="2"/>
        <v>0</v>
      </c>
    </row>
    <row r="17" spans="1:21" x14ac:dyDescent="0.15">
      <c r="A17" s="173"/>
      <c r="B17" s="15">
        <v>11</v>
      </c>
      <c r="C17" s="104"/>
      <c r="D17" s="102">
        <f>'MPS(input)'!$E$9</f>
        <v>0</v>
      </c>
      <c r="E17" s="103">
        <f>'MPS(input)'!$E$10</f>
        <v>0</v>
      </c>
      <c r="F17" s="99">
        <f>'MPS(input)'!$E$15</f>
        <v>0</v>
      </c>
      <c r="G17" s="100">
        <f>'MPS(input)'!$E$16</f>
        <v>0</v>
      </c>
      <c r="H17" s="100">
        <f>'MPS(input)'!$E$17</f>
        <v>0</v>
      </c>
      <c r="I17" s="101">
        <f>'MPS(input)'!$E$18</f>
        <v>0</v>
      </c>
      <c r="J17" s="101">
        <f>'MPS(input)'!$E$19</f>
        <v>0</v>
      </c>
      <c r="K17" s="105"/>
      <c r="L17" s="105"/>
      <c r="M17" s="98"/>
      <c r="N17" s="136"/>
      <c r="O17" s="106">
        <f>N17*((K17-L17+'MPS(calc_process)'!$F$19+'MPS(calc_process)'!$F$20)/(37-7+'MPS(calc_process)'!$F$19+'MPS(calc_process)'!$F$20))</f>
        <v>0</v>
      </c>
      <c r="P17" s="106">
        <f>'MPS(input)'!$E$25</f>
        <v>0</v>
      </c>
      <c r="Q17" s="106">
        <f>'MPS(input)'!$E$26</f>
        <v>0</v>
      </c>
      <c r="R17" s="107">
        <f>'MPS(input)'!$E$27</f>
        <v>0</v>
      </c>
      <c r="S17" s="108">
        <f t="shared" si="0"/>
        <v>0</v>
      </c>
      <c r="T17" s="108">
        <f t="shared" si="1"/>
        <v>0</v>
      </c>
      <c r="U17" s="109">
        <f t="shared" si="2"/>
        <v>0</v>
      </c>
    </row>
    <row r="18" spans="1:21" x14ac:dyDescent="0.15">
      <c r="A18" s="173"/>
      <c r="B18" s="15">
        <v>12</v>
      </c>
      <c r="C18" s="104"/>
      <c r="D18" s="102">
        <f>'MPS(input)'!$E$9</f>
        <v>0</v>
      </c>
      <c r="E18" s="103">
        <f>'MPS(input)'!$E$10</f>
        <v>0</v>
      </c>
      <c r="F18" s="99">
        <f>'MPS(input)'!$E$15</f>
        <v>0</v>
      </c>
      <c r="G18" s="100">
        <f>'MPS(input)'!$E$16</f>
        <v>0</v>
      </c>
      <c r="H18" s="100">
        <f>'MPS(input)'!$E$17</f>
        <v>0</v>
      </c>
      <c r="I18" s="101">
        <f>'MPS(input)'!$E$18</f>
        <v>0</v>
      </c>
      <c r="J18" s="101">
        <f>'MPS(input)'!$E$19</f>
        <v>0</v>
      </c>
      <c r="K18" s="105"/>
      <c r="L18" s="105"/>
      <c r="M18" s="98"/>
      <c r="N18" s="136"/>
      <c r="O18" s="106">
        <f>N18*((K18-L18+'MPS(calc_process)'!$F$19+'MPS(calc_process)'!$F$20)/(37-7+'MPS(calc_process)'!$F$19+'MPS(calc_process)'!$F$20))</f>
        <v>0</v>
      </c>
      <c r="P18" s="106">
        <f>'MPS(input)'!$E$25</f>
        <v>0</v>
      </c>
      <c r="Q18" s="106">
        <f>'MPS(input)'!$E$26</f>
        <v>0</v>
      </c>
      <c r="R18" s="107">
        <f>'MPS(input)'!$E$27</f>
        <v>0</v>
      </c>
      <c r="S18" s="108">
        <f t="shared" si="0"/>
        <v>0</v>
      </c>
      <c r="T18" s="108">
        <f t="shared" si="1"/>
        <v>0</v>
      </c>
      <c r="U18" s="109">
        <f t="shared" si="2"/>
        <v>0</v>
      </c>
    </row>
    <row r="19" spans="1:21" x14ac:dyDescent="0.15">
      <c r="A19" s="173"/>
      <c r="B19" s="15">
        <v>13</v>
      </c>
      <c r="C19" s="104"/>
      <c r="D19" s="102">
        <f>'MPS(input)'!$E$9</f>
        <v>0</v>
      </c>
      <c r="E19" s="103">
        <f>'MPS(input)'!$E$10</f>
        <v>0</v>
      </c>
      <c r="F19" s="99">
        <f>'MPS(input)'!$E$15</f>
        <v>0</v>
      </c>
      <c r="G19" s="100">
        <f>'MPS(input)'!$E$16</f>
        <v>0</v>
      </c>
      <c r="H19" s="100">
        <f>'MPS(input)'!$E$17</f>
        <v>0</v>
      </c>
      <c r="I19" s="101">
        <f>'MPS(input)'!$E$18</f>
        <v>0</v>
      </c>
      <c r="J19" s="101">
        <f>'MPS(input)'!$E$19</f>
        <v>0</v>
      </c>
      <c r="K19" s="105"/>
      <c r="L19" s="105"/>
      <c r="M19" s="98"/>
      <c r="N19" s="136"/>
      <c r="O19" s="106">
        <f>N19*((K19-L19+'MPS(calc_process)'!$F$19+'MPS(calc_process)'!$F$20)/(37-7+'MPS(calc_process)'!$F$19+'MPS(calc_process)'!$F$20))</f>
        <v>0</v>
      </c>
      <c r="P19" s="106">
        <f>'MPS(input)'!$E$25</f>
        <v>0</v>
      </c>
      <c r="Q19" s="106">
        <f>'MPS(input)'!$E$26</f>
        <v>0</v>
      </c>
      <c r="R19" s="107">
        <f>'MPS(input)'!$E$27</f>
        <v>0</v>
      </c>
      <c r="S19" s="108">
        <f t="shared" si="0"/>
        <v>0</v>
      </c>
      <c r="T19" s="108">
        <f t="shared" si="1"/>
        <v>0</v>
      </c>
      <c r="U19" s="109">
        <f t="shared" si="2"/>
        <v>0</v>
      </c>
    </row>
    <row r="20" spans="1:21" x14ac:dyDescent="0.15">
      <c r="A20" s="173"/>
      <c r="B20" s="15">
        <v>14</v>
      </c>
      <c r="C20" s="104"/>
      <c r="D20" s="102">
        <f>'MPS(input)'!$E$9</f>
        <v>0</v>
      </c>
      <c r="E20" s="103">
        <f>'MPS(input)'!$E$10</f>
        <v>0</v>
      </c>
      <c r="F20" s="99">
        <f>'MPS(input)'!$E$15</f>
        <v>0</v>
      </c>
      <c r="G20" s="100">
        <f>'MPS(input)'!$E$16</f>
        <v>0</v>
      </c>
      <c r="H20" s="100">
        <f>'MPS(input)'!$E$17</f>
        <v>0</v>
      </c>
      <c r="I20" s="101">
        <f>'MPS(input)'!$E$18</f>
        <v>0</v>
      </c>
      <c r="J20" s="101">
        <f>'MPS(input)'!$E$19</f>
        <v>0</v>
      </c>
      <c r="K20" s="105"/>
      <c r="L20" s="105"/>
      <c r="M20" s="98"/>
      <c r="N20" s="136"/>
      <c r="O20" s="106">
        <f>N20*((K20-L20+'MPS(calc_process)'!$F$19+'MPS(calc_process)'!$F$20)/(37-7+'MPS(calc_process)'!$F$19+'MPS(calc_process)'!$F$20))</f>
        <v>0</v>
      </c>
      <c r="P20" s="106">
        <f>'MPS(input)'!$E$25</f>
        <v>0</v>
      </c>
      <c r="Q20" s="106">
        <f>'MPS(input)'!$E$26</f>
        <v>0</v>
      </c>
      <c r="R20" s="107">
        <f>'MPS(input)'!$E$27</f>
        <v>0</v>
      </c>
      <c r="S20" s="108">
        <f t="shared" si="0"/>
        <v>0</v>
      </c>
      <c r="T20" s="108">
        <f t="shared" si="1"/>
        <v>0</v>
      </c>
      <c r="U20" s="109">
        <f t="shared" si="2"/>
        <v>0</v>
      </c>
    </row>
    <row r="21" spans="1:21" x14ac:dyDescent="0.15">
      <c r="A21" s="173"/>
      <c r="B21" s="15">
        <v>15</v>
      </c>
      <c r="C21" s="104"/>
      <c r="D21" s="102">
        <f>'MPS(input)'!$E$9</f>
        <v>0</v>
      </c>
      <c r="E21" s="103">
        <f>'MPS(input)'!$E$10</f>
        <v>0</v>
      </c>
      <c r="F21" s="99">
        <f>'MPS(input)'!$E$15</f>
        <v>0</v>
      </c>
      <c r="G21" s="100">
        <f>'MPS(input)'!$E$16</f>
        <v>0</v>
      </c>
      <c r="H21" s="100">
        <f>'MPS(input)'!$E$17</f>
        <v>0</v>
      </c>
      <c r="I21" s="101">
        <f>'MPS(input)'!$E$18</f>
        <v>0</v>
      </c>
      <c r="J21" s="101">
        <f>'MPS(input)'!$E$19</f>
        <v>0</v>
      </c>
      <c r="K21" s="105"/>
      <c r="L21" s="105"/>
      <c r="M21" s="98"/>
      <c r="N21" s="136"/>
      <c r="O21" s="106">
        <f>N21*((K21-L21+'MPS(calc_process)'!$F$19+'MPS(calc_process)'!$F$20)/(37-7+'MPS(calc_process)'!$F$19+'MPS(calc_process)'!$F$20))</f>
        <v>0</v>
      </c>
      <c r="P21" s="106">
        <f>'MPS(input)'!$E$25</f>
        <v>0</v>
      </c>
      <c r="Q21" s="106">
        <f>'MPS(input)'!$E$26</f>
        <v>0</v>
      </c>
      <c r="R21" s="107">
        <f>'MPS(input)'!$E$27</f>
        <v>0</v>
      </c>
      <c r="S21" s="108">
        <f t="shared" si="0"/>
        <v>0</v>
      </c>
      <c r="T21" s="108">
        <f t="shared" si="1"/>
        <v>0</v>
      </c>
      <c r="U21" s="109">
        <f t="shared" si="2"/>
        <v>0</v>
      </c>
    </row>
    <row r="22" spans="1:21" x14ac:dyDescent="0.15">
      <c r="A22" s="173"/>
      <c r="B22" s="15">
        <v>16</v>
      </c>
      <c r="C22" s="104"/>
      <c r="D22" s="102">
        <f>'MPS(input)'!$E$9</f>
        <v>0</v>
      </c>
      <c r="E22" s="103">
        <f>'MPS(input)'!$E$10</f>
        <v>0</v>
      </c>
      <c r="F22" s="99">
        <f>'MPS(input)'!$E$15</f>
        <v>0</v>
      </c>
      <c r="G22" s="100">
        <f>'MPS(input)'!$E$16</f>
        <v>0</v>
      </c>
      <c r="H22" s="100">
        <f>'MPS(input)'!$E$17</f>
        <v>0</v>
      </c>
      <c r="I22" s="101">
        <f>'MPS(input)'!$E$18</f>
        <v>0</v>
      </c>
      <c r="J22" s="101">
        <f>'MPS(input)'!$E$19</f>
        <v>0</v>
      </c>
      <c r="K22" s="105"/>
      <c r="L22" s="105"/>
      <c r="M22" s="98"/>
      <c r="N22" s="136"/>
      <c r="O22" s="106">
        <f>N22*((K22-L22+'MPS(calc_process)'!$F$19+'MPS(calc_process)'!$F$20)/(37-7+'MPS(calc_process)'!$F$19+'MPS(calc_process)'!$F$20))</f>
        <v>0</v>
      </c>
      <c r="P22" s="106">
        <f>'MPS(input)'!$E$25</f>
        <v>0</v>
      </c>
      <c r="Q22" s="106">
        <f>'MPS(input)'!$E$26</f>
        <v>0</v>
      </c>
      <c r="R22" s="107">
        <f>'MPS(input)'!$E$27</f>
        <v>0</v>
      </c>
      <c r="S22" s="108">
        <f t="shared" si="0"/>
        <v>0</v>
      </c>
      <c r="T22" s="108">
        <f t="shared" si="1"/>
        <v>0</v>
      </c>
      <c r="U22" s="109">
        <f t="shared" si="2"/>
        <v>0</v>
      </c>
    </row>
    <row r="23" spans="1:21" x14ac:dyDescent="0.15">
      <c r="A23" s="173"/>
      <c r="B23" s="15">
        <v>17</v>
      </c>
      <c r="C23" s="104"/>
      <c r="D23" s="102">
        <f>'MPS(input)'!$E$9</f>
        <v>0</v>
      </c>
      <c r="E23" s="103">
        <f>'MPS(input)'!$E$10</f>
        <v>0</v>
      </c>
      <c r="F23" s="99">
        <f>'MPS(input)'!$E$15</f>
        <v>0</v>
      </c>
      <c r="G23" s="100">
        <f>'MPS(input)'!$E$16</f>
        <v>0</v>
      </c>
      <c r="H23" s="100">
        <f>'MPS(input)'!$E$17</f>
        <v>0</v>
      </c>
      <c r="I23" s="101">
        <f>'MPS(input)'!$E$18</f>
        <v>0</v>
      </c>
      <c r="J23" s="101">
        <f>'MPS(input)'!$E$19</f>
        <v>0</v>
      </c>
      <c r="K23" s="105"/>
      <c r="L23" s="105"/>
      <c r="M23" s="98"/>
      <c r="N23" s="136"/>
      <c r="O23" s="106">
        <f>N23*((K23-L23+'MPS(calc_process)'!$F$19+'MPS(calc_process)'!$F$20)/(37-7+'MPS(calc_process)'!$F$19+'MPS(calc_process)'!$F$20))</f>
        <v>0</v>
      </c>
      <c r="P23" s="106">
        <f>'MPS(input)'!$E$25</f>
        <v>0</v>
      </c>
      <c r="Q23" s="106">
        <f>'MPS(input)'!$E$26</f>
        <v>0</v>
      </c>
      <c r="R23" s="107">
        <f>'MPS(input)'!$E$27</f>
        <v>0</v>
      </c>
      <c r="S23" s="108">
        <f t="shared" si="0"/>
        <v>0</v>
      </c>
      <c r="T23" s="108">
        <f t="shared" si="1"/>
        <v>0</v>
      </c>
      <c r="U23" s="109">
        <f t="shared" si="2"/>
        <v>0</v>
      </c>
    </row>
    <row r="24" spans="1:21" x14ac:dyDescent="0.15">
      <c r="A24" s="173"/>
      <c r="B24" s="15">
        <v>18</v>
      </c>
      <c r="C24" s="104"/>
      <c r="D24" s="102">
        <f>'MPS(input)'!$E$9</f>
        <v>0</v>
      </c>
      <c r="E24" s="103">
        <f>'MPS(input)'!$E$10</f>
        <v>0</v>
      </c>
      <c r="F24" s="99">
        <f>'MPS(input)'!$E$15</f>
        <v>0</v>
      </c>
      <c r="G24" s="100">
        <f>'MPS(input)'!$E$16</f>
        <v>0</v>
      </c>
      <c r="H24" s="100">
        <f>'MPS(input)'!$E$17</f>
        <v>0</v>
      </c>
      <c r="I24" s="101">
        <f>'MPS(input)'!$E$18</f>
        <v>0</v>
      </c>
      <c r="J24" s="101">
        <f>'MPS(input)'!$E$19</f>
        <v>0</v>
      </c>
      <c r="K24" s="105"/>
      <c r="L24" s="105"/>
      <c r="M24" s="98"/>
      <c r="N24" s="136"/>
      <c r="O24" s="106">
        <f>N24*((K24-L24+'MPS(calc_process)'!$F$19+'MPS(calc_process)'!$F$20)/(37-7+'MPS(calc_process)'!$F$19+'MPS(calc_process)'!$F$20))</f>
        <v>0</v>
      </c>
      <c r="P24" s="106">
        <f>'MPS(input)'!$E$25</f>
        <v>0</v>
      </c>
      <c r="Q24" s="106">
        <f>'MPS(input)'!$E$26</f>
        <v>0</v>
      </c>
      <c r="R24" s="107">
        <f>'MPS(input)'!$E$27</f>
        <v>0</v>
      </c>
      <c r="S24" s="108">
        <f t="shared" si="0"/>
        <v>0</v>
      </c>
      <c r="T24" s="108">
        <f t="shared" si="1"/>
        <v>0</v>
      </c>
      <c r="U24" s="109">
        <f t="shared" si="2"/>
        <v>0</v>
      </c>
    </row>
    <row r="25" spans="1:21" x14ac:dyDescent="0.15">
      <c r="A25" s="173"/>
      <c r="B25" s="15">
        <v>19</v>
      </c>
      <c r="C25" s="104"/>
      <c r="D25" s="102">
        <f>'MPS(input)'!$E$9</f>
        <v>0</v>
      </c>
      <c r="E25" s="103">
        <f>'MPS(input)'!$E$10</f>
        <v>0</v>
      </c>
      <c r="F25" s="99">
        <f>'MPS(input)'!$E$15</f>
        <v>0</v>
      </c>
      <c r="G25" s="100">
        <f>'MPS(input)'!$E$16</f>
        <v>0</v>
      </c>
      <c r="H25" s="100">
        <f>'MPS(input)'!$E$17</f>
        <v>0</v>
      </c>
      <c r="I25" s="101">
        <f>'MPS(input)'!$E$18</f>
        <v>0</v>
      </c>
      <c r="J25" s="101">
        <f>'MPS(input)'!$E$19</f>
        <v>0</v>
      </c>
      <c r="K25" s="105"/>
      <c r="L25" s="105"/>
      <c r="M25" s="98"/>
      <c r="N25" s="136"/>
      <c r="O25" s="106">
        <f>N25*((K25-L25+'MPS(calc_process)'!$F$19+'MPS(calc_process)'!$F$20)/(37-7+'MPS(calc_process)'!$F$19+'MPS(calc_process)'!$F$20))</f>
        <v>0</v>
      </c>
      <c r="P25" s="106">
        <f>'MPS(input)'!$E$25</f>
        <v>0</v>
      </c>
      <c r="Q25" s="106">
        <f>'MPS(input)'!$E$26</f>
        <v>0</v>
      </c>
      <c r="R25" s="107">
        <f>'MPS(input)'!$E$27</f>
        <v>0</v>
      </c>
      <c r="S25" s="108">
        <f t="shared" si="0"/>
        <v>0</v>
      </c>
      <c r="T25" s="108">
        <f t="shared" si="1"/>
        <v>0</v>
      </c>
      <c r="U25" s="109">
        <f t="shared" si="2"/>
        <v>0</v>
      </c>
    </row>
    <row r="26" spans="1:21" x14ac:dyDescent="0.15">
      <c r="A26" s="173"/>
      <c r="B26" s="15">
        <v>20</v>
      </c>
      <c r="C26" s="104"/>
      <c r="D26" s="102">
        <f>'MPS(input)'!$E$9</f>
        <v>0</v>
      </c>
      <c r="E26" s="103">
        <f>'MPS(input)'!$E$10</f>
        <v>0</v>
      </c>
      <c r="F26" s="99">
        <f>'MPS(input)'!$E$15</f>
        <v>0</v>
      </c>
      <c r="G26" s="100">
        <f>'MPS(input)'!$E$16</f>
        <v>0</v>
      </c>
      <c r="H26" s="100">
        <f>'MPS(input)'!$E$17</f>
        <v>0</v>
      </c>
      <c r="I26" s="101">
        <f>'MPS(input)'!$E$18</f>
        <v>0</v>
      </c>
      <c r="J26" s="101">
        <f>'MPS(input)'!$E$19</f>
        <v>0</v>
      </c>
      <c r="K26" s="105"/>
      <c r="L26" s="105"/>
      <c r="M26" s="98"/>
      <c r="N26" s="136"/>
      <c r="O26" s="106">
        <f>N26*((K26-L26+'MPS(calc_process)'!$F$19+'MPS(calc_process)'!$F$20)/(37-7+'MPS(calc_process)'!$F$19+'MPS(calc_process)'!$F$20))</f>
        <v>0</v>
      </c>
      <c r="P26" s="106">
        <f>'MPS(input)'!$E$25</f>
        <v>0</v>
      </c>
      <c r="Q26" s="106">
        <f>'MPS(input)'!$E$26</f>
        <v>0</v>
      </c>
      <c r="R26" s="107">
        <f>'MPS(input)'!$E$27</f>
        <v>0</v>
      </c>
      <c r="S26" s="108">
        <f t="shared" si="0"/>
        <v>0</v>
      </c>
      <c r="T26" s="108">
        <f t="shared" si="1"/>
        <v>0</v>
      </c>
      <c r="U26" s="109">
        <f>S26-T26</f>
        <v>0</v>
      </c>
    </row>
    <row r="27" spans="1:21" ht="15" x14ac:dyDescent="0.15">
      <c r="A27" s="173"/>
      <c r="B27" s="96" t="s">
        <v>71</v>
      </c>
      <c r="C27" s="97" t="s">
        <v>65</v>
      </c>
      <c r="D27" s="97"/>
      <c r="E27" s="97" t="s">
        <v>65</v>
      </c>
      <c r="F27" s="97" t="s">
        <v>65</v>
      </c>
      <c r="G27" s="97"/>
      <c r="H27" s="97"/>
      <c r="I27" s="97" t="s">
        <v>44</v>
      </c>
      <c r="J27" s="97" t="s">
        <v>44</v>
      </c>
      <c r="K27" s="97"/>
      <c r="L27" s="97"/>
      <c r="M27" s="97"/>
      <c r="N27" s="97" t="s">
        <v>65</v>
      </c>
      <c r="O27" s="97" t="s">
        <v>65</v>
      </c>
      <c r="P27" s="97" t="s">
        <v>65</v>
      </c>
      <c r="Q27" s="97" t="s">
        <v>65</v>
      </c>
      <c r="R27" s="97" t="s">
        <v>65</v>
      </c>
      <c r="S27" s="110">
        <f>SUMIF(S7:S26,"&gt;0",S7:S26)</f>
        <v>0</v>
      </c>
      <c r="T27" s="110">
        <f>SUMIF(T7:T26,"&gt;0",T7:T26)</f>
        <v>0</v>
      </c>
      <c r="U27" s="110">
        <f>SUMIF(U7:U26,"&gt;0",U7:U26)</f>
        <v>0</v>
      </c>
    </row>
  </sheetData>
  <sheetProtection password="C763" sheet="1" formatCells="0" formatRows="0" insertRows="0"/>
  <mergeCells count="4">
    <mergeCell ref="F3:R3"/>
    <mergeCell ref="C3:E3"/>
    <mergeCell ref="S3:U3"/>
    <mergeCell ref="A7:A27"/>
  </mergeCells>
  <phoneticPr fontId="3"/>
  <pageMargins left="0.43307086614173229" right="0.23622047244094491" top="0.74803149606299213" bottom="0.74803149606299213" header="0.31496062992125984" footer="0.31496062992125984"/>
  <pageSetup paperSize="9" scale="5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'MPS(calc_process)'!$F$15:$F$17</xm:f>
          </x14:formula1>
          <xm:sqref>M7:M26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21"/>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8" width="12.625" style="1" customWidth="1"/>
    <col min="9" max="9" width="12.625" style="6" customWidth="1"/>
    <col min="10" max="16384" width="9" style="1"/>
  </cols>
  <sheetData>
    <row r="1" spans="1:9" ht="18" customHeight="1" x14ac:dyDescent="0.15">
      <c r="I1" s="17" t="str">
        <f>'MPS(input)'!K1</f>
        <v>Monitoring Spreadsheet: JCM_TH_AM005_ver02.0</v>
      </c>
    </row>
    <row r="2" spans="1:9" ht="18" customHeight="1" x14ac:dyDescent="0.15">
      <c r="I2" s="17" t="str">
        <f>'MPS(input)'!K2</f>
        <v>Reference Number:</v>
      </c>
    </row>
    <row r="3" spans="1:9" ht="27.75" customHeight="1" x14ac:dyDescent="0.15">
      <c r="A3" s="174" t="s">
        <v>187</v>
      </c>
      <c r="B3" s="174"/>
      <c r="C3" s="174"/>
      <c r="D3" s="174"/>
      <c r="E3" s="174"/>
      <c r="F3" s="174"/>
      <c r="G3" s="174"/>
      <c r="H3" s="174"/>
      <c r="I3" s="174"/>
    </row>
    <row r="4" spans="1:9" ht="11.25" customHeight="1" x14ac:dyDescent="0.15"/>
    <row r="5" spans="1:9" ht="18.75" customHeight="1" thickBot="1" x14ac:dyDescent="0.2">
      <c r="A5" s="30" t="s">
        <v>78</v>
      </c>
      <c r="B5" s="32"/>
      <c r="C5" s="32"/>
      <c r="D5" s="32"/>
      <c r="E5" s="33"/>
      <c r="F5" s="34" t="s">
        <v>79</v>
      </c>
      <c r="G5" s="34" t="s">
        <v>80</v>
      </c>
      <c r="H5" s="34" t="s">
        <v>81</v>
      </c>
      <c r="I5" s="35" t="s">
        <v>34</v>
      </c>
    </row>
    <row r="6" spans="1:9" ht="18.75" customHeight="1" thickBot="1" x14ac:dyDescent="0.2">
      <c r="A6" s="31"/>
      <c r="B6" s="22" t="s">
        <v>145</v>
      </c>
      <c r="C6" s="22"/>
      <c r="D6" s="23"/>
      <c r="E6" s="24"/>
      <c r="F6" s="8" t="s">
        <v>36</v>
      </c>
      <c r="G6" s="56">
        <f>G8-G11</f>
        <v>0</v>
      </c>
      <c r="H6" s="7" t="s">
        <v>146</v>
      </c>
      <c r="I6" s="44" t="s">
        <v>147</v>
      </c>
    </row>
    <row r="7" spans="1:9" ht="18.75" customHeight="1" thickBot="1" x14ac:dyDescent="0.2">
      <c r="A7" s="30" t="s">
        <v>161</v>
      </c>
      <c r="B7" s="32"/>
      <c r="C7" s="32"/>
      <c r="D7" s="32"/>
      <c r="E7" s="33"/>
      <c r="F7" s="33"/>
      <c r="G7" s="33"/>
      <c r="H7" s="33"/>
      <c r="I7" s="34"/>
    </row>
    <row r="8" spans="1:9" ht="18.75" customHeight="1" thickBot="1" x14ac:dyDescent="0.2">
      <c r="A8" s="36"/>
      <c r="B8" s="25" t="s">
        <v>148</v>
      </c>
      <c r="C8" s="26"/>
      <c r="D8" s="27"/>
      <c r="E8" s="27"/>
      <c r="F8" s="8" t="s">
        <v>36</v>
      </c>
      <c r="G8" s="127">
        <f>G9</f>
        <v>0</v>
      </c>
      <c r="H8" s="7" t="s">
        <v>146</v>
      </c>
      <c r="I8" s="45" t="s">
        <v>149</v>
      </c>
    </row>
    <row r="9" spans="1:9" ht="18.75" customHeight="1" x14ac:dyDescent="0.15">
      <c r="A9" s="36"/>
      <c r="B9" s="25"/>
      <c r="C9" s="19" t="s">
        <v>148</v>
      </c>
      <c r="D9" s="20"/>
      <c r="E9" s="21"/>
      <c r="F9" s="8" t="s">
        <v>36</v>
      </c>
      <c r="G9" s="57">
        <f>'MPS(input_separate)'!S27</f>
        <v>0</v>
      </c>
      <c r="H9" s="7" t="s">
        <v>146</v>
      </c>
      <c r="I9" s="45" t="s">
        <v>149</v>
      </c>
    </row>
    <row r="10" spans="1:9" ht="18.75" customHeight="1" thickBot="1" x14ac:dyDescent="0.2">
      <c r="A10" s="37" t="s">
        <v>160</v>
      </c>
      <c r="B10" s="38"/>
      <c r="C10" s="38"/>
      <c r="D10" s="38"/>
      <c r="E10" s="39"/>
      <c r="F10" s="33"/>
      <c r="G10" s="33"/>
      <c r="H10" s="33"/>
      <c r="I10" s="34"/>
    </row>
    <row r="11" spans="1:9" ht="18.75" customHeight="1" thickBot="1" x14ac:dyDescent="0.2">
      <c r="A11" s="36"/>
      <c r="B11" s="28" t="s">
        <v>150</v>
      </c>
      <c r="C11" s="28"/>
      <c r="D11" s="28"/>
      <c r="E11" s="29"/>
      <c r="F11" s="8" t="s">
        <v>36</v>
      </c>
      <c r="G11" s="58">
        <f>G12</f>
        <v>0</v>
      </c>
      <c r="H11" s="9" t="s">
        <v>151</v>
      </c>
      <c r="I11" s="46" t="s">
        <v>152</v>
      </c>
    </row>
    <row r="12" spans="1:9" ht="18.75" customHeight="1" x14ac:dyDescent="0.15">
      <c r="A12" s="31"/>
      <c r="B12" s="47"/>
      <c r="C12" s="48" t="s">
        <v>153</v>
      </c>
      <c r="D12" s="54"/>
      <c r="E12" s="55"/>
      <c r="F12" s="49" t="s">
        <v>36</v>
      </c>
      <c r="G12" s="59">
        <f>'MPS(input_separate)'!T27</f>
        <v>0</v>
      </c>
      <c r="H12" s="50" t="s">
        <v>151</v>
      </c>
      <c r="I12" s="51" t="s">
        <v>152</v>
      </c>
    </row>
    <row r="13" spans="1:9" x14ac:dyDescent="0.15">
      <c r="A13" s="10"/>
      <c r="B13" s="10"/>
      <c r="C13" s="10"/>
      <c r="D13" s="10"/>
      <c r="E13" s="10"/>
      <c r="F13" s="11"/>
      <c r="G13" s="12"/>
      <c r="H13" s="12"/>
      <c r="I13" s="13"/>
    </row>
    <row r="14" spans="1:9" ht="21.75" customHeight="1" x14ac:dyDescent="0.15">
      <c r="E14" s="10" t="s">
        <v>38</v>
      </c>
      <c r="F14" s="5"/>
    </row>
    <row r="15" spans="1:9" ht="21.75" customHeight="1" x14ac:dyDescent="0.15">
      <c r="E15" s="53" t="s">
        <v>154</v>
      </c>
      <c r="F15" s="41">
        <v>5.67</v>
      </c>
      <c r="G15" s="42" t="s">
        <v>44</v>
      </c>
      <c r="H15" s="13"/>
      <c r="I15" s="52"/>
    </row>
    <row r="16" spans="1:9" ht="21.75" customHeight="1" x14ac:dyDescent="0.15">
      <c r="E16" s="53" t="s">
        <v>155</v>
      </c>
      <c r="F16" s="41">
        <v>5.81</v>
      </c>
      <c r="G16" s="42" t="s">
        <v>44</v>
      </c>
      <c r="H16" s="13"/>
    </row>
    <row r="17" spans="5:8" ht="21.75" customHeight="1" x14ac:dyDescent="0.15">
      <c r="E17" s="53" t="s">
        <v>156</v>
      </c>
      <c r="F17" s="41">
        <v>6.05</v>
      </c>
      <c r="G17" s="42" t="s">
        <v>44</v>
      </c>
      <c r="H17" s="13"/>
    </row>
    <row r="18" spans="5:8" x14ac:dyDescent="0.15">
      <c r="E18" s="14"/>
      <c r="F18" s="14"/>
      <c r="G18" s="10"/>
      <c r="H18" s="10"/>
    </row>
    <row r="19" spans="5:8" ht="21.75" customHeight="1" x14ac:dyDescent="0.15">
      <c r="E19" s="40" t="s">
        <v>157</v>
      </c>
      <c r="F19" s="42">
        <v>1.5</v>
      </c>
      <c r="G19" s="43" t="s">
        <v>39</v>
      </c>
      <c r="H19" s="10"/>
    </row>
    <row r="20" spans="5:8" ht="21.75" customHeight="1" x14ac:dyDescent="0.15">
      <c r="E20" s="40" t="s">
        <v>158</v>
      </c>
      <c r="F20" s="42">
        <v>1.5</v>
      </c>
      <c r="G20" s="43" t="s">
        <v>39</v>
      </c>
      <c r="H20" s="10"/>
    </row>
    <row r="21" spans="5:8" x14ac:dyDescent="0.15">
      <c r="E21" s="14"/>
      <c r="F21" s="14"/>
      <c r="G21" s="10"/>
      <c r="H21" s="10"/>
    </row>
  </sheetData>
  <sheetProtection password="C763" sheet="1" objects="1" scenarios="1"/>
  <mergeCells count="1">
    <mergeCell ref="A3:I3"/>
  </mergeCells>
  <phoneticPr fontId="3"/>
  <pageMargins left="0.70866141732283472" right="0.70866141732283472" top="0.74803149606299213" bottom="0.74803149606299213" header="0.31496062992125984" footer="0.31496062992125984"/>
  <pageSetup paperSize="9" scale="7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ColWidth="9" defaultRowHeight="13.5" x14ac:dyDescent="0.15"/>
  <cols>
    <col min="1" max="1" width="3.625" style="111" customWidth="1"/>
    <col min="2" max="2" width="36.375" style="111" customWidth="1"/>
    <col min="3" max="3" width="49.125" style="111" customWidth="1"/>
    <col min="4" max="16384" width="9" style="111"/>
  </cols>
  <sheetData>
    <row r="1" spans="1:3" ht="18" customHeight="1" x14ac:dyDescent="0.15">
      <c r="C1" s="86" t="str">
        <f>'MPS(input)'!K1</f>
        <v>Monitoring Spreadsheet: JCM_TH_AM005_ver02.0</v>
      </c>
    </row>
    <row r="2" spans="1:3" ht="18" customHeight="1" x14ac:dyDescent="0.15">
      <c r="C2" s="86" t="str">
        <f>'MPS(input)'!K2</f>
        <v>Reference Number:</v>
      </c>
    </row>
    <row r="3" spans="1:3" ht="24.75" customHeight="1" x14ac:dyDescent="0.15">
      <c r="A3" s="175" t="s">
        <v>162</v>
      </c>
      <c r="B3" s="175"/>
      <c r="C3" s="175"/>
    </row>
    <row r="5" spans="1:3" ht="21" customHeight="1" x14ac:dyDescent="0.15">
      <c r="B5" s="112" t="s">
        <v>188</v>
      </c>
      <c r="C5" s="112" t="s">
        <v>163</v>
      </c>
    </row>
    <row r="6" spans="1:3" ht="54.75" customHeight="1" x14ac:dyDescent="0.15">
      <c r="B6" s="113"/>
      <c r="C6" s="113"/>
    </row>
    <row r="7" spans="1:3" ht="54.75" customHeight="1" x14ac:dyDescent="0.15">
      <c r="B7" s="113"/>
      <c r="C7" s="113"/>
    </row>
    <row r="8" spans="1:3" ht="54.75" customHeight="1" x14ac:dyDescent="0.15">
      <c r="B8" s="113"/>
      <c r="C8" s="113"/>
    </row>
    <row r="9" spans="1:3" ht="54.75" customHeight="1" x14ac:dyDescent="0.15">
      <c r="B9" s="113"/>
      <c r="C9" s="113"/>
    </row>
    <row r="10" spans="1:3" ht="54.75" customHeight="1" x14ac:dyDescent="0.15">
      <c r="B10" s="113"/>
      <c r="C10" s="113"/>
    </row>
    <row r="11" spans="1:3" ht="54.75" customHeight="1" x14ac:dyDescent="0.15">
      <c r="B11" s="113"/>
      <c r="C11" s="113"/>
    </row>
    <row r="12" spans="1:3" ht="54.75" customHeight="1" x14ac:dyDescent="0.15">
      <c r="B12" s="113"/>
      <c r="C12" s="113"/>
    </row>
  </sheetData>
  <sheetProtection password="C763" sheet="1" objects="1" scenarios="1" formatCells="0" formatRows="0" insertRows="0"/>
  <mergeCells count="1">
    <mergeCell ref="A3:C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36"/>
  <sheetViews>
    <sheetView showGridLines="0" view="pageBreakPreview" zoomScale="80" zoomScaleNormal="70" zoomScaleSheetLayoutView="80" workbookViewId="0"/>
  </sheetViews>
  <sheetFormatPr defaultColWidth="9" defaultRowHeight="14.25" x14ac:dyDescent="0.15"/>
  <cols>
    <col min="1" max="1" width="2.625" style="60" customWidth="1"/>
    <col min="2" max="3" width="11.625" style="60" customWidth="1"/>
    <col min="4" max="4" width="12.375" style="60" customWidth="1"/>
    <col min="5" max="5" width="26.625" style="60" customWidth="1"/>
    <col min="6" max="7" width="10.625" style="60" customWidth="1"/>
    <col min="8" max="8" width="11.625" style="60" customWidth="1"/>
    <col min="9" max="9" width="11.5" style="60" customWidth="1"/>
    <col min="10" max="10" width="60.625" style="60" customWidth="1"/>
    <col min="11" max="11" width="15.75" style="60" customWidth="1"/>
    <col min="12" max="12" width="17.5" style="60" customWidth="1"/>
    <col min="13" max="16384" width="9" style="60"/>
  </cols>
  <sheetData>
    <row r="1" spans="1:12" ht="18" customHeight="1" x14ac:dyDescent="0.15">
      <c r="L1" s="61" t="str">
        <f>'MPS(input)'!K1</f>
        <v>Monitoring Spreadsheet: JCM_TH_AM005_ver02.0</v>
      </c>
    </row>
    <row r="2" spans="1:12" ht="18" customHeight="1" x14ac:dyDescent="0.15">
      <c r="L2" s="61" t="str">
        <f>'MPS(input)'!K2</f>
        <v>Reference Number:</v>
      </c>
    </row>
    <row r="3" spans="1:12" ht="27.75" customHeight="1" x14ac:dyDescent="0.15">
      <c r="A3" s="62" t="s">
        <v>164</v>
      </c>
      <c r="B3" s="62"/>
      <c r="C3" s="63"/>
      <c r="D3" s="63"/>
      <c r="E3" s="63"/>
      <c r="F3" s="63"/>
      <c r="G3" s="63"/>
      <c r="H3" s="63"/>
      <c r="I3" s="63"/>
      <c r="J3" s="63"/>
      <c r="K3" s="63"/>
      <c r="L3" s="64"/>
    </row>
    <row r="5" spans="1:12" ht="18.75" customHeight="1" x14ac:dyDescent="0.15">
      <c r="A5" s="65" t="s">
        <v>166</v>
      </c>
      <c r="B5" s="65"/>
      <c r="C5" s="65"/>
    </row>
    <row r="6" spans="1:12" ht="18.75" customHeight="1" x14ac:dyDescent="0.15">
      <c r="A6" s="65"/>
      <c r="B6" s="66" t="s">
        <v>0</v>
      </c>
      <c r="C6" s="114" t="s">
        <v>1</v>
      </c>
      <c r="D6" s="66" t="s">
        <v>2</v>
      </c>
      <c r="E6" s="66" t="s">
        <v>3</v>
      </c>
      <c r="F6" s="66" t="s">
        <v>4</v>
      </c>
      <c r="G6" s="66" t="s">
        <v>5</v>
      </c>
      <c r="H6" s="66" t="s">
        <v>6</v>
      </c>
      <c r="I6" s="66" t="s">
        <v>7</v>
      </c>
      <c r="J6" s="66" t="s">
        <v>8</v>
      </c>
      <c r="K6" s="66" t="s">
        <v>9</v>
      </c>
      <c r="L6" s="66" t="s">
        <v>173</v>
      </c>
    </row>
    <row r="7" spans="1:12" s="67" customFormat="1" ht="39" customHeight="1" x14ac:dyDescent="0.15">
      <c r="B7" s="66" t="s">
        <v>172</v>
      </c>
      <c r="C7" s="114" t="s">
        <v>10</v>
      </c>
      <c r="D7" s="66" t="s">
        <v>11</v>
      </c>
      <c r="E7" s="66" t="s">
        <v>12</v>
      </c>
      <c r="F7" s="66" t="s">
        <v>175</v>
      </c>
      <c r="G7" s="66" t="s">
        <v>14</v>
      </c>
      <c r="H7" s="66" t="s">
        <v>15</v>
      </c>
      <c r="I7" s="66" t="s">
        <v>16</v>
      </c>
      <c r="J7" s="66" t="s">
        <v>17</v>
      </c>
      <c r="K7" s="66" t="s">
        <v>18</v>
      </c>
      <c r="L7" s="66" t="s">
        <v>19</v>
      </c>
    </row>
    <row r="8" spans="1:12" ht="288.75" customHeight="1" x14ac:dyDescent="0.15">
      <c r="B8" s="125"/>
      <c r="C8" s="115" t="s">
        <v>20</v>
      </c>
      <c r="D8" s="116" t="s">
        <v>21</v>
      </c>
      <c r="E8" s="70" t="s">
        <v>76</v>
      </c>
      <c r="F8" s="71" t="s">
        <v>73</v>
      </c>
      <c r="G8" s="72" t="s">
        <v>22</v>
      </c>
      <c r="H8" s="2" t="s">
        <v>33</v>
      </c>
      <c r="I8" s="2" t="s">
        <v>43</v>
      </c>
      <c r="J8" s="140" t="s">
        <v>211</v>
      </c>
      <c r="K8" s="3" t="s">
        <v>40</v>
      </c>
      <c r="L8" s="3" t="s">
        <v>184</v>
      </c>
    </row>
    <row r="9" spans="1:12" ht="77.25" customHeight="1" x14ac:dyDescent="0.15">
      <c r="A9" s="73"/>
      <c r="B9" s="125"/>
      <c r="C9" s="115" t="s">
        <v>49</v>
      </c>
      <c r="D9" s="116" t="s">
        <v>50</v>
      </c>
      <c r="E9" s="69" t="s">
        <v>74</v>
      </c>
      <c r="F9" s="16"/>
      <c r="G9" s="139" t="s">
        <v>195</v>
      </c>
      <c r="H9" s="2" t="s">
        <v>32</v>
      </c>
      <c r="I9" s="2" t="s">
        <v>52</v>
      </c>
      <c r="J9" s="3" t="s">
        <v>53</v>
      </c>
      <c r="K9" s="3" t="s">
        <v>40</v>
      </c>
      <c r="L9" s="141" t="s">
        <v>212</v>
      </c>
    </row>
    <row r="10" spans="1:12" ht="293.25" customHeight="1" x14ac:dyDescent="0.15">
      <c r="A10" s="73"/>
      <c r="B10" s="125"/>
      <c r="C10" s="115" t="s">
        <v>41</v>
      </c>
      <c r="D10" s="116" t="s">
        <v>46</v>
      </c>
      <c r="E10" s="69" t="s">
        <v>75</v>
      </c>
      <c r="F10" s="16"/>
      <c r="G10" s="72" t="s">
        <v>22</v>
      </c>
      <c r="H10" s="2" t="s">
        <v>33</v>
      </c>
      <c r="I10" s="2" t="s">
        <v>43</v>
      </c>
      <c r="J10" s="140" t="s">
        <v>211</v>
      </c>
      <c r="K10" s="3" t="s">
        <v>40</v>
      </c>
      <c r="L10" s="141" t="s">
        <v>213</v>
      </c>
    </row>
    <row r="11" spans="1:12" ht="17.25" customHeight="1" x14ac:dyDescent="0.15">
      <c r="A11" s="73"/>
      <c r="B11" s="73"/>
    </row>
    <row r="12" spans="1:12" ht="17.25" customHeight="1" x14ac:dyDescent="0.15">
      <c r="A12" s="65" t="s">
        <v>167</v>
      </c>
      <c r="B12" s="65"/>
    </row>
    <row r="13" spans="1:12" ht="20.100000000000001" customHeight="1" x14ac:dyDescent="0.15">
      <c r="A13" s="73"/>
      <c r="B13" s="181" t="s">
        <v>0</v>
      </c>
      <c r="C13" s="182"/>
      <c r="D13" s="166" t="s">
        <v>83</v>
      </c>
      <c r="E13" s="166"/>
      <c r="F13" s="66" t="s">
        <v>84</v>
      </c>
      <c r="G13" s="66" t="s">
        <v>85</v>
      </c>
      <c r="H13" s="166" t="s">
        <v>86</v>
      </c>
      <c r="I13" s="166"/>
      <c r="J13" s="166"/>
      <c r="K13" s="166" t="s">
        <v>87</v>
      </c>
      <c r="L13" s="166"/>
    </row>
    <row r="14" spans="1:12" ht="39" customHeight="1" x14ac:dyDescent="0.15">
      <c r="A14" s="73"/>
      <c r="B14" s="181" t="s">
        <v>11</v>
      </c>
      <c r="C14" s="182"/>
      <c r="D14" s="166" t="s">
        <v>89</v>
      </c>
      <c r="E14" s="166"/>
      <c r="F14" s="66" t="s">
        <v>90</v>
      </c>
      <c r="G14" s="66" t="s">
        <v>77</v>
      </c>
      <c r="H14" s="166" t="s">
        <v>91</v>
      </c>
      <c r="I14" s="166"/>
      <c r="J14" s="166"/>
      <c r="K14" s="166" t="s">
        <v>92</v>
      </c>
      <c r="L14" s="166"/>
    </row>
    <row r="15" spans="1:12" ht="68.25" customHeight="1" x14ac:dyDescent="0.15">
      <c r="A15" s="73"/>
      <c r="B15" s="183" t="s">
        <v>23</v>
      </c>
      <c r="C15" s="184"/>
      <c r="D15" s="155" t="s">
        <v>200</v>
      </c>
      <c r="E15" s="155"/>
      <c r="F15" s="124" t="str">
        <f>IF('MPS(input)'!E15&gt;0,'MPS(input)'!E15,"")</f>
        <v/>
      </c>
      <c r="G15" s="69" t="s">
        <v>99</v>
      </c>
      <c r="H15" s="177" t="str">
        <f>'MPS(input)'!G15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177"/>
      <c r="J15" s="177"/>
      <c r="K15" s="176" t="str">
        <f>IF('MPS(input)'!J15&gt;0,'MPS(input)'!J15,"")</f>
        <v/>
      </c>
      <c r="L15" s="176"/>
    </row>
    <row r="16" spans="1:12" ht="164.25" customHeight="1" x14ac:dyDescent="0.15">
      <c r="A16" s="73"/>
      <c r="B16" s="185" t="s">
        <v>93</v>
      </c>
      <c r="C16" s="186"/>
      <c r="D16" s="155" t="s">
        <v>214</v>
      </c>
      <c r="E16" s="155"/>
      <c r="F16" s="74">
        <f>IF(ISERROR(3.6*(100/F25)*F27),0,3.6*(100/F25)*F27)</f>
        <v>0</v>
      </c>
      <c r="G16" s="75" t="s">
        <v>94</v>
      </c>
      <c r="H16" s="177" t="str">
        <f>'MPS(input)'!G16</f>
        <v>Power generation efficiency obtained from manufacturer's specification.</v>
      </c>
      <c r="I16" s="177"/>
      <c r="J16" s="177"/>
      <c r="K16" s="176" t="str">
        <f>IF('MPS(input)'!J16&gt;0,'MPS(input)'!J16,"")</f>
        <v>Calculated
In case of [ 3) Electricity directly supplied from small power producer (SPP) ], when project chiller may consume electricity supplied from more than 1 SPP, the project participant applies the CO2 emission factor with the lowest value.</v>
      </c>
      <c r="L16" s="176"/>
    </row>
    <row r="17" spans="1:12" ht="166.5" customHeight="1" x14ac:dyDescent="0.15">
      <c r="A17" s="73"/>
      <c r="B17" s="185" t="s">
        <v>93</v>
      </c>
      <c r="C17" s="186"/>
      <c r="D17" s="155" t="s">
        <v>215</v>
      </c>
      <c r="E17" s="155"/>
      <c r="F17" s="74">
        <f>IF(ISERROR(F9*F26*F27/F10),0,F9*F26*F27/F10)</f>
        <v>0</v>
      </c>
      <c r="G17" s="75" t="s">
        <v>94</v>
      </c>
      <c r="H17" s="177" t="str">
        <f>'MPS(input)'!G17</f>
        <v>The power generation efficiency calculated from monitored data of the amount of fuel input for power generation and the amount of electricity generated.</v>
      </c>
      <c r="I17" s="177"/>
      <c r="J17" s="177"/>
      <c r="K17" s="176" t="str">
        <f>IF('MPS(input)'!J17&gt;0,'MPS(input)'!J17,"")</f>
        <v>Calculated
In case of [ 3) electricity directly supplied from small power producer (SPP) ], when project chiller may consume electricity supplied from more than 1 SPP, the project participant applies the CO2 emission factor with the lowest value.</v>
      </c>
      <c r="L17" s="176"/>
    </row>
    <row r="18" spans="1:12" ht="129.75" customHeight="1" x14ac:dyDescent="0.15">
      <c r="A18" s="73"/>
      <c r="B18" s="185" t="s">
        <v>93</v>
      </c>
      <c r="C18" s="186"/>
      <c r="D18" s="155" t="s">
        <v>199</v>
      </c>
      <c r="E18" s="155"/>
      <c r="F18" s="124" t="str">
        <f>IF('MPS(input)'!E18&gt;0,'MPS(input)'!E18,"")</f>
        <v/>
      </c>
      <c r="G18" s="75" t="s">
        <v>94</v>
      </c>
      <c r="H18" s="177" t="str">
        <f>'MPS(input)'!G18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177"/>
      <c r="J18" s="177"/>
      <c r="K18" s="176" t="str">
        <f>IF('MPS(input)'!J18&gt;0,'MPS(input)'!J18,"")</f>
        <v/>
      </c>
      <c r="L18" s="176"/>
    </row>
    <row r="19" spans="1:12" ht="117.75" customHeight="1" x14ac:dyDescent="0.15">
      <c r="A19" s="73"/>
      <c r="B19" s="185" t="s">
        <v>93</v>
      </c>
      <c r="C19" s="186"/>
      <c r="D19" s="155" t="s">
        <v>201</v>
      </c>
      <c r="E19" s="155"/>
      <c r="F19" s="124" t="str">
        <f>IF('MPS(input)'!E19&gt;0,'MPS(input)'!E19,"")</f>
        <v/>
      </c>
      <c r="G19" s="138" t="s">
        <v>94</v>
      </c>
      <c r="H19" s="189" t="s">
        <v>216</v>
      </c>
      <c r="I19" s="190"/>
      <c r="J19" s="191"/>
      <c r="K19" s="178" t="str">
        <f>IF('MPS(input)'!J19&gt;0,'MPS(input)'!J19,"")</f>
        <v>When project chiller may consume electricity supplied from more than 1 SPP, the project participant applies the CO2 emission factor with the lowest value.</v>
      </c>
      <c r="L19" s="179"/>
    </row>
    <row r="20" spans="1:12" ht="54.75" customHeight="1" x14ac:dyDescent="0.15">
      <c r="A20" s="73"/>
      <c r="B20" s="183" t="s">
        <v>24</v>
      </c>
      <c r="C20" s="184"/>
      <c r="D20" s="150" t="s">
        <v>100</v>
      </c>
      <c r="E20" s="150"/>
      <c r="F20" s="128" t="str">
        <f>IF('MPS(input)'!E20&gt;0,'MPS(input)'!E20,"")</f>
        <v>-</v>
      </c>
      <c r="G20" s="69" t="s">
        <v>25</v>
      </c>
      <c r="H20" s="177" t="str">
        <f>'MPS(input)'!G20</f>
        <v>Specifications of project chiller i prepared for the quotation or factory acceptance test data by manufacturer</v>
      </c>
      <c r="I20" s="177"/>
      <c r="J20" s="177"/>
      <c r="K20" s="176" t="str">
        <f>IF('MPS(input)'!J20&gt;0,'MPS(input)'!J20,"")</f>
        <v>Input on "MPS
(input_separate)"</v>
      </c>
      <c r="L20" s="176"/>
    </row>
    <row r="21" spans="1:12" ht="54.75" customHeight="1" x14ac:dyDescent="0.15">
      <c r="A21" s="73"/>
      <c r="B21" s="183" t="s">
        <v>102</v>
      </c>
      <c r="C21" s="184"/>
      <c r="D21" s="150" t="s">
        <v>103</v>
      </c>
      <c r="E21" s="150"/>
      <c r="F21" s="128" t="str">
        <f>IF('MPS(input)'!E21&gt;0,'MPS(input)'!E21,"")</f>
        <v>-</v>
      </c>
      <c r="G21" s="69" t="s">
        <v>25</v>
      </c>
      <c r="H21" s="177" t="str">
        <f>'MPS(input)'!G21</f>
        <v>Specifications of project chiller i prepared for the quotation or factory acceptance test data by manufacturer</v>
      </c>
      <c r="I21" s="177"/>
      <c r="J21" s="177"/>
      <c r="K21" s="176" t="str">
        <f>IF('MPS(input)'!J21&gt;0,'MPS(input)'!J21,"")</f>
        <v>Input on "MPS
(input_separate)"</v>
      </c>
      <c r="L21" s="176"/>
    </row>
    <row r="22" spans="1:12" ht="54.75" customHeight="1" x14ac:dyDescent="0.15">
      <c r="A22" s="73"/>
      <c r="B22" s="183" t="s">
        <v>104</v>
      </c>
      <c r="C22" s="184"/>
      <c r="D22" s="150" t="s">
        <v>105</v>
      </c>
      <c r="E22" s="150"/>
      <c r="F22" s="128" t="str">
        <f>IF('MPS(input)'!E22&gt;0,'MPS(input)'!E22,"")</f>
        <v>-</v>
      </c>
      <c r="G22" s="123" t="s">
        <v>26</v>
      </c>
      <c r="H22" s="177" t="str">
        <f>'MPS(input)'!G22</f>
        <v>Selected from the default values set in the methodology</v>
      </c>
      <c r="I22" s="177"/>
      <c r="J22" s="177"/>
      <c r="K22" s="176" t="str">
        <f>IF('MPS(input)'!J22&gt;0,'MPS(input)'!J22,"")</f>
        <v>Input on "MPS
(input_separate)"</v>
      </c>
      <c r="L22" s="176"/>
    </row>
    <row r="23" spans="1:12" ht="54.75" customHeight="1" x14ac:dyDescent="0.15">
      <c r="A23" s="73"/>
      <c r="B23" s="183" t="s">
        <v>28</v>
      </c>
      <c r="C23" s="184"/>
      <c r="D23" s="150" t="s">
        <v>106</v>
      </c>
      <c r="E23" s="150"/>
      <c r="F23" s="128" t="str">
        <f>IF('MPS(input)'!E23&gt;0,'MPS(input)'!E23,"")</f>
        <v>-</v>
      </c>
      <c r="G23" s="123" t="s">
        <v>26</v>
      </c>
      <c r="H23" s="177" t="str">
        <f>'MPS(input)'!G23</f>
        <v>Specifications of project chiller i prepared for the quotation or factory acceptance test data by manufacturer</v>
      </c>
      <c r="I23" s="177"/>
      <c r="J23" s="177"/>
      <c r="K23" s="176" t="str">
        <f>IF('MPS(input)'!J23&gt;0,'MPS(input)'!J23,"")</f>
        <v>Input on "MPS
(input_separate)"</v>
      </c>
      <c r="L23" s="176"/>
    </row>
    <row r="24" spans="1:12" ht="54.75" customHeight="1" x14ac:dyDescent="0.15">
      <c r="A24" s="73"/>
      <c r="B24" s="183" t="s">
        <v>107</v>
      </c>
      <c r="C24" s="184"/>
      <c r="D24" s="150" t="s">
        <v>29</v>
      </c>
      <c r="E24" s="150"/>
      <c r="F24" s="128" t="str">
        <f>IF('MPS(input)'!E24&gt;0,'MPS(input)'!E24,"")</f>
        <v>-</v>
      </c>
      <c r="G24" s="123" t="s">
        <v>26</v>
      </c>
      <c r="H24" s="177" t="str">
        <f>'MPS(input)'!G24</f>
        <v>Calculated with the following equation;
COPPJ,tc,i= COPPJ,i × [(Tcooling-out,i - Tchilled-out,i + TDchilled + TDcooling) ÷ (37 - 7 + TDchilled + TDcooling)]</v>
      </c>
      <c r="I24" s="177"/>
      <c r="J24" s="177"/>
      <c r="K24" s="176" t="str">
        <f>IF('MPS(input)'!J24&gt;0,'MPS(input)'!J24,"")</f>
        <v/>
      </c>
      <c r="L24" s="176"/>
    </row>
    <row r="25" spans="1:12" ht="54.75" customHeight="1" x14ac:dyDescent="0.15">
      <c r="A25" s="73"/>
      <c r="B25" s="183" t="s">
        <v>55</v>
      </c>
      <c r="C25" s="184"/>
      <c r="D25" s="150" t="s">
        <v>56</v>
      </c>
      <c r="E25" s="150"/>
      <c r="F25" s="129" t="str">
        <f>IF('MPS(input)'!E25&gt;0,'MPS(input)'!E25,"")</f>
        <v/>
      </c>
      <c r="G25" s="76" t="s">
        <v>57</v>
      </c>
      <c r="H25" s="177" t="str">
        <f>'MPS(input)'!G25</f>
        <v>Specification of the captive power generation system provided by the manufacturer</v>
      </c>
      <c r="I25" s="177"/>
      <c r="J25" s="177"/>
      <c r="K25" s="180" t="str">
        <f>IF('MPS(input)'!J25&gt;0,'MPS(input)'!J25,"")</f>
        <v>For option a) of 2) captive electricity; option b) of 3) electricity directly supplied from SPP.</v>
      </c>
      <c r="L25" s="180"/>
    </row>
    <row r="26" spans="1:12" ht="92.25" customHeight="1" x14ac:dyDescent="0.15">
      <c r="A26" s="73"/>
      <c r="B26" s="183" t="s">
        <v>59</v>
      </c>
      <c r="C26" s="184"/>
      <c r="D26" s="150" t="s">
        <v>60</v>
      </c>
      <c r="E26" s="150"/>
      <c r="F26" s="129" t="str">
        <f>IF('MPS(input)'!E26&gt;0,'MPS(input)'!E26,"")</f>
        <v/>
      </c>
      <c r="G26" s="142" t="s">
        <v>204</v>
      </c>
      <c r="H26" s="177" t="str">
        <f>'MPS(input)'!G26</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6" s="177"/>
      <c r="J26" s="177"/>
      <c r="K26" s="180" t="str">
        <f>IF('MPS(input)'!J26&gt;0,'MPS(input)'!J26,"")</f>
        <v>For option b) of 2) captive electricity; option c) of 3) electricity directly supplied from SPP.</v>
      </c>
      <c r="L26" s="180"/>
    </row>
    <row r="27" spans="1:12" ht="94.5" customHeight="1" x14ac:dyDescent="0.15">
      <c r="A27" s="73"/>
      <c r="B27" s="183" t="s">
        <v>62</v>
      </c>
      <c r="C27" s="184"/>
      <c r="D27" s="150" t="s">
        <v>63</v>
      </c>
      <c r="E27" s="150"/>
      <c r="F27" s="130" t="str">
        <f>IF('MPS(input)'!E27&gt;0,'MPS(input)'!E27,"")</f>
        <v/>
      </c>
      <c r="G27" s="76" t="s">
        <v>64</v>
      </c>
      <c r="H27" s="177" t="str">
        <f>'MPS(input)'!G27</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7" s="177"/>
      <c r="J27" s="177"/>
      <c r="K27" s="180" t="str">
        <f>IF('MPS(input)'!J27&gt;0,'MPS(input)'!J27,"")</f>
        <v>For options a); b) of 2) captive electricity; options b); c) of 3) electricity directly supplied from SPP.</v>
      </c>
      <c r="L27" s="180"/>
    </row>
    <row r="28" spans="1:12" ht="6.75" customHeight="1" x14ac:dyDescent="0.15">
      <c r="A28" s="73"/>
      <c r="B28" s="73"/>
    </row>
    <row r="29" spans="1:12" ht="18.75" customHeight="1" x14ac:dyDescent="0.15">
      <c r="A29" s="77" t="s">
        <v>168</v>
      </c>
      <c r="B29" s="77"/>
      <c r="C29" s="77"/>
    </row>
    <row r="30" spans="1:12" ht="17.25" thickBot="1" x14ac:dyDescent="0.2">
      <c r="B30" s="166" t="s">
        <v>174</v>
      </c>
      <c r="C30" s="166"/>
      <c r="D30" s="192" t="s">
        <v>110</v>
      </c>
      <c r="E30" s="193"/>
      <c r="F30" s="78" t="s">
        <v>77</v>
      </c>
    </row>
    <row r="31" spans="1:12" ht="19.5" thickBot="1" x14ac:dyDescent="0.2">
      <c r="B31" s="187"/>
      <c r="C31" s="188"/>
      <c r="D31" s="162">
        <f>ROUNDDOWN('MRS(calc_process)'!G6,0)</f>
        <v>0</v>
      </c>
      <c r="E31" s="163"/>
      <c r="F31" s="79" t="s">
        <v>35</v>
      </c>
    </row>
    <row r="32" spans="1:12" ht="20.100000000000001" customHeight="1" x14ac:dyDescent="0.15">
      <c r="C32" s="80"/>
      <c r="D32" s="80"/>
      <c r="G32" s="81"/>
      <c r="H32" s="81"/>
    </row>
    <row r="33" spans="1:11" ht="18.75" customHeight="1" x14ac:dyDescent="0.15">
      <c r="A33" s="65" t="s">
        <v>30</v>
      </c>
      <c r="B33" s="65"/>
    </row>
    <row r="34" spans="1:11" ht="18" customHeight="1" x14ac:dyDescent="0.15">
      <c r="B34" s="82" t="s">
        <v>31</v>
      </c>
      <c r="C34" s="131" t="s">
        <v>178</v>
      </c>
      <c r="D34" s="132"/>
      <c r="E34" s="132"/>
      <c r="F34" s="132"/>
      <c r="G34" s="132"/>
      <c r="H34" s="132"/>
      <c r="I34" s="132"/>
      <c r="J34" s="133"/>
      <c r="K34" s="83"/>
    </row>
    <row r="35" spans="1:11" ht="18" customHeight="1" x14ac:dyDescent="0.15">
      <c r="B35" s="82" t="s">
        <v>32</v>
      </c>
      <c r="C35" s="131" t="s">
        <v>179</v>
      </c>
      <c r="D35" s="132"/>
      <c r="E35" s="132"/>
      <c r="F35" s="132"/>
      <c r="G35" s="132"/>
      <c r="H35" s="132"/>
      <c r="I35" s="132"/>
      <c r="J35" s="133"/>
      <c r="K35" s="83"/>
    </row>
    <row r="36" spans="1:11" ht="18" customHeight="1" x14ac:dyDescent="0.15">
      <c r="B36" s="82" t="s">
        <v>33</v>
      </c>
      <c r="C36" s="131" t="s">
        <v>180</v>
      </c>
      <c r="D36" s="132"/>
      <c r="E36" s="132"/>
      <c r="F36" s="132"/>
      <c r="G36" s="132"/>
      <c r="H36" s="132"/>
      <c r="I36" s="132"/>
      <c r="J36" s="133"/>
      <c r="K36" s="83"/>
    </row>
  </sheetData>
  <sheetProtection password="C763" sheet="1" formatCells="0" formatRows="0"/>
  <mergeCells count="64">
    <mergeCell ref="B19:C19"/>
    <mergeCell ref="D19:E19"/>
    <mergeCell ref="H19:J19"/>
    <mergeCell ref="B24:C24"/>
    <mergeCell ref="D30:E30"/>
    <mergeCell ref="B25:C25"/>
    <mergeCell ref="B26:C26"/>
    <mergeCell ref="B27:C27"/>
    <mergeCell ref="B30:C30"/>
    <mergeCell ref="D27:E27"/>
    <mergeCell ref="H27:J27"/>
    <mergeCell ref="D31:E31"/>
    <mergeCell ref="B13:C13"/>
    <mergeCell ref="B14:C14"/>
    <mergeCell ref="B15:C15"/>
    <mergeCell ref="B16:C16"/>
    <mergeCell ref="B17:C17"/>
    <mergeCell ref="D26:E26"/>
    <mergeCell ref="D22:E22"/>
    <mergeCell ref="D17:E17"/>
    <mergeCell ref="D13:E13"/>
    <mergeCell ref="B31:C31"/>
    <mergeCell ref="B18:C18"/>
    <mergeCell ref="B20:C20"/>
    <mergeCell ref="B21:C21"/>
    <mergeCell ref="B22:C22"/>
    <mergeCell ref="B23:C23"/>
    <mergeCell ref="K27:L27"/>
    <mergeCell ref="D24:E24"/>
    <mergeCell ref="H24:J24"/>
    <mergeCell ref="K24:L24"/>
    <mergeCell ref="D25:E25"/>
    <mergeCell ref="H25:J25"/>
    <mergeCell ref="K25:L25"/>
    <mergeCell ref="H26:J26"/>
    <mergeCell ref="K19:L19"/>
    <mergeCell ref="K17:L17"/>
    <mergeCell ref="D18:E18"/>
    <mergeCell ref="H18:J18"/>
    <mergeCell ref="K26:L26"/>
    <mergeCell ref="K22:L22"/>
    <mergeCell ref="D23:E23"/>
    <mergeCell ref="H23:J23"/>
    <mergeCell ref="K23:L23"/>
    <mergeCell ref="D20:E20"/>
    <mergeCell ref="H20:J20"/>
    <mergeCell ref="K20:L20"/>
    <mergeCell ref="D21:E21"/>
    <mergeCell ref="H21:J21"/>
    <mergeCell ref="K21:L21"/>
    <mergeCell ref="H22:J22"/>
    <mergeCell ref="H13:J13"/>
    <mergeCell ref="K13:L13"/>
    <mergeCell ref="D14:E14"/>
    <mergeCell ref="H14:J14"/>
    <mergeCell ref="K14:L14"/>
    <mergeCell ref="K18:L18"/>
    <mergeCell ref="D15:E15"/>
    <mergeCell ref="H15:J15"/>
    <mergeCell ref="K15:L15"/>
    <mergeCell ref="D16:E16"/>
    <mergeCell ref="H16:J16"/>
    <mergeCell ref="K16:L16"/>
    <mergeCell ref="H17:J17"/>
  </mergeCells>
  <phoneticPr fontId="4"/>
  <pageMargins left="0.70866141732283472" right="0.70866141732283472" top="0.74803149606299213" bottom="0.74803149606299213" header="0.31496062992125984" footer="0.31496062992125984"/>
  <pageSetup paperSize="9" scale="65" fitToHeight="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U27"/>
  <sheetViews>
    <sheetView showGridLines="0" view="pageBreakPreview" zoomScale="80" zoomScaleNormal="85" zoomScaleSheetLayoutView="80" workbookViewId="0"/>
  </sheetViews>
  <sheetFormatPr defaultColWidth="9" defaultRowHeight="14.25" x14ac:dyDescent="0.15"/>
  <cols>
    <col min="1" max="1" width="12" style="85" customWidth="1"/>
    <col min="2" max="2" width="10" style="85" bestFit="1" customWidth="1"/>
    <col min="3" max="6" width="13.75" style="85" customWidth="1"/>
    <col min="7" max="10" width="25.75" style="85" customWidth="1"/>
    <col min="11" max="21" width="13.75" style="85" customWidth="1"/>
    <col min="22" max="16384" width="9" style="85"/>
  </cols>
  <sheetData>
    <row r="1" spans="1:21" x14ac:dyDescent="0.15">
      <c r="U1" s="86" t="str">
        <f>'MPS(input)'!K1</f>
        <v>Monitoring Spreadsheet: JCM_TH_AM005_ver02.0</v>
      </c>
    </row>
    <row r="2" spans="1:21" x14ac:dyDescent="0.15">
      <c r="U2" s="86" t="str">
        <f>'MPS(input)'!K2</f>
        <v>Reference Number:</v>
      </c>
    </row>
    <row r="3" spans="1:21" s="88" customFormat="1" ht="27.6" customHeight="1" x14ac:dyDescent="0.15">
      <c r="A3" s="87"/>
      <c r="B3" s="87"/>
      <c r="C3" s="167" t="s">
        <v>169</v>
      </c>
      <c r="D3" s="168"/>
      <c r="E3" s="169"/>
      <c r="F3" s="167" t="s">
        <v>170</v>
      </c>
      <c r="G3" s="168"/>
      <c r="H3" s="168"/>
      <c r="I3" s="168"/>
      <c r="J3" s="168"/>
      <c r="K3" s="168"/>
      <c r="L3" s="168"/>
      <c r="M3" s="168"/>
      <c r="N3" s="168"/>
      <c r="O3" s="168"/>
      <c r="P3" s="168"/>
      <c r="Q3" s="168"/>
      <c r="R3" s="169"/>
      <c r="S3" s="170" t="s">
        <v>171</v>
      </c>
      <c r="T3" s="171"/>
      <c r="U3" s="172"/>
    </row>
    <row r="4" spans="1:21" ht="18.75" x14ac:dyDescent="0.15">
      <c r="A4" s="89" t="s">
        <v>66</v>
      </c>
      <c r="B4" s="119" t="s">
        <v>159</v>
      </c>
      <c r="C4" s="120" t="s">
        <v>114</v>
      </c>
      <c r="D4" s="116" t="s">
        <v>115</v>
      </c>
      <c r="E4" s="116" t="s">
        <v>116</v>
      </c>
      <c r="F4" s="117" t="s">
        <v>117</v>
      </c>
      <c r="G4" s="117" t="s">
        <v>117</v>
      </c>
      <c r="H4" s="117" t="s">
        <v>117</v>
      </c>
      <c r="I4" s="118" t="s">
        <v>118</v>
      </c>
      <c r="J4" s="118" t="s">
        <v>93</v>
      </c>
      <c r="K4" s="117" t="s">
        <v>119</v>
      </c>
      <c r="L4" s="117" t="s">
        <v>120</v>
      </c>
      <c r="M4" s="117" t="s">
        <v>121</v>
      </c>
      <c r="N4" s="117" t="s">
        <v>122</v>
      </c>
      <c r="O4" s="117" t="s">
        <v>123</v>
      </c>
      <c r="P4" s="117" t="s">
        <v>124</v>
      </c>
      <c r="Q4" s="117" t="s">
        <v>125</v>
      </c>
      <c r="R4" s="117" t="s">
        <v>126</v>
      </c>
      <c r="S4" s="120" t="s">
        <v>127</v>
      </c>
      <c r="T4" s="120" t="s">
        <v>128</v>
      </c>
      <c r="U4" s="120" t="s">
        <v>129</v>
      </c>
    </row>
    <row r="5" spans="1:21" ht="247.5" customHeight="1" x14ac:dyDescent="0.15">
      <c r="A5" s="89" t="s">
        <v>67</v>
      </c>
      <c r="B5" s="90" t="s">
        <v>72</v>
      </c>
      <c r="C5" s="69" t="s">
        <v>130</v>
      </c>
      <c r="D5" s="91" t="s">
        <v>131</v>
      </c>
      <c r="E5" s="92" t="s">
        <v>132</v>
      </c>
      <c r="F5" s="143" t="s">
        <v>200</v>
      </c>
      <c r="G5" s="94" t="s">
        <v>217</v>
      </c>
      <c r="H5" s="94" t="s">
        <v>218</v>
      </c>
      <c r="I5" s="94" t="s">
        <v>219</v>
      </c>
      <c r="J5" s="94" t="s">
        <v>210</v>
      </c>
      <c r="K5" s="93" t="s">
        <v>133</v>
      </c>
      <c r="L5" s="93" t="s">
        <v>134</v>
      </c>
      <c r="M5" s="93" t="s">
        <v>135</v>
      </c>
      <c r="N5" s="93" t="s">
        <v>136</v>
      </c>
      <c r="O5" s="93" t="s">
        <v>137</v>
      </c>
      <c r="P5" s="93" t="s">
        <v>56</v>
      </c>
      <c r="Q5" s="93" t="s">
        <v>60</v>
      </c>
      <c r="R5" s="95" t="s">
        <v>138</v>
      </c>
      <c r="S5" s="91" t="s">
        <v>139</v>
      </c>
      <c r="T5" s="144" t="s">
        <v>220</v>
      </c>
      <c r="U5" s="91" t="s">
        <v>177</v>
      </c>
    </row>
    <row r="6" spans="1:21" ht="28.5" x14ac:dyDescent="0.15">
      <c r="A6" s="89" t="s">
        <v>68</v>
      </c>
      <c r="B6" s="121" t="s">
        <v>44</v>
      </c>
      <c r="C6" s="117" t="s">
        <v>22</v>
      </c>
      <c r="D6" s="122" t="s">
        <v>195</v>
      </c>
      <c r="E6" s="117" t="s">
        <v>22</v>
      </c>
      <c r="F6" s="116" t="s">
        <v>141</v>
      </c>
      <c r="G6" s="116" t="s">
        <v>141</v>
      </c>
      <c r="H6" s="116" t="s">
        <v>141</v>
      </c>
      <c r="I6" s="122" t="s">
        <v>142</v>
      </c>
      <c r="J6" s="122" t="s">
        <v>94</v>
      </c>
      <c r="K6" s="116" t="s">
        <v>25</v>
      </c>
      <c r="L6" s="116" t="s">
        <v>25</v>
      </c>
      <c r="M6" s="123" t="s">
        <v>26</v>
      </c>
      <c r="N6" s="123" t="s">
        <v>26</v>
      </c>
      <c r="O6" s="123" t="s">
        <v>26</v>
      </c>
      <c r="P6" s="123" t="s">
        <v>57</v>
      </c>
      <c r="Q6" s="122" t="s">
        <v>195</v>
      </c>
      <c r="R6" s="123" t="s">
        <v>143</v>
      </c>
      <c r="S6" s="121" t="s">
        <v>144</v>
      </c>
      <c r="T6" s="145" t="s">
        <v>221</v>
      </c>
      <c r="U6" s="121" t="s">
        <v>144</v>
      </c>
    </row>
    <row r="7" spans="1:21" x14ac:dyDescent="0.15">
      <c r="A7" s="173" t="s">
        <v>176</v>
      </c>
      <c r="B7" s="15">
        <v>1</v>
      </c>
      <c r="C7" s="104"/>
      <c r="D7" s="102">
        <f>'MRS(input)'!$F$9</f>
        <v>0</v>
      </c>
      <c r="E7" s="103">
        <f>'MRS(input)'!$F$10</f>
        <v>0</v>
      </c>
      <c r="F7" s="99" t="str">
        <f>'MRS(input)'!$F$15</f>
        <v/>
      </c>
      <c r="G7" s="100">
        <f>'MRS(input)'!$F$16</f>
        <v>0</v>
      </c>
      <c r="H7" s="100">
        <f>'MRS(input)'!$F$17</f>
        <v>0</v>
      </c>
      <c r="I7" s="101" t="str">
        <f>'MRS(input)'!$F$18</f>
        <v/>
      </c>
      <c r="J7" s="101" t="str">
        <f>'MRS(input)'!$F$19</f>
        <v/>
      </c>
      <c r="K7" s="126">
        <f>'MPS(input_separate)'!K7</f>
        <v>0</v>
      </c>
      <c r="L7" s="126">
        <f>'MPS(input_separate)'!L7</f>
        <v>0</v>
      </c>
      <c r="M7" s="110">
        <f>'MPS(input_separate)'!M7</f>
        <v>0</v>
      </c>
      <c r="N7" s="110">
        <f>'MPS(input_separate)'!N7</f>
        <v>0</v>
      </c>
      <c r="O7" s="106">
        <f>N7*((K7-L7+'MRS(calc_process)'!$F$19+'MRS(calc_process)'!$F$20)/(37-7+'MRS(calc_process)'!$F$19+'MRS(calc_process)'!$F$20))</f>
        <v>0</v>
      </c>
      <c r="P7" s="106" t="str">
        <f>'MRS(input)'!$F$25</f>
        <v/>
      </c>
      <c r="Q7" s="106" t="str">
        <f>'MRS(input)'!$F$26</f>
        <v/>
      </c>
      <c r="R7" s="107" t="str">
        <f>'MRS(input)'!$F$27</f>
        <v/>
      </c>
      <c r="S7" s="108">
        <f>IF(ISERROR(C7*(O7/M7)*SMALL(F7:J7,COUNTIF(F7:J7,0)+1)),0,(C7*(O7/M7)*SMALL(F7:J7,COUNTIF(F7:J7,0)+1)))</f>
        <v>0</v>
      </c>
      <c r="T7" s="108">
        <f>IF(ISERROR(C7*SMALL(F7:J7,COUNTIF(F7:J7,0)+1)),0,(C7*SMALL(F7:J7,COUNTIF(F7:J7,0)+1)))</f>
        <v>0</v>
      </c>
      <c r="U7" s="109">
        <f>S7-T7</f>
        <v>0</v>
      </c>
    </row>
    <row r="8" spans="1:21" x14ac:dyDescent="0.15">
      <c r="A8" s="173"/>
      <c r="B8" s="15">
        <v>2</v>
      </c>
      <c r="C8" s="104"/>
      <c r="D8" s="102">
        <f>'MRS(input)'!$F$9</f>
        <v>0</v>
      </c>
      <c r="E8" s="103">
        <f>'MRS(input)'!$F$10</f>
        <v>0</v>
      </c>
      <c r="F8" s="99" t="str">
        <f>'MRS(input)'!$F$15</f>
        <v/>
      </c>
      <c r="G8" s="100">
        <f>'MRS(input)'!$F$16</f>
        <v>0</v>
      </c>
      <c r="H8" s="100">
        <f>'MRS(input)'!$F$17</f>
        <v>0</v>
      </c>
      <c r="I8" s="101" t="str">
        <f>'MRS(input)'!$F$18</f>
        <v/>
      </c>
      <c r="J8" s="101" t="str">
        <f>'MRS(input)'!$F$19</f>
        <v/>
      </c>
      <c r="K8" s="126">
        <f>'MPS(input_separate)'!K8</f>
        <v>0</v>
      </c>
      <c r="L8" s="126">
        <f>'MPS(input_separate)'!L8</f>
        <v>0</v>
      </c>
      <c r="M8" s="110">
        <f>'MPS(input_separate)'!M8</f>
        <v>0</v>
      </c>
      <c r="N8" s="110">
        <f>'MPS(input_separate)'!N8</f>
        <v>0</v>
      </c>
      <c r="O8" s="106">
        <f>N8*((K8-L8+'MRS(calc_process)'!$F$19+'MRS(calc_process)'!$F$20)/(37-7+'MRS(calc_process)'!$F$19+'MRS(calc_process)'!$F$20))</f>
        <v>0</v>
      </c>
      <c r="P8" s="106" t="str">
        <f>'MRS(input)'!$F$25</f>
        <v/>
      </c>
      <c r="Q8" s="106" t="str">
        <f>'MRS(input)'!$F$26</f>
        <v/>
      </c>
      <c r="R8" s="107" t="str">
        <f>'MRS(input)'!$F$27</f>
        <v/>
      </c>
      <c r="S8" s="108">
        <f t="shared" ref="S8:S26" si="0">IF(ISERROR(C8*(O8/M8)*SMALL(F8:J8,COUNTIF(F8:J8,0)+1)),0,(C8*(O8/M8)*SMALL(F8:J8,COUNTIF(F8:J8,0)+1)))</f>
        <v>0</v>
      </c>
      <c r="T8" s="108">
        <f t="shared" ref="T8:T26" si="1">IF(ISERROR(C8*SMALL(F8:J8,COUNTIF(F8:J8,0)+1)),0,(C8*SMALL(F8:J8,COUNTIF(F8:J8,0)+1)))</f>
        <v>0</v>
      </c>
      <c r="U8" s="109">
        <f t="shared" ref="U8:U26" si="2">S8-T8</f>
        <v>0</v>
      </c>
    </row>
    <row r="9" spans="1:21" x14ac:dyDescent="0.15">
      <c r="A9" s="173"/>
      <c r="B9" s="15">
        <v>3</v>
      </c>
      <c r="C9" s="104"/>
      <c r="D9" s="102">
        <f>'MRS(input)'!$F$9</f>
        <v>0</v>
      </c>
      <c r="E9" s="103">
        <f>'MRS(input)'!$F$10</f>
        <v>0</v>
      </c>
      <c r="F9" s="99" t="str">
        <f>'MRS(input)'!$F$15</f>
        <v/>
      </c>
      <c r="G9" s="100">
        <f>'MRS(input)'!$F$16</f>
        <v>0</v>
      </c>
      <c r="H9" s="100">
        <f>'MRS(input)'!$F$17</f>
        <v>0</v>
      </c>
      <c r="I9" s="101" t="str">
        <f>'MRS(input)'!$F$18</f>
        <v/>
      </c>
      <c r="J9" s="101" t="str">
        <f>'MRS(input)'!$F$19</f>
        <v/>
      </c>
      <c r="K9" s="126">
        <f>'MPS(input_separate)'!K9</f>
        <v>0</v>
      </c>
      <c r="L9" s="126">
        <f>'MPS(input_separate)'!L9</f>
        <v>0</v>
      </c>
      <c r="M9" s="110">
        <f>'MPS(input_separate)'!M9</f>
        <v>0</v>
      </c>
      <c r="N9" s="110">
        <f>'MPS(input_separate)'!N9</f>
        <v>0</v>
      </c>
      <c r="O9" s="106">
        <f>N9*((K9-L9+'MRS(calc_process)'!$F$19+'MRS(calc_process)'!$F$20)/(37-7+'MRS(calc_process)'!$F$19+'MRS(calc_process)'!$F$20))</f>
        <v>0</v>
      </c>
      <c r="P9" s="106" t="str">
        <f>'MRS(input)'!$F$25</f>
        <v/>
      </c>
      <c r="Q9" s="106" t="str">
        <f>'MRS(input)'!$F$26</f>
        <v/>
      </c>
      <c r="R9" s="107" t="str">
        <f>'MRS(input)'!$F$27</f>
        <v/>
      </c>
      <c r="S9" s="108">
        <f t="shared" si="0"/>
        <v>0</v>
      </c>
      <c r="T9" s="108">
        <f t="shared" si="1"/>
        <v>0</v>
      </c>
      <c r="U9" s="109">
        <f t="shared" si="2"/>
        <v>0</v>
      </c>
    </row>
    <row r="10" spans="1:21" x14ac:dyDescent="0.15">
      <c r="A10" s="173"/>
      <c r="B10" s="15">
        <v>4</v>
      </c>
      <c r="C10" s="104"/>
      <c r="D10" s="102">
        <f>'MRS(input)'!$F$9</f>
        <v>0</v>
      </c>
      <c r="E10" s="103">
        <f>'MRS(input)'!$F$10</f>
        <v>0</v>
      </c>
      <c r="F10" s="99" t="str">
        <f>'MRS(input)'!$F$15</f>
        <v/>
      </c>
      <c r="G10" s="100">
        <f>'MRS(input)'!$F$16</f>
        <v>0</v>
      </c>
      <c r="H10" s="100">
        <f>'MRS(input)'!$F$17</f>
        <v>0</v>
      </c>
      <c r="I10" s="101" t="str">
        <f>'MRS(input)'!$F$18</f>
        <v/>
      </c>
      <c r="J10" s="101" t="str">
        <f>'MRS(input)'!$F$19</f>
        <v/>
      </c>
      <c r="K10" s="126">
        <f>'MPS(input_separate)'!K10</f>
        <v>0</v>
      </c>
      <c r="L10" s="126">
        <f>'MPS(input_separate)'!L10</f>
        <v>0</v>
      </c>
      <c r="M10" s="110">
        <f>'MPS(input_separate)'!M10</f>
        <v>0</v>
      </c>
      <c r="N10" s="110">
        <f>'MPS(input_separate)'!N10</f>
        <v>0</v>
      </c>
      <c r="O10" s="106">
        <f>N10*((K10-L10+'MRS(calc_process)'!$F$19+'MRS(calc_process)'!$F$20)/(37-7+'MRS(calc_process)'!$F$19+'MRS(calc_process)'!$F$20))</f>
        <v>0</v>
      </c>
      <c r="P10" s="106" t="str">
        <f>'MRS(input)'!$F$25</f>
        <v/>
      </c>
      <c r="Q10" s="106" t="str">
        <f>'MRS(input)'!$F$26</f>
        <v/>
      </c>
      <c r="R10" s="107" t="str">
        <f>'MRS(input)'!$F$27</f>
        <v/>
      </c>
      <c r="S10" s="108">
        <f t="shared" si="0"/>
        <v>0</v>
      </c>
      <c r="T10" s="108">
        <f t="shared" si="1"/>
        <v>0</v>
      </c>
      <c r="U10" s="109">
        <f t="shared" si="2"/>
        <v>0</v>
      </c>
    </row>
    <row r="11" spans="1:21" x14ac:dyDescent="0.15">
      <c r="A11" s="173"/>
      <c r="B11" s="15">
        <v>5</v>
      </c>
      <c r="C11" s="104"/>
      <c r="D11" s="102">
        <f>'MRS(input)'!$F$9</f>
        <v>0</v>
      </c>
      <c r="E11" s="103">
        <f>'MRS(input)'!$F$10</f>
        <v>0</v>
      </c>
      <c r="F11" s="99" t="str">
        <f>'MRS(input)'!$F$15</f>
        <v/>
      </c>
      <c r="G11" s="100">
        <f>'MRS(input)'!$F$16</f>
        <v>0</v>
      </c>
      <c r="H11" s="100">
        <f>'MRS(input)'!$F$17</f>
        <v>0</v>
      </c>
      <c r="I11" s="101" t="str">
        <f>'MRS(input)'!$F$18</f>
        <v/>
      </c>
      <c r="J11" s="101" t="str">
        <f>'MRS(input)'!$F$19</f>
        <v/>
      </c>
      <c r="K11" s="126">
        <f>'MPS(input_separate)'!K11</f>
        <v>0</v>
      </c>
      <c r="L11" s="126">
        <f>'MPS(input_separate)'!L11</f>
        <v>0</v>
      </c>
      <c r="M11" s="110">
        <f>'MPS(input_separate)'!M11</f>
        <v>0</v>
      </c>
      <c r="N11" s="110">
        <f>'MPS(input_separate)'!N11</f>
        <v>0</v>
      </c>
      <c r="O11" s="106">
        <f>N11*((K11-L11+'MRS(calc_process)'!$F$19+'MRS(calc_process)'!$F$20)/(37-7+'MRS(calc_process)'!$F$19+'MRS(calc_process)'!$F$20))</f>
        <v>0</v>
      </c>
      <c r="P11" s="106" t="str">
        <f>'MRS(input)'!$F$25</f>
        <v/>
      </c>
      <c r="Q11" s="106" t="str">
        <f>'MRS(input)'!$F$26</f>
        <v/>
      </c>
      <c r="R11" s="107" t="str">
        <f>'MRS(input)'!$F$27</f>
        <v/>
      </c>
      <c r="S11" s="108">
        <f t="shared" si="0"/>
        <v>0</v>
      </c>
      <c r="T11" s="108">
        <f t="shared" si="1"/>
        <v>0</v>
      </c>
      <c r="U11" s="109">
        <f t="shared" si="2"/>
        <v>0</v>
      </c>
    </row>
    <row r="12" spans="1:21" x14ac:dyDescent="0.15">
      <c r="A12" s="173"/>
      <c r="B12" s="15">
        <v>6</v>
      </c>
      <c r="C12" s="104"/>
      <c r="D12" s="102">
        <f>'MRS(input)'!$F$9</f>
        <v>0</v>
      </c>
      <c r="E12" s="103">
        <f>'MRS(input)'!$F$10</f>
        <v>0</v>
      </c>
      <c r="F12" s="99" t="str">
        <f>'MRS(input)'!$F$15</f>
        <v/>
      </c>
      <c r="G12" s="100">
        <f>'MRS(input)'!$F$16</f>
        <v>0</v>
      </c>
      <c r="H12" s="100">
        <f>'MRS(input)'!$F$17</f>
        <v>0</v>
      </c>
      <c r="I12" s="101" t="str">
        <f>'MRS(input)'!$F$18</f>
        <v/>
      </c>
      <c r="J12" s="101" t="str">
        <f>'MRS(input)'!$F$19</f>
        <v/>
      </c>
      <c r="K12" s="126">
        <f>'MPS(input_separate)'!K12</f>
        <v>0</v>
      </c>
      <c r="L12" s="126">
        <f>'MPS(input_separate)'!L12</f>
        <v>0</v>
      </c>
      <c r="M12" s="110">
        <f>'MPS(input_separate)'!M12</f>
        <v>0</v>
      </c>
      <c r="N12" s="110">
        <f>'MPS(input_separate)'!N12</f>
        <v>0</v>
      </c>
      <c r="O12" s="106">
        <f>N12*((K12-L12+'MRS(calc_process)'!$F$19+'MRS(calc_process)'!$F$20)/(37-7+'MRS(calc_process)'!$F$19+'MRS(calc_process)'!$F$20))</f>
        <v>0</v>
      </c>
      <c r="P12" s="106" t="str">
        <f>'MRS(input)'!$F$25</f>
        <v/>
      </c>
      <c r="Q12" s="106" t="str">
        <f>'MRS(input)'!$F$26</f>
        <v/>
      </c>
      <c r="R12" s="107" t="str">
        <f>'MRS(input)'!$F$27</f>
        <v/>
      </c>
      <c r="S12" s="108">
        <f t="shared" si="0"/>
        <v>0</v>
      </c>
      <c r="T12" s="108">
        <f t="shared" si="1"/>
        <v>0</v>
      </c>
      <c r="U12" s="109">
        <f t="shared" si="2"/>
        <v>0</v>
      </c>
    </row>
    <row r="13" spans="1:21" x14ac:dyDescent="0.15">
      <c r="A13" s="173"/>
      <c r="B13" s="15">
        <v>7</v>
      </c>
      <c r="C13" s="104"/>
      <c r="D13" s="102">
        <f>'MRS(input)'!$F$9</f>
        <v>0</v>
      </c>
      <c r="E13" s="103">
        <f>'MRS(input)'!$F$10</f>
        <v>0</v>
      </c>
      <c r="F13" s="99" t="str">
        <f>'MRS(input)'!$F$15</f>
        <v/>
      </c>
      <c r="G13" s="100">
        <f>'MRS(input)'!$F$16</f>
        <v>0</v>
      </c>
      <c r="H13" s="100">
        <f>'MRS(input)'!$F$17</f>
        <v>0</v>
      </c>
      <c r="I13" s="101" t="str">
        <f>'MRS(input)'!$F$18</f>
        <v/>
      </c>
      <c r="J13" s="101" t="str">
        <f>'MRS(input)'!$F$19</f>
        <v/>
      </c>
      <c r="K13" s="126">
        <f>'MPS(input_separate)'!K13</f>
        <v>0</v>
      </c>
      <c r="L13" s="126">
        <f>'MPS(input_separate)'!L13</f>
        <v>0</v>
      </c>
      <c r="M13" s="110">
        <f>'MPS(input_separate)'!M13</f>
        <v>0</v>
      </c>
      <c r="N13" s="110">
        <f>'MPS(input_separate)'!N13</f>
        <v>0</v>
      </c>
      <c r="O13" s="106">
        <f>N13*((K13-L13+'MRS(calc_process)'!$F$19+'MRS(calc_process)'!$F$20)/(37-7+'MRS(calc_process)'!$F$19+'MRS(calc_process)'!$F$20))</f>
        <v>0</v>
      </c>
      <c r="P13" s="106" t="str">
        <f>'MRS(input)'!$F$25</f>
        <v/>
      </c>
      <c r="Q13" s="106" t="str">
        <f>'MRS(input)'!$F$26</f>
        <v/>
      </c>
      <c r="R13" s="107" t="str">
        <f>'MRS(input)'!$F$27</f>
        <v/>
      </c>
      <c r="S13" s="108">
        <f t="shared" si="0"/>
        <v>0</v>
      </c>
      <c r="T13" s="108">
        <f t="shared" si="1"/>
        <v>0</v>
      </c>
      <c r="U13" s="109">
        <f t="shared" si="2"/>
        <v>0</v>
      </c>
    </row>
    <row r="14" spans="1:21" x14ac:dyDescent="0.15">
      <c r="A14" s="173"/>
      <c r="B14" s="15">
        <v>8</v>
      </c>
      <c r="C14" s="104"/>
      <c r="D14" s="102">
        <f>'MRS(input)'!$F$9</f>
        <v>0</v>
      </c>
      <c r="E14" s="103">
        <f>'MRS(input)'!$F$10</f>
        <v>0</v>
      </c>
      <c r="F14" s="99" t="str">
        <f>'MRS(input)'!$F$15</f>
        <v/>
      </c>
      <c r="G14" s="100">
        <f>'MRS(input)'!$F$16</f>
        <v>0</v>
      </c>
      <c r="H14" s="100">
        <f>'MRS(input)'!$F$17</f>
        <v>0</v>
      </c>
      <c r="I14" s="101" t="str">
        <f>'MRS(input)'!$F$18</f>
        <v/>
      </c>
      <c r="J14" s="101" t="str">
        <f>'MRS(input)'!$F$19</f>
        <v/>
      </c>
      <c r="K14" s="126">
        <f>'MPS(input_separate)'!K14</f>
        <v>0</v>
      </c>
      <c r="L14" s="126">
        <f>'MPS(input_separate)'!L14</f>
        <v>0</v>
      </c>
      <c r="M14" s="110">
        <f>'MPS(input_separate)'!M14</f>
        <v>0</v>
      </c>
      <c r="N14" s="110">
        <f>'MPS(input_separate)'!N14</f>
        <v>0</v>
      </c>
      <c r="O14" s="106">
        <f>N14*((K14-L14+'MRS(calc_process)'!$F$19+'MRS(calc_process)'!$F$20)/(37-7+'MRS(calc_process)'!$F$19+'MRS(calc_process)'!$F$20))</f>
        <v>0</v>
      </c>
      <c r="P14" s="106" t="str">
        <f>'MRS(input)'!$F$25</f>
        <v/>
      </c>
      <c r="Q14" s="106" t="str">
        <f>'MRS(input)'!$F$26</f>
        <v/>
      </c>
      <c r="R14" s="107" t="str">
        <f>'MRS(input)'!$F$27</f>
        <v/>
      </c>
      <c r="S14" s="108">
        <f t="shared" si="0"/>
        <v>0</v>
      </c>
      <c r="T14" s="108">
        <f t="shared" si="1"/>
        <v>0</v>
      </c>
      <c r="U14" s="109">
        <f t="shared" si="2"/>
        <v>0</v>
      </c>
    </row>
    <row r="15" spans="1:21" x14ac:dyDescent="0.15">
      <c r="A15" s="173"/>
      <c r="B15" s="15">
        <v>9</v>
      </c>
      <c r="C15" s="104"/>
      <c r="D15" s="102">
        <f>'MRS(input)'!$F$9</f>
        <v>0</v>
      </c>
      <c r="E15" s="103">
        <f>'MRS(input)'!$F$10</f>
        <v>0</v>
      </c>
      <c r="F15" s="99" t="str">
        <f>'MRS(input)'!$F$15</f>
        <v/>
      </c>
      <c r="G15" s="100">
        <f>'MRS(input)'!$F$16</f>
        <v>0</v>
      </c>
      <c r="H15" s="100">
        <f>'MRS(input)'!$F$17</f>
        <v>0</v>
      </c>
      <c r="I15" s="101" t="str">
        <f>'MRS(input)'!$F$18</f>
        <v/>
      </c>
      <c r="J15" s="101" t="str">
        <f>'MRS(input)'!$F$19</f>
        <v/>
      </c>
      <c r="K15" s="126">
        <f>'MPS(input_separate)'!K15</f>
        <v>0</v>
      </c>
      <c r="L15" s="126">
        <f>'MPS(input_separate)'!L15</f>
        <v>0</v>
      </c>
      <c r="M15" s="110">
        <f>'MPS(input_separate)'!M15</f>
        <v>0</v>
      </c>
      <c r="N15" s="110">
        <f>'MPS(input_separate)'!N15</f>
        <v>0</v>
      </c>
      <c r="O15" s="106">
        <f>N15*((K15-L15+'MRS(calc_process)'!$F$19+'MRS(calc_process)'!$F$20)/(37-7+'MRS(calc_process)'!$F$19+'MRS(calc_process)'!$F$20))</f>
        <v>0</v>
      </c>
      <c r="P15" s="106" t="str">
        <f>'MRS(input)'!$F$25</f>
        <v/>
      </c>
      <c r="Q15" s="106" t="str">
        <f>'MRS(input)'!$F$26</f>
        <v/>
      </c>
      <c r="R15" s="107" t="str">
        <f>'MRS(input)'!$F$27</f>
        <v/>
      </c>
      <c r="S15" s="108">
        <f t="shared" si="0"/>
        <v>0</v>
      </c>
      <c r="T15" s="108">
        <f t="shared" si="1"/>
        <v>0</v>
      </c>
      <c r="U15" s="109">
        <f t="shared" si="2"/>
        <v>0</v>
      </c>
    </row>
    <row r="16" spans="1:21" x14ac:dyDescent="0.15">
      <c r="A16" s="173"/>
      <c r="B16" s="15">
        <v>10</v>
      </c>
      <c r="C16" s="104"/>
      <c r="D16" s="102">
        <f>'MRS(input)'!$F$9</f>
        <v>0</v>
      </c>
      <c r="E16" s="103">
        <f>'MRS(input)'!$F$10</f>
        <v>0</v>
      </c>
      <c r="F16" s="99" t="str">
        <f>'MRS(input)'!$F$15</f>
        <v/>
      </c>
      <c r="G16" s="100">
        <f>'MRS(input)'!$F$16</f>
        <v>0</v>
      </c>
      <c r="H16" s="100">
        <f>'MRS(input)'!$F$17</f>
        <v>0</v>
      </c>
      <c r="I16" s="101" t="str">
        <f>'MRS(input)'!$F$18</f>
        <v/>
      </c>
      <c r="J16" s="101" t="str">
        <f>'MRS(input)'!$F$19</f>
        <v/>
      </c>
      <c r="K16" s="126">
        <f>'MPS(input_separate)'!K16</f>
        <v>0</v>
      </c>
      <c r="L16" s="126">
        <f>'MPS(input_separate)'!L16</f>
        <v>0</v>
      </c>
      <c r="M16" s="110">
        <f>'MPS(input_separate)'!M16</f>
        <v>0</v>
      </c>
      <c r="N16" s="110">
        <f>'MPS(input_separate)'!N16</f>
        <v>0</v>
      </c>
      <c r="O16" s="106">
        <f>N16*((K16-L16+'MRS(calc_process)'!$F$19+'MRS(calc_process)'!$F$20)/(37-7+'MRS(calc_process)'!$F$19+'MRS(calc_process)'!$F$20))</f>
        <v>0</v>
      </c>
      <c r="P16" s="106" t="str">
        <f>'MRS(input)'!$F$25</f>
        <v/>
      </c>
      <c r="Q16" s="106" t="str">
        <f>'MRS(input)'!$F$26</f>
        <v/>
      </c>
      <c r="R16" s="107" t="str">
        <f>'MRS(input)'!$F$27</f>
        <v/>
      </c>
      <c r="S16" s="108">
        <f t="shared" si="0"/>
        <v>0</v>
      </c>
      <c r="T16" s="108">
        <f t="shared" si="1"/>
        <v>0</v>
      </c>
      <c r="U16" s="109">
        <f t="shared" si="2"/>
        <v>0</v>
      </c>
    </row>
    <row r="17" spans="1:21" x14ac:dyDescent="0.15">
      <c r="A17" s="173"/>
      <c r="B17" s="15">
        <v>11</v>
      </c>
      <c r="C17" s="104"/>
      <c r="D17" s="102">
        <f>'MRS(input)'!$F$9</f>
        <v>0</v>
      </c>
      <c r="E17" s="103">
        <f>'MRS(input)'!$F$10</f>
        <v>0</v>
      </c>
      <c r="F17" s="99" t="str">
        <f>'MRS(input)'!$F$15</f>
        <v/>
      </c>
      <c r="G17" s="100">
        <f>'MRS(input)'!$F$16</f>
        <v>0</v>
      </c>
      <c r="H17" s="100">
        <f>'MRS(input)'!$F$17</f>
        <v>0</v>
      </c>
      <c r="I17" s="101" t="str">
        <f>'MRS(input)'!$F$18</f>
        <v/>
      </c>
      <c r="J17" s="101" t="str">
        <f>'MRS(input)'!$F$19</f>
        <v/>
      </c>
      <c r="K17" s="126">
        <f>'MPS(input_separate)'!K17</f>
        <v>0</v>
      </c>
      <c r="L17" s="126">
        <f>'MPS(input_separate)'!L17</f>
        <v>0</v>
      </c>
      <c r="M17" s="110">
        <f>'MPS(input_separate)'!M17</f>
        <v>0</v>
      </c>
      <c r="N17" s="110">
        <f>'MPS(input_separate)'!N17</f>
        <v>0</v>
      </c>
      <c r="O17" s="106">
        <f>N17*((K17-L17+'MRS(calc_process)'!$F$19+'MRS(calc_process)'!$F$20)/(37-7+'MRS(calc_process)'!$F$19+'MRS(calc_process)'!$F$20))</f>
        <v>0</v>
      </c>
      <c r="P17" s="106" t="str">
        <f>'MRS(input)'!$F$25</f>
        <v/>
      </c>
      <c r="Q17" s="106" t="str">
        <f>'MRS(input)'!$F$26</f>
        <v/>
      </c>
      <c r="R17" s="107" t="str">
        <f>'MRS(input)'!$F$27</f>
        <v/>
      </c>
      <c r="S17" s="108">
        <f t="shared" si="0"/>
        <v>0</v>
      </c>
      <c r="T17" s="108">
        <f t="shared" si="1"/>
        <v>0</v>
      </c>
      <c r="U17" s="109">
        <f t="shared" si="2"/>
        <v>0</v>
      </c>
    </row>
    <row r="18" spans="1:21" x14ac:dyDescent="0.15">
      <c r="A18" s="173"/>
      <c r="B18" s="15">
        <v>12</v>
      </c>
      <c r="C18" s="104"/>
      <c r="D18" s="102">
        <f>'MRS(input)'!$F$9</f>
        <v>0</v>
      </c>
      <c r="E18" s="103">
        <f>'MRS(input)'!$F$10</f>
        <v>0</v>
      </c>
      <c r="F18" s="99" t="str">
        <f>'MRS(input)'!$F$15</f>
        <v/>
      </c>
      <c r="G18" s="100">
        <f>'MRS(input)'!$F$16</f>
        <v>0</v>
      </c>
      <c r="H18" s="100">
        <f>'MRS(input)'!$F$17</f>
        <v>0</v>
      </c>
      <c r="I18" s="101" t="str">
        <f>'MRS(input)'!$F$18</f>
        <v/>
      </c>
      <c r="J18" s="101" t="str">
        <f>'MRS(input)'!$F$19</f>
        <v/>
      </c>
      <c r="K18" s="126">
        <f>'MPS(input_separate)'!K18</f>
        <v>0</v>
      </c>
      <c r="L18" s="126">
        <f>'MPS(input_separate)'!L18</f>
        <v>0</v>
      </c>
      <c r="M18" s="110">
        <f>'MPS(input_separate)'!M18</f>
        <v>0</v>
      </c>
      <c r="N18" s="110">
        <f>'MPS(input_separate)'!N18</f>
        <v>0</v>
      </c>
      <c r="O18" s="106">
        <f>N18*((K18-L18+'MRS(calc_process)'!$F$19+'MRS(calc_process)'!$F$20)/(37-7+'MRS(calc_process)'!$F$19+'MRS(calc_process)'!$F$20))</f>
        <v>0</v>
      </c>
      <c r="P18" s="106" t="str">
        <f>'MRS(input)'!$F$25</f>
        <v/>
      </c>
      <c r="Q18" s="106" t="str">
        <f>'MRS(input)'!$F$26</f>
        <v/>
      </c>
      <c r="R18" s="107" t="str">
        <f>'MRS(input)'!$F$27</f>
        <v/>
      </c>
      <c r="S18" s="108">
        <f t="shared" si="0"/>
        <v>0</v>
      </c>
      <c r="T18" s="108">
        <f t="shared" si="1"/>
        <v>0</v>
      </c>
      <c r="U18" s="109">
        <f t="shared" si="2"/>
        <v>0</v>
      </c>
    </row>
    <row r="19" spans="1:21" x14ac:dyDescent="0.15">
      <c r="A19" s="173"/>
      <c r="B19" s="15">
        <v>13</v>
      </c>
      <c r="C19" s="104"/>
      <c r="D19" s="102">
        <f>'MRS(input)'!$F$9</f>
        <v>0</v>
      </c>
      <c r="E19" s="103">
        <f>'MRS(input)'!$F$10</f>
        <v>0</v>
      </c>
      <c r="F19" s="99" t="str">
        <f>'MRS(input)'!$F$15</f>
        <v/>
      </c>
      <c r="G19" s="100">
        <f>'MRS(input)'!$F$16</f>
        <v>0</v>
      </c>
      <c r="H19" s="100">
        <f>'MRS(input)'!$F$17</f>
        <v>0</v>
      </c>
      <c r="I19" s="101" t="str">
        <f>'MRS(input)'!$F$18</f>
        <v/>
      </c>
      <c r="J19" s="101" t="str">
        <f>'MRS(input)'!$F$19</f>
        <v/>
      </c>
      <c r="K19" s="126">
        <f>'MPS(input_separate)'!K19</f>
        <v>0</v>
      </c>
      <c r="L19" s="126">
        <f>'MPS(input_separate)'!L19</f>
        <v>0</v>
      </c>
      <c r="M19" s="110">
        <f>'MPS(input_separate)'!M19</f>
        <v>0</v>
      </c>
      <c r="N19" s="110">
        <f>'MPS(input_separate)'!N19</f>
        <v>0</v>
      </c>
      <c r="O19" s="106">
        <f>N19*((K19-L19+'MRS(calc_process)'!$F$19+'MRS(calc_process)'!$F$20)/(37-7+'MRS(calc_process)'!$F$19+'MRS(calc_process)'!$F$20))</f>
        <v>0</v>
      </c>
      <c r="P19" s="106" t="str">
        <f>'MRS(input)'!$F$25</f>
        <v/>
      </c>
      <c r="Q19" s="106" t="str">
        <f>'MRS(input)'!$F$26</f>
        <v/>
      </c>
      <c r="R19" s="107" t="str">
        <f>'MRS(input)'!$F$27</f>
        <v/>
      </c>
      <c r="S19" s="108">
        <f t="shared" si="0"/>
        <v>0</v>
      </c>
      <c r="T19" s="108">
        <f t="shared" si="1"/>
        <v>0</v>
      </c>
      <c r="U19" s="109">
        <f t="shared" si="2"/>
        <v>0</v>
      </c>
    </row>
    <row r="20" spans="1:21" x14ac:dyDescent="0.15">
      <c r="A20" s="173"/>
      <c r="B20" s="15">
        <v>14</v>
      </c>
      <c r="C20" s="104"/>
      <c r="D20" s="102">
        <f>'MRS(input)'!$F$9</f>
        <v>0</v>
      </c>
      <c r="E20" s="103">
        <f>'MRS(input)'!$F$10</f>
        <v>0</v>
      </c>
      <c r="F20" s="99" t="str">
        <f>'MRS(input)'!$F$15</f>
        <v/>
      </c>
      <c r="G20" s="100">
        <f>'MRS(input)'!$F$16</f>
        <v>0</v>
      </c>
      <c r="H20" s="100">
        <f>'MRS(input)'!$F$17</f>
        <v>0</v>
      </c>
      <c r="I20" s="101" t="str">
        <f>'MRS(input)'!$F$18</f>
        <v/>
      </c>
      <c r="J20" s="101" t="str">
        <f>'MRS(input)'!$F$19</f>
        <v/>
      </c>
      <c r="K20" s="126">
        <f>'MPS(input_separate)'!K20</f>
        <v>0</v>
      </c>
      <c r="L20" s="126">
        <f>'MPS(input_separate)'!L20</f>
        <v>0</v>
      </c>
      <c r="M20" s="110">
        <f>'MPS(input_separate)'!M20</f>
        <v>0</v>
      </c>
      <c r="N20" s="110">
        <f>'MPS(input_separate)'!N20</f>
        <v>0</v>
      </c>
      <c r="O20" s="106">
        <f>N20*((K20-L20+'MRS(calc_process)'!$F$19+'MRS(calc_process)'!$F$20)/(37-7+'MRS(calc_process)'!$F$19+'MRS(calc_process)'!$F$20))</f>
        <v>0</v>
      </c>
      <c r="P20" s="106" t="str">
        <f>'MRS(input)'!$F$25</f>
        <v/>
      </c>
      <c r="Q20" s="106" t="str">
        <f>'MRS(input)'!$F$26</f>
        <v/>
      </c>
      <c r="R20" s="107" t="str">
        <f>'MRS(input)'!$F$27</f>
        <v/>
      </c>
      <c r="S20" s="108">
        <f t="shared" si="0"/>
        <v>0</v>
      </c>
      <c r="T20" s="108">
        <f t="shared" si="1"/>
        <v>0</v>
      </c>
      <c r="U20" s="109">
        <f t="shared" si="2"/>
        <v>0</v>
      </c>
    </row>
    <row r="21" spans="1:21" x14ac:dyDescent="0.15">
      <c r="A21" s="173"/>
      <c r="B21" s="15">
        <v>15</v>
      </c>
      <c r="C21" s="104"/>
      <c r="D21" s="102">
        <f>'MRS(input)'!$F$9</f>
        <v>0</v>
      </c>
      <c r="E21" s="103">
        <f>'MRS(input)'!$F$10</f>
        <v>0</v>
      </c>
      <c r="F21" s="99" t="str">
        <f>'MRS(input)'!$F$15</f>
        <v/>
      </c>
      <c r="G21" s="100">
        <f>'MRS(input)'!$F$16</f>
        <v>0</v>
      </c>
      <c r="H21" s="100">
        <f>'MRS(input)'!$F$17</f>
        <v>0</v>
      </c>
      <c r="I21" s="101" t="str">
        <f>'MRS(input)'!$F$18</f>
        <v/>
      </c>
      <c r="J21" s="101" t="str">
        <f>'MRS(input)'!$F$19</f>
        <v/>
      </c>
      <c r="K21" s="126">
        <f>'MPS(input_separate)'!K21</f>
        <v>0</v>
      </c>
      <c r="L21" s="126">
        <f>'MPS(input_separate)'!L21</f>
        <v>0</v>
      </c>
      <c r="M21" s="110">
        <f>'MPS(input_separate)'!M21</f>
        <v>0</v>
      </c>
      <c r="N21" s="110">
        <f>'MPS(input_separate)'!N21</f>
        <v>0</v>
      </c>
      <c r="O21" s="106">
        <f>N21*((K21-L21+'MRS(calc_process)'!$F$19+'MRS(calc_process)'!$F$20)/(37-7+'MRS(calc_process)'!$F$19+'MRS(calc_process)'!$F$20))</f>
        <v>0</v>
      </c>
      <c r="P21" s="106" t="str">
        <f>'MRS(input)'!$F$25</f>
        <v/>
      </c>
      <c r="Q21" s="106" t="str">
        <f>'MRS(input)'!$F$26</f>
        <v/>
      </c>
      <c r="R21" s="107" t="str">
        <f>'MRS(input)'!$F$27</f>
        <v/>
      </c>
      <c r="S21" s="108">
        <f t="shared" si="0"/>
        <v>0</v>
      </c>
      <c r="T21" s="108">
        <f t="shared" si="1"/>
        <v>0</v>
      </c>
      <c r="U21" s="109">
        <f t="shared" si="2"/>
        <v>0</v>
      </c>
    </row>
    <row r="22" spans="1:21" x14ac:dyDescent="0.15">
      <c r="A22" s="173"/>
      <c r="B22" s="15">
        <v>16</v>
      </c>
      <c r="C22" s="104"/>
      <c r="D22" s="102">
        <f>'MRS(input)'!$F$9</f>
        <v>0</v>
      </c>
      <c r="E22" s="103">
        <f>'MRS(input)'!$F$10</f>
        <v>0</v>
      </c>
      <c r="F22" s="99" t="str">
        <f>'MRS(input)'!$F$15</f>
        <v/>
      </c>
      <c r="G22" s="100">
        <f>'MRS(input)'!$F$16</f>
        <v>0</v>
      </c>
      <c r="H22" s="100">
        <f>'MRS(input)'!$F$17</f>
        <v>0</v>
      </c>
      <c r="I22" s="101" t="str">
        <f>'MRS(input)'!$F$18</f>
        <v/>
      </c>
      <c r="J22" s="101" t="str">
        <f>'MRS(input)'!$F$19</f>
        <v/>
      </c>
      <c r="K22" s="126">
        <f>'MPS(input_separate)'!K22</f>
        <v>0</v>
      </c>
      <c r="L22" s="126">
        <f>'MPS(input_separate)'!L22</f>
        <v>0</v>
      </c>
      <c r="M22" s="110">
        <f>'MPS(input_separate)'!M22</f>
        <v>0</v>
      </c>
      <c r="N22" s="110">
        <f>'MPS(input_separate)'!N22</f>
        <v>0</v>
      </c>
      <c r="O22" s="106">
        <f>N22*((K22-L22+'MRS(calc_process)'!$F$19+'MRS(calc_process)'!$F$20)/(37-7+'MRS(calc_process)'!$F$19+'MRS(calc_process)'!$F$20))</f>
        <v>0</v>
      </c>
      <c r="P22" s="106" t="str">
        <f>'MRS(input)'!$F$25</f>
        <v/>
      </c>
      <c r="Q22" s="106" t="str">
        <f>'MRS(input)'!$F$26</f>
        <v/>
      </c>
      <c r="R22" s="107" t="str">
        <f>'MRS(input)'!$F$27</f>
        <v/>
      </c>
      <c r="S22" s="108">
        <f t="shared" si="0"/>
        <v>0</v>
      </c>
      <c r="T22" s="108">
        <f t="shared" si="1"/>
        <v>0</v>
      </c>
      <c r="U22" s="109">
        <f t="shared" si="2"/>
        <v>0</v>
      </c>
    </row>
    <row r="23" spans="1:21" x14ac:dyDescent="0.15">
      <c r="A23" s="173"/>
      <c r="B23" s="15">
        <v>17</v>
      </c>
      <c r="C23" s="104"/>
      <c r="D23" s="102">
        <f>'MRS(input)'!$F$9</f>
        <v>0</v>
      </c>
      <c r="E23" s="103">
        <f>'MRS(input)'!$F$10</f>
        <v>0</v>
      </c>
      <c r="F23" s="99" t="str">
        <f>'MRS(input)'!$F$15</f>
        <v/>
      </c>
      <c r="G23" s="100">
        <f>'MRS(input)'!$F$16</f>
        <v>0</v>
      </c>
      <c r="H23" s="100">
        <f>'MRS(input)'!$F$17</f>
        <v>0</v>
      </c>
      <c r="I23" s="101" t="str">
        <f>'MRS(input)'!$F$18</f>
        <v/>
      </c>
      <c r="J23" s="101" t="str">
        <f>'MRS(input)'!$F$19</f>
        <v/>
      </c>
      <c r="K23" s="126">
        <f>'MPS(input_separate)'!K23</f>
        <v>0</v>
      </c>
      <c r="L23" s="126">
        <f>'MPS(input_separate)'!L23</f>
        <v>0</v>
      </c>
      <c r="M23" s="110">
        <f>'MPS(input_separate)'!M23</f>
        <v>0</v>
      </c>
      <c r="N23" s="110">
        <f>'MPS(input_separate)'!N23</f>
        <v>0</v>
      </c>
      <c r="O23" s="106">
        <f>N23*((K23-L23+'MRS(calc_process)'!$F$19+'MRS(calc_process)'!$F$20)/(37-7+'MRS(calc_process)'!$F$19+'MRS(calc_process)'!$F$20))</f>
        <v>0</v>
      </c>
      <c r="P23" s="106" t="str">
        <f>'MRS(input)'!$F$25</f>
        <v/>
      </c>
      <c r="Q23" s="106" t="str">
        <f>'MRS(input)'!$F$26</f>
        <v/>
      </c>
      <c r="R23" s="107" t="str">
        <f>'MRS(input)'!$F$27</f>
        <v/>
      </c>
      <c r="S23" s="108">
        <f t="shared" si="0"/>
        <v>0</v>
      </c>
      <c r="T23" s="108">
        <f t="shared" si="1"/>
        <v>0</v>
      </c>
      <c r="U23" s="109">
        <f t="shared" si="2"/>
        <v>0</v>
      </c>
    </row>
    <row r="24" spans="1:21" x14ac:dyDescent="0.15">
      <c r="A24" s="173"/>
      <c r="B24" s="15">
        <v>18</v>
      </c>
      <c r="C24" s="104"/>
      <c r="D24" s="102">
        <f>'MRS(input)'!$F$9</f>
        <v>0</v>
      </c>
      <c r="E24" s="103">
        <f>'MRS(input)'!$F$10</f>
        <v>0</v>
      </c>
      <c r="F24" s="99" t="str">
        <f>'MRS(input)'!$F$15</f>
        <v/>
      </c>
      <c r="G24" s="100">
        <f>'MRS(input)'!$F$16</f>
        <v>0</v>
      </c>
      <c r="H24" s="100">
        <f>'MRS(input)'!$F$17</f>
        <v>0</v>
      </c>
      <c r="I24" s="101" t="str">
        <f>'MRS(input)'!$F$18</f>
        <v/>
      </c>
      <c r="J24" s="101" t="str">
        <f>'MRS(input)'!$F$19</f>
        <v/>
      </c>
      <c r="K24" s="126">
        <f>'MPS(input_separate)'!K24</f>
        <v>0</v>
      </c>
      <c r="L24" s="126">
        <f>'MPS(input_separate)'!L24</f>
        <v>0</v>
      </c>
      <c r="M24" s="110">
        <f>'MPS(input_separate)'!M24</f>
        <v>0</v>
      </c>
      <c r="N24" s="110">
        <f>'MPS(input_separate)'!N24</f>
        <v>0</v>
      </c>
      <c r="O24" s="106">
        <f>N24*((K24-L24+'MRS(calc_process)'!$F$19+'MRS(calc_process)'!$F$20)/(37-7+'MRS(calc_process)'!$F$19+'MRS(calc_process)'!$F$20))</f>
        <v>0</v>
      </c>
      <c r="P24" s="106" t="str">
        <f>'MRS(input)'!$F$25</f>
        <v/>
      </c>
      <c r="Q24" s="106" t="str">
        <f>'MRS(input)'!$F$26</f>
        <v/>
      </c>
      <c r="R24" s="107" t="str">
        <f>'MRS(input)'!$F$27</f>
        <v/>
      </c>
      <c r="S24" s="108">
        <f t="shared" si="0"/>
        <v>0</v>
      </c>
      <c r="T24" s="108">
        <f t="shared" si="1"/>
        <v>0</v>
      </c>
      <c r="U24" s="109">
        <f t="shared" si="2"/>
        <v>0</v>
      </c>
    </row>
    <row r="25" spans="1:21" x14ac:dyDescent="0.15">
      <c r="A25" s="173"/>
      <c r="B25" s="15">
        <v>19</v>
      </c>
      <c r="C25" s="104"/>
      <c r="D25" s="102">
        <f>'MRS(input)'!$F$9</f>
        <v>0</v>
      </c>
      <c r="E25" s="103">
        <f>'MRS(input)'!$F$10</f>
        <v>0</v>
      </c>
      <c r="F25" s="99" t="str">
        <f>'MRS(input)'!$F$15</f>
        <v/>
      </c>
      <c r="G25" s="100">
        <f>'MRS(input)'!$F$16</f>
        <v>0</v>
      </c>
      <c r="H25" s="100">
        <f>'MRS(input)'!$F$17</f>
        <v>0</v>
      </c>
      <c r="I25" s="101" t="str">
        <f>'MRS(input)'!$F$18</f>
        <v/>
      </c>
      <c r="J25" s="101" t="str">
        <f>'MRS(input)'!$F$19</f>
        <v/>
      </c>
      <c r="K25" s="126">
        <f>'MPS(input_separate)'!K25</f>
        <v>0</v>
      </c>
      <c r="L25" s="126">
        <f>'MPS(input_separate)'!L25</f>
        <v>0</v>
      </c>
      <c r="M25" s="110">
        <f>'MPS(input_separate)'!M25</f>
        <v>0</v>
      </c>
      <c r="N25" s="110">
        <f>'MPS(input_separate)'!N25</f>
        <v>0</v>
      </c>
      <c r="O25" s="106">
        <f>N25*((K25-L25+'MRS(calc_process)'!$F$19+'MRS(calc_process)'!$F$20)/(37-7+'MRS(calc_process)'!$F$19+'MRS(calc_process)'!$F$20))</f>
        <v>0</v>
      </c>
      <c r="P25" s="106" t="str">
        <f>'MRS(input)'!$F$25</f>
        <v/>
      </c>
      <c r="Q25" s="106" t="str">
        <f>'MRS(input)'!$F$26</f>
        <v/>
      </c>
      <c r="R25" s="107" t="str">
        <f>'MRS(input)'!$F$27</f>
        <v/>
      </c>
      <c r="S25" s="108">
        <f t="shared" si="0"/>
        <v>0</v>
      </c>
      <c r="T25" s="108">
        <f t="shared" si="1"/>
        <v>0</v>
      </c>
      <c r="U25" s="109">
        <f t="shared" si="2"/>
        <v>0</v>
      </c>
    </row>
    <row r="26" spans="1:21" x14ac:dyDescent="0.15">
      <c r="A26" s="173"/>
      <c r="B26" s="15">
        <v>20</v>
      </c>
      <c r="C26" s="104"/>
      <c r="D26" s="102">
        <f>'MRS(input)'!$F$9</f>
        <v>0</v>
      </c>
      <c r="E26" s="103">
        <f>'MRS(input)'!$F$10</f>
        <v>0</v>
      </c>
      <c r="F26" s="99" t="str">
        <f>'MRS(input)'!$F$15</f>
        <v/>
      </c>
      <c r="G26" s="100">
        <f>'MRS(input)'!$F$16</f>
        <v>0</v>
      </c>
      <c r="H26" s="100">
        <f>'MRS(input)'!$F$17</f>
        <v>0</v>
      </c>
      <c r="I26" s="101" t="str">
        <f>'MRS(input)'!$F$18</f>
        <v/>
      </c>
      <c r="J26" s="101" t="str">
        <f>'MRS(input)'!$F$19</f>
        <v/>
      </c>
      <c r="K26" s="126">
        <f>'MPS(input_separate)'!K26</f>
        <v>0</v>
      </c>
      <c r="L26" s="126">
        <f>'MPS(input_separate)'!L26</f>
        <v>0</v>
      </c>
      <c r="M26" s="110">
        <f>'MPS(input_separate)'!M26</f>
        <v>0</v>
      </c>
      <c r="N26" s="110">
        <f>'MPS(input_separate)'!N26</f>
        <v>0</v>
      </c>
      <c r="O26" s="106">
        <f>N26*((K26-L26+'MRS(calc_process)'!$F$19+'MRS(calc_process)'!$F$20)/(37-7+'MRS(calc_process)'!$F$19+'MRS(calc_process)'!$F$20))</f>
        <v>0</v>
      </c>
      <c r="P26" s="106" t="str">
        <f>'MRS(input)'!$F$25</f>
        <v/>
      </c>
      <c r="Q26" s="106" t="str">
        <f>'MRS(input)'!$F$26</f>
        <v/>
      </c>
      <c r="R26" s="107" t="str">
        <f>'MRS(input)'!$F$27</f>
        <v/>
      </c>
      <c r="S26" s="108">
        <f t="shared" si="0"/>
        <v>0</v>
      </c>
      <c r="T26" s="108">
        <f t="shared" si="1"/>
        <v>0</v>
      </c>
      <c r="U26" s="109">
        <f t="shared" si="2"/>
        <v>0</v>
      </c>
    </row>
    <row r="27" spans="1:21" ht="15" x14ac:dyDescent="0.15">
      <c r="A27" s="173"/>
      <c r="B27" s="96" t="s">
        <v>71</v>
      </c>
      <c r="C27" s="97" t="s">
        <v>44</v>
      </c>
      <c r="D27" s="97"/>
      <c r="E27" s="97" t="s">
        <v>44</v>
      </c>
      <c r="F27" s="97" t="s">
        <v>44</v>
      </c>
      <c r="G27" s="97"/>
      <c r="H27" s="97"/>
      <c r="I27" s="97" t="s">
        <v>44</v>
      </c>
      <c r="J27" s="97"/>
      <c r="K27" s="97"/>
      <c r="L27" s="97"/>
      <c r="M27" s="97"/>
      <c r="N27" s="97" t="s">
        <v>44</v>
      </c>
      <c r="O27" s="97" t="s">
        <v>44</v>
      </c>
      <c r="P27" s="97" t="s">
        <v>44</v>
      </c>
      <c r="Q27" s="97" t="s">
        <v>44</v>
      </c>
      <c r="R27" s="97" t="s">
        <v>44</v>
      </c>
      <c r="S27" s="110">
        <f>SUMIF(S7:S26,"&gt;0",S7:S26)</f>
        <v>0</v>
      </c>
      <c r="T27" s="146">
        <f>SUMIF(T7:T26,"&gt;0",T7:T26)</f>
        <v>0</v>
      </c>
      <c r="U27" s="110">
        <f>SUMIF(U7:U26,"&gt;0",U7:U26)</f>
        <v>0</v>
      </c>
    </row>
  </sheetData>
  <sheetProtection password="C763" sheet="1" formatCells="0" formatRows="0" insertRows="0"/>
  <mergeCells count="4">
    <mergeCell ref="C3:E3"/>
    <mergeCell ref="F3:R3"/>
    <mergeCell ref="S3:U3"/>
    <mergeCell ref="A7:A27"/>
  </mergeCells>
  <phoneticPr fontId="3"/>
  <pageMargins left="0.25" right="0.25" top="0.75" bottom="0.75" header="0.3" footer="0.3"/>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1"/>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8" width="12.625" style="1" customWidth="1"/>
    <col min="9" max="9" width="12.625" style="6" customWidth="1"/>
    <col min="10" max="16384" width="9" style="1"/>
  </cols>
  <sheetData>
    <row r="1" spans="1:9" ht="18" customHeight="1" x14ac:dyDescent="0.15">
      <c r="I1" s="17" t="str">
        <f>'MPS(input)'!K1</f>
        <v>Monitoring Spreadsheet: JCM_TH_AM005_ver02.0</v>
      </c>
    </row>
    <row r="2" spans="1:9" ht="18" customHeight="1" x14ac:dyDescent="0.15">
      <c r="I2" s="17" t="str">
        <f>'MPS(input)'!K2</f>
        <v>Reference Number:</v>
      </c>
    </row>
    <row r="3" spans="1:9" ht="27.75" customHeight="1" x14ac:dyDescent="0.15">
      <c r="A3" s="174" t="s">
        <v>165</v>
      </c>
      <c r="B3" s="174"/>
      <c r="C3" s="174"/>
      <c r="D3" s="174"/>
      <c r="E3" s="174"/>
      <c r="F3" s="174"/>
      <c r="G3" s="174"/>
      <c r="H3" s="174"/>
      <c r="I3" s="174"/>
    </row>
    <row r="4" spans="1:9" ht="11.25" customHeight="1" x14ac:dyDescent="0.15"/>
    <row r="5" spans="1:9" ht="18.75" customHeight="1" thickBot="1" x14ac:dyDescent="0.2">
      <c r="A5" s="30" t="s">
        <v>78</v>
      </c>
      <c r="B5" s="32"/>
      <c r="C5" s="32"/>
      <c r="D5" s="32"/>
      <c r="E5" s="33"/>
      <c r="F5" s="34" t="s">
        <v>79</v>
      </c>
      <c r="G5" s="34" t="s">
        <v>80</v>
      </c>
      <c r="H5" s="34" t="s">
        <v>77</v>
      </c>
      <c r="I5" s="35" t="s">
        <v>34</v>
      </c>
    </row>
    <row r="6" spans="1:9" ht="18.75" customHeight="1" thickBot="1" x14ac:dyDescent="0.2">
      <c r="A6" s="31"/>
      <c r="B6" s="22" t="s">
        <v>145</v>
      </c>
      <c r="C6" s="22"/>
      <c r="D6" s="23"/>
      <c r="E6" s="24"/>
      <c r="F6" s="8" t="s">
        <v>36</v>
      </c>
      <c r="G6" s="56">
        <f>G8-G11</f>
        <v>0</v>
      </c>
      <c r="H6" s="7" t="s">
        <v>146</v>
      </c>
      <c r="I6" s="44" t="s">
        <v>147</v>
      </c>
    </row>
    <row r="7" spans="1:9" ht="18.75" customHeight="1" thickBot="1" x14ac:dyDescent="0.2">
      <c r="A7" s="30" t="s">
        <v>161</v>
      </c>
      <c r="B7" s="32"/>
      <c r="C7" s="32"/>
      <c r="D7" s="32"/>
      <c r="E7" s="33"/>
      <c r="F7" s="33"/>
      <c r="G7" s="33"/>
      <c r="H7" s="33"/>
      <c r="I7" s="34"/>
    </row>
    <row r="8" spans="1:9" ht="18.75" customHeight="1" thickBot="1" x14ac:dyDescent="0.2">
      <c r="A8" s="36"/>
      <c r="B8" s="25" t="s">
        <v>148</v>
      </c>
      <c r="C8" s="26"/>
      <c r="D8" s="27"/>
      <c r="E8" s="27"/>
      <c r="F8" s="8" t="s">
        <v>36</v>
      </c>
      <c r="G8" s="127">
        <f>G9</f>
        <v>0</v>
      </c>
      <c r="H8" s="7" t="s">
        <v>146</v>
      </c>
      <c r="I8" s="45" t="s">
        <v>149</v>
      </c>
    </row>
    <row r="9" spans="1:9" ht="18.75" customHeight="1" x14ac:dyDescent="0.15">
      <c r="A9" s="36"/>
      <c r="B9" s="25"/>
      <c r="C9" s="19" t="s">
        <v>148</v>
      </c>
      <c r="D9" s="20"/>
      <c r="E9" s="21"/>
      <c r="F9" s="8" t="s">
        <v>36</v>
      </c>
      <c r="G9" s="57">
        <f>'MRS(input_separate)'!S27</f>
        <v>0</v>
      </c>
      <c r="H9" s="7" t="s">
        <v>146</v>
      </c>
      <c r="I9" s="45" t="s">
        <v>149</v>
      </c>
    </row>
    <row r="10" spans="1:9" ht="18.75" customHeight="1" thickBot="1" x14ac:dyDescent="0.2">
      <c r="A10" s="37" t="s">
        <v>160</v>
      </c>
      <c r="B10" s="38"/>
      <c r="C10" s="38"/>
      <c r="D10" s="38"/>
      <c r="E10" s="39"/>
      <c r="F10" s="33"/>
      <c r="G10" s="33"/>
      <c r="H10" s="33"/>
      <c r="I10" s="34"/>
    </row>
    <row r="11" spans="1:9" ht="18.75" customHeight="1" thickBot="1" x14ac:dyDescent="0.2">
      <c r="A11" s="36"/>
      <c r="B11" s="28" t="s">
        <v>150</v>
      </c>
      <c r="C11" s="28"/>
      <c r="D11" s="28"/>
      <c r="E11" s="29"/>
      <c r="F11" s="8" t="s">
        <v>36</v>
      </c>
      <c r="G11" s="58">
        <f>G12</f>
        <v>0</v>
      </c>
      <c r="H11" s="9" t="s">
        <v>151</v>
      </c>
      <c r="I11" s="46" t="s">
        <v>152</v>
      </c>
    </row>
    <row r="12" spans="1:9" ht="18.75" customHeight="1" x14ac:dyDescent="0.15">
      <c r="A12" s="31"/>
      <c r="B12" s="47"/>
      <c r="C12" s="48" t="s">
        <v>153</v>
      </c>
      <c r="D12" s="54"/>
      <c r="E12" s="55"/>
      <c r="F12" s="49" t="s">
        <v>36</v>
      </c>
      <c r="G12" s="59">
        <f>'MRS(input_separate)'!T27</f>
        <v>0</v>
      </c>
      <c r="H12" s="50" t="s">
        <v>151</v>
      </c>
      <c r="I12" s="51" t="s">
        <v>152</v>
      </c>
    </row>
    <row r="13" spans="1:9" x14ac:dyDescent="0.15">
      <c r="A13" s="10"/>
      <c r="B13" s="10"/>
      <c r="C13" s="10"/>
      <c r="D13" s="10"/>
      <c r="E13" s="10"/>
      <c r="F13" s="11"/>
      <c r="G13" s="12"/>
      <c r="H13" s="12"/>
      <c r="I13" s="13"/>
    </row>
    <row r="14" spans="1:9" ht="21.75" customHeight="1" x14ac:dyDescent="0.15">
      <c r="E14" s="10" t="s">
        <v>38</v>
      </c>
      <c r="F14" s="5"/>
    </row>
    <row r="15" spans="1:9" ht="21.75" customHeight="1" x14ac:dyDescent="0.15">
      <c r="E15" s="53" t="s">
        <v>154</v>
      </c>
      <c r="F15" s="41">
        <v>5.67</v>
      </c>
      <c r="G15" s="42" t="s">
        <v>44</v>
      </c>
      <c r="H15" s="13"/>
      <c r="I15" s="52"/>
    </row>
    <row r="16" spans="1:9" ht="21.75" customHeight="1" x14ac:dyDescent="0.15">
      <c r="E16" s="53" t="s">
        <v>155</v>
      </c>
      <c r="F16" s="41">
        <v>5.81</v>
      </c>
      <c r="G16" s="42" t="s">
        <v>44</v>
      </c>
      <c r="H16" s="13"/>
    </row>
    <row r="17" spans="5:8" ht="21.75" customHeight="1" x14ac:dyDescent="0.15">
      <c r="E17" s="53" t="s">
        <v>156</v>
      </c>
      <c r="F17" s="41">
        <v>6.05</v>
      </c>
      <c r="G17" s="42" t="s">
        <v>44</v>
      </c>
      <c r="H17" s="13"/>
    </row>
    <row r="18" spans="5:8" x14ac:dyDescent="0.15">
      <c r="E18" s="14"/>
      <c r="F18" s="14"/>
      <c r="G18" s="10"/>
      <c r="H18" s="10"/>
    </row>
    <row r="19" spans="5:8" ht="21.75" customHeight="1" x14ac:dyDescent="0.15">
      <c r="E19" s="40" t="s">
        <v>157</v>
      </c>
      <c r="F19" s="42">
        <v>1.5</v>
      </c>
      <c r="G19" s="43" t="s">
        <v>25</v>
      </c>
      <c r="H19" s="10"/>
    </row>
    <row r="20" spans="5:8" ht="21.75" customHeight="1" x14ac:dyDescent="0.15">
      <c r="E20" s="40" t="s">
        <v>158</v>
      </c>
      <c r="F20" s="42">
        <v>1.5</v>
      </c>
      <c r="G20" s="43" t="s">
        <v>25</v>
      </c>
      <c r="H20" s="10"/>
    </row>
    <row r="21" spans="5:8" x14ac:dyDescent="0.15">
      <c r="E21" s="14"/>
      <c r="F21" s="14"/>
      <c r="G21" s="10"/>
      <c r="H21" s="10"/>
    </row>
  </sheetData>
  <sheetProtection password="C763" sheet="1" objects="1" scenarios="1"/>
  <mergeCells count="1">
    <mergeCell ref="A3:I3"/>
  </mergeCells>
  <phoneticPr fontId="3"/>
  <pageMargins left="0.70866141732283472" right="0.70866141732283472" top="0.74803149606299213" bottom="0.74803149606299213" header="0.31496062992125984" footer="0.31496062992125984"/>
  <pageSetup paperSize="9" scale="78"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2019-01-17T08:45:16Z</cp:lastPrinted>
  <dcterms:created xsi:type="dcterms:W3CDTF">2016-01-26T02:23:56Z</dcterms:created>
  <dcterms:modified xsi:type="dcterms:W3CDTF">2019-01-17T09:00:37Z</dcterms:modified>
</cp:coreProperties>
</file>