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200" windowHeight="11385" tabRatio="652"/>
  </bookViews>
  <sheets>
    <sheet name="MPS(input)" sheetId="30" r:id="rId1"/>
    <sheet name="MPS(input_separate)" sheetId="32" r:id="rId2"/>
    <sheet name="MPS(calc_process)" sheetId="31" r:id="rId3"/>
    <sheet name="MSS" sheetId="33" r:id="rId4"/>
    <sheet name="MRS(input)" sheetId="40" r:id="rId5"/>
    <sheet name="MRS(input_separate)" sheetId="41" r:id="rId6"/>
    <sheet name="MRS(calc_process)" sheetId="42" r:id="rId7"/>
  </sheets>
  <definedNames>
    <definedName name="_xlnm.Print_Area" localSheetId="2">'MPS(calc_process)'!$A$1:$I$24</definedName>
    <definedName name="_xlnm.Print_Area" localSheetId="0">'MPS(input)'!$A$1:$K$36</definedName>
    <definedName name="_xlnm.Print_Area" localSheetId="6">'MRS(calc_process)'!$A$1:$I$24</definedName>
    <definedName name="_xlnm.Print_Area" localSheetId="4">'MRS(input)'!$A$1:$L$36</definedName>
    <definedName name="SP_RE_sc_i">'MPS(calc_process)'!$F$17:$F$23</definedName>
  </definedNames>
  <calcPr calcId="145621"/>
</workbook>
</file>

<file path=xl/calcChain.xml><?xml version="1.0" encoding="utf-8"?>
<calcChain xmlns="http://schemas.openxmlformats.org/spreadsheetml/2006/main">
  <c r="S26" i="41" l="1"/>
  <c r="S25" i="41"/>
  <c r="S24" i="41"/>
  <c r="S23" i="41"/>
  <c r="S22" i="41"/>
  <c r="S21" i="41"/>
  <c r="S20" i="41"/>
  <c r="S19" i="41"/>
  <c r="S18" i="41"/>
  <c r="S17" i="41"/>
  <c r="S16" i="41"/>
  <c r="S15" i="41"/>
  <c r="S14" i="41"/>
  <c r="S13" i="41"/>
  <c r="S12" i="41"/>
  <c r="S11" i="41"/>
  <c r="S10" i="41"/>
  <c r="S9" i="41"/>
  <c r="S8" i="41"/>
  <c r="S7" i="41"/>
  <c r="F18" i="40" l="1"/>
  <c r="H18" i="40" l="1"/>
  <c r="O7" i="32" l="1"/>
  <c r="N26" i="41" l="1"/>
  <c r="M26" i="41"/>
  <c r="L26" i="41"/>
  <c r="K26" i="41"/>
  <c r="N25" i="41"/>
  <c r="M25" i="41"/>
  <c r="L25" i="41"/>
  <c r="K25" i="41"/>
  <c r="N24" i="41"/>
  <c r="M24" i="41"/>
  <c r="L24" i="41"/>
  <c r="K24" i="41"/>
  <c r="N23" i="41"/>
  <c r="M23" i="41"/>
  <c r="L23" i="41"/>
  <c r="K23" i="41"/>
  <c r="N22" i="41"/>
  <c r="M22" i="41"/>
  <c r="L22" i="41"/>
  <c r="K22" i="41"/>
  <c r="N21" i="41"/>
  <c r="M21" i="41"/>
  <c r="L21" i="41"/>
  <c r="K21" i="41"/>
  <c r="N20" i="41"/>
  <c r="M20" i="41"/>
  <c r="L20" i="41"/>
  <c r="K20" i="41"/>
  <c r="N19" i="41"/>
  <c r="M19" i="41"/>
  <c r="L19" i="41"/>
  <c r="K19" i="41"/>
  <c r="N18" i="41"/>
  <c r="M18" i="41"/>
  <c r="L18" i="41"/>
  <c r="K18" i="41"/>
  <c r="N17" i="41"/>
  <c r="M17" i="41"/>
  <c r="L17" i="41"/>
  <c r="K17" i="41"/>
  <c r="N16" i="41"/>
  <c r="M16" i="41"/>
  <c r="L16" i="41"/>
  <c r="K16" i="41"/>
  <c r="N15" i="41"/>
  <c r="M15" i="41"/>
  <c r="L15" i="41"/>
  <c r="K15" i="41"/>
  <c r="N14" i="41"/>
  <c r="M14" i="41"/>
  <c r="L14" i="41"/>
  <c r="K14" i="41"/>
  <c r="N13" i="41"/>
  <c r="M13" i="41"/>
  <c r="L13" i="41"/>
  <c r="K13" i="41"/>
  <c r="N12" i="41"/>
  <c r="M12" i="41"/>
  <c r="L12" i="41"/>
  <c r="K12" i="41"/>
  <c r="N11" i="41"/>
  <c r="M11" i="41"/>
  <c r="L11" i="41"/>
  <c r="K11" i="41"/>
  <c r="N10" i="41"/>
  <c r="M10" i="41"/>
  <c r="L10" i="41"/>
  <c r="K10" i="41"/>
  <c r="N9" i="41"/>
  <c r="M9" i="41"/>
  <c r="L9" i="41"/>
  <c r="K9" i="41"/>
  <c r="N8" i="41"/>
  <c r="M8" i="41"/>
  <c r="L8" i="41"/>
  <c r="K8" i="41"/>
  <c r="N7" i="41"/>
  <c r="M7" i="41"/>
  <c r="L7" i="41"/>
  <c r="K7" i="41"/>
  <c r="J26" i="41"/>
  <c r="J25" i="41"/>
  <c r="J24" i="41"/>
  <c r="J23" i="41"/>
  <c r="J22" i="41"/>
  <c r="J21" i="41"/>
  <c r="J20" i="41"/>
  <c r="J19" i="41"/>
  <c r="J18" i="41"/>
  <c r="J17" i="41"/>
  <c r="J16" i="41"/>
  <c r="J15" i="41"/>
  <c r="J14" i="41"/>
  <c r="J13" i="41"/>
  <c r="J12" i="41"/>
  <c r="J11" i="41"/>
  <c r="J10" i="41"/>
  <c r="J9" i="41"/>
  <c r="J8" i="41"/>
  <c r="J7" i="41"/>
  <c r="K27" i="40"/>
  <c r="K26" i="40"/>
  <c r="K25" i="40"/>
  <c r="K24" i="40"/>
  <c r="K23" i="40"/>
  <c r="K22" i="40"/>
  <c r="K21" i="40"/>
  <c r="K20" i="40"/>
  <c r="K19" i="40"/>
  <c r="K17" i="40"/>
  <c r="K16" i="40"/>
  <c r="K18" i="40"/>
  <c r="K15" i="40"/>
  <c r="H27" i="40"/>
  <c r="H26" i="40"/>
  <c r="H25" i="40"/>
  <c r="H24" i="40"/>
  <c r="H23" i="40"/>
  <c r="H22" i="40"/>
  <c r="H21" i="40"/>
  <c r="H20" i="40"/>
  <c r="H19" i="40"/>
  <c r="H17" i="40"/>
  <c r="H16" i="40"/>
  <c r="H15" i="40"/>
  <c r="F27" i="40"/>
  <c r="F26" i="40"/>
  <c r="F17" i="40" s="1"/>
  <c r="F25" i="40"/>
  <c r="F24" i="40"/>
  <c r="F23" i="40"/>
  <c r="F22" i="40"/>
  <c r="F21" i="40"/>
  <c r="F20" i="40"/>
  <c r="F19" i="40"/>
  <c r="F15" i="40"/>
  <c r="F16" i="40" l="1"/>
  <c r="I2" i="42"/>
  <c r="I1" i="42"/>
  <c r="U2" i="41"/>
  <c r="U1" i="41"/>
  <c r="L2" i="40"/>
  <c r="L1" i="40"/>
  <c r="R26" i="41" l="1"/>
  <c r="Q26" i="41"/>
  <c r="P26" i="41"/>
  <c r="O26" i="41"/>
  <c r="I26" i="41"/>
  <c r="F26" i="41"/>
  <c r="E26" i="41"/>
  <c r="D26" i="41"/>
  <c r="R25" i="41"/>
  <c r="Q25" i="41"/>
  <c r="P25" i="41"/>
  <c r="O25" i="41"/>
  <c r="I25" i="41"/>
  <c r="F25" i="41"/>
  <c r="E25" i="41"/>
  <c r="D25" i="41"/>
  <c r="R24" i="41"/>
  <c r="Q24" i="41"/>
  <c r="P24" i="41"/>
  <c r="O24" i="41"/>
  <c r="I24" i="41"/>
  <c r="F24" i="41"/>
  <c r="E24" i="41"/>
  <c r="D24" i="41"/>
  <c r="R23" i="41"/>
  <c r="Q23" i="41"/>
  <c r="P23" i="41"/>
  <c r="O23" i="41"/>
  <c r="I23" i="41"/>
  <c r="F23" i="41"/>
  <c r="E23" i="41"/>
  <c r="D23" i="41"/>
  <c r="R22" i="41"/>
  <c r="Q22" i="41"/>
  <c r="P22" i="41"/>
  <c r="O22" i="41"/>
  <c r="I22" i="41"/>
  <c r="F22" i="41"/>
  <c r="E22" i="41"/>
  <c r="D22" i="41"/>
  <c r="R21" i="41"/>
  <c r="Q21" i="41"/>
  <c r="P21" i="41"/>
  <c r="O21" i="41"/>
  <c r="I21" i="41"/>
  <c r="F21" i="41"/>
  <c r="E21" i="41"/>
  <c r="D21" i="41"/>
  <c r="R20" i="41"/>
  <c r="Q20" i="41"/>
  <c r="P20" i="41"/>
  <c r="O20" i="41"/>
  <c r="I20" i="41"/>
  <c r="F20" i="41"/>
  <c r="E20" i="41"/>
  <c r="D20" i="41"/>
  <c r="R19" i="41"/>
  <c r="Q19" i="41"/>
  <c r="P19" i="41"/>
  <c r="O19" i="41"/>
  <c r="I19" i="41"/>
  <c r="F19" i="41"/>
  <c r="E19" i="41"/>
  <c r="D19" i="41"/>
  <c r="R18" i="41"/>
  <c r="Q18" i="41"/>
  <c r="P18" i="41"/>
  <c r="O18" i="41"/>
  <c r="I18" i="41"/>
  <c r="F18" i="41"/>
  <c r="E18" i="41"/>
  <c r="D18" i="41"/>
  <c r="R17" i="41"/>
  <c r="Q17" i="41"/>
  <c r="P17" i="41"/>
  <c r="O17" i="41"/>
  <c r="I17" i="41"/>
  <c r="F17" i="41"/>
  <c r="E17" i="41"/>
  <c r="D17" i="41"/>
  <c r="R16" i="41"/>
  <c r="Q16" i="41"/>
  <c r="P16" i="41"/>
  <c r="O16" i="41"/>
  <c r="I16" i="41"/>
  <c r="F16" i="41"/>
  <c r="E16" i="41"/>
  <c r="D16" i="41"/>
  <c r="R15" i="41"/>
  <c r="Q15" i="41"/>
  <c r="P15" i="41"/>
  <c r="O15" i="41"/>
  <c r="I15" i="41"/>
  <c r="F15" i="41"/>
  <c r="E15" i="41"/>
  <c r="D15" i="41"/>
  <c r="R14" i="41"/>
  <c r="Q14" i="41"/>
  <c r="P14" i="41"/>
  <c r="O14" i="41"/>
  <c r="I14" i="41"/>
  <c r="F14" i="41"/>
  <c r="E14" i="41"/>
  <c r="D14" i="41"/>
  <c r="R13" i="41"/>
  <c r="Q13" i="41"/>
  <c r="P13" i="41"/>
  <c r="O13" i="41"/>
  <c r="I13" i="41"/>
  <c r="F13" i="41"/>
  <c r="E13" i="41"/>
  <c r="D13" i="41"/>
  <c r="R12" i="41"/>
  <c r="Q12" i="41"/>
  <c r="P12" i="41"/>
  <c r="O12" i="41"/>
  <c r="I12" i="41"/>
  <c r="F12" i="41"/>
  <c r="E12" i="41"/>
  <c r="D12" i="41"/>
  <c r="R11" i="41"/>
  <c r="Q11" i="41"/>
  <c r="P11" i="41"/>
  <c r="O11" i="41"/>
  <c r="I11" i="41"/>
  <c r="F11" i="41"/>
  <c r="E11" i="41"/>
  <c r="D11" i="41"/>
  <c r="R10" i="41"/>
  <c r="Q10" i="41"/>
  <c r="P10" i="41"/>
  <c r="O10" i="41"/>
  <c r="I10" i="41"/>
  <c r="F10" i="41"/>
  <c r="E10" i="41"/>
  <c r="D10" i="41"/>
  <c r="R9" i="41"/>
  <c r="Q9" i="41"/>
  <c r="P9" i="41"/>
  <c r="O9" i="41"/>
  <c r="I9" i="41"/>
  <c r="F9" i="41"/>
  <c r="E9" i="41"/>
  <c r="D9" i="41"/>
  <c r="R8" i="41"/>
  <c r="Q8" i="41"/>
  <c r="P8" i="41"/>
  <c r="O8" i="41"/>
  <c r="I8" i="41"/>
  <c r="F8" i="41"/>
  <c r="E8" i="41"/>
  <c r="D8" i="41"/>
  <c r="R7" i="41"/>
  <c r="Q7" i="41"/>
  <c r="P7" i="41"/>
  <c r="O7" i="41"/>
  <c r="I7" i="41"/>
  <c r="F7" i="41"/>
  <c r="E7" i="41"/>
  <c r="D7" i="41"/>
  <c r="C2" i="33" l="1"/>
  <c r="C1" i="33"/>
  <c r="I1" i="31"/>
  <c r="U1" i="32"/>
  <c r="O26" i="32"/>
  <c r="O25" i="32"/>
  <c r="O24" i="32"/>
  <c r="O23" i="32"/>
  <c r="O22" i="32"/>
  <c r="O21" i="32"/>
  <c r="O20" i="32"/>
  <c r="O19" i="32"/>
  <c r="O18" i="32"/>
  <c r="O17" i="32"/>
  <c r="O16" i="32"/>
  <c r="O15" i="32"/>
  <c r="O14" i="32"/>
  <c r="O13" i="32"/>
  <c r="O12" i="32"/>
  <c r="O11" i="32"/>
  <c r="O10" i="32"/>
  <c r="O9" i="32"/>
  <c r="O8" i="32"/>
  <c r="U2" i="32" l="1"/>
  <c r="R26" i="32" l="1"/>
  <c r="R25" i="32"/>
  <c r="R24" i="32"/>
  <c r="R23" i="32"/>
  <c r="R22" i="32"/>
  <c r="R21" i="32"/>
  <c r="R20" i="32"/>
  <c r="R19" i="32"/>
  <c r="R18" i="32"/>
  <c r="R17" i="32"/>
  <c r="R16" i="32"/>
  <c r="R15" i="32"/>
  <c r="R14" i="32"/>
  <c r="R13" i="32"/>
  <c r="R12" i="32"/>
  <c r="R11" i="32"/>
  <c r="R10" i="32"/>
  <c r="R9" i="32"/>
  <c r="R8" i="32"/>
  <c r="R7" i="32"/>
  <c r="Q26" i="32"/>
  <c r="Q25" i="32"/>
  <c r="Q24" i="32"/>
  <c r="Q23" i="32"/>
  <c r="Q22" i="32"/>
  <c r="Q21" i="32"/>
  <c r="Q20" i="32"/>
  <c r="Q19" i="32"/>
  <c r="Q18" i="32"/>
  <c r="Q17" i="32"/>
  <c r="Q16" i="32"/>
  <c r="Q15" i="32"/>
  <c r="Q14" i="32"/>
  <c r="Q13" i="32"/>
  <c r="Q12" i="32"/>
  <c r="Q11" i="32"/>
  <c r="Q10" i="32"/>
  <c r="Q9" i="32"/>
  <c r="Q8" i="32"/>
  <c r="Q7" i="32"/>
  <c r="P26" i="32"/>
  <c r="P25" i="32"/>
  <c r="P24" i="32"/>
  <c r="P23" i="32"/>
  <c r="P22" i="32"/>
  <c r="P21" i="32"/>
  <c r="P20" i="32"/>
  <c r="P19" i="32"/>
  <c r="P18" i="32"/>
  <c r="P17" i="32"/>
  <c r="P16" i="32"/>
  <c r="P15" i="32"/>
  <c r="P14" i="32"/>
  <c r="P13" i="32"/>
  <c r="P12" i="32"/>
  <c r="P11" i="32"/>
  <c r="P10" i="32"/>
  <c r="P9" i="32"/>
  <c r="P8" i="32"/>
  <c r="P7" i="32"/>
  <c r="I26" i="32"/>
  <c r="I25" i="32"/>
  <c r="I24" i="32"/>
  <c r="I23" i="32"/>
  <c r="I22" i="32"/>
  <c r="I21" i="32"/>
  <c r="I20" i="32"/>
  <c r="I19" i="32"/>
  <c r="I18" i="32"/>
  <c r="I17" i="32"/>
  <c r="I16" i="32"/>
  <c r="I15" i="32"/>
  <c r="I14" i="32"/>
  <c r="I13" i="32"/>
  <c r="I12" i="32"/>
  <c r="I11" i="32"/>
  <c r="I10" i="32"/>
  <c r="I9" i="32"/>
  <c r="I8" i="32"/>
  <c r="I7" i="32"/>
  <c r="F26" i="32"/>
  <c r="F25" i="32"/>
  <c r="F24" i="32"/>
  <c r="F23" i="32"/>
  <c r="F22" i="32"/>
  <c r="F21" i="32"/>
  <c r="F20" i="32"/>
  <c r="F19" i="32"/>
  <c r="F18" i="32"/>
  <c r="F17" i="32"/>
  <c r="F16" i="32"/>
  <c r="F15" i="32"/>
  <c r="F14" i="32"/>
  <c r="F13" i="32"/>
  <c r="F12" i="32"/>
  <c r="F11" i="32"/>
  <c r="F10" i="32"/>
  <c r="F9" i="32"/>
  <c r="F8" i="32"/>
  <c r="F7" i="32"/>
  <c r="E26" i="32"/>
  <c r="E25" i="32"/>
  <c r="E24" i="32"/>
  <c r="E23" i="32"/>
  <c r="E22" i="32"/>
  <c r="E21" i="32"/>
  <c r="E20" i="32"/>
  <c r="E19" i="32"/>
  <c r="E18" i="32"/>
  <c r="E17" i="32"/>
  <c r="E16" i="32"/>
  <c r="E15" i="32"/>
  <c r="E14" i="32"/>
  <c r="E13" i="32"/>
  <c r="E12" i="32"/>
  <c r="E11" i="32"/>
  <c r="E10" i="32"/>
  <c r="E9" i="32"/>
  <c r="E8" i="32"/>
  <c r="E7" i="32"/>
  <c r="D26" i="32"/>
  <c r="D25" i="32"/>
  <c r="D24" i="32"/>
  <c r="D23" i="32"/>
  <c r="D22" i="32"/>
  <c r="D21" i="32"/>
  <c r="D20" i="32"/>
  <c r="D19" i="32"/>
  <c r="D18" i="32"/>
  <c r="D17" i="32"/>
  <c r="D16" i="32"/>
  <c r="D15" i="32"/>
  <c r="D14" i="32"/>
  <c r="D13" i="32"/>
  <c r="D12" i="32"/>
  <c r="D11" i="32"/>
  <c r="D10" i="32"/>
  <c r="D9" i="32"/>
  <c r="D8" i="32"/>
  <c r="D7" i="32"/>
  <c r="E17" i="30"/>
  <c r="E16" i="30"/>
  <c r="G25" i="32" l="1"/>
  <c r="H25" i="32"/>
  <c r="G10" i="32"/>
  <c r="G14" i="32"/>
  <c r="G18" i="32"/>
  <c r="G22" i="32"/>
  <c r="G26" i="32"/>
  <c r="H10" i="32"/>
  <c r="H14" i="32"/>
  <c r="H18" i="32"/>
  <c r="H22" i="32"/>
  <c r="H26" i="32"/>
  <c r="G7" i="32"/>
  <c r="G11" i="32"/>
  <c r="G15" i="32"/>
  <c r="G19" i="32"/>
  <c r="G23" i="32"/>
  <c r="H7" i="32"/>
  <c r="H11" i="32"/>
  <c r="H15" i="32"/>
  <c r="H19" i="32"/>
  <c r="H23" i="32"/>
  <c r="G8" i="32"/>
  <c r="G12" i="32"/>
  <c r="G16" i="32"/>
  <c r="G20" i="32"/>
  <c r="G24" i="32"/>
  <c r="H8" i="32"/>
  <c r="H12" i="32"/>
  <c r="H16" i="32"/>
  <c r="H20" i="32"/>
  <c r="H24" i="32"/>
  <c r="G9" i="32"/>
  <c r="G13" i="32"/>
  <c r="G17" i="32"/>
  <c r="G21" i="32"/>
  <c r="H9" i="32"/>
  <c r="H13" i="32"/>
  <c r="H17" i="32"/>
  <c r="H21" i="32"/>
  <c r="T9" i="32" l="1"/>
  <c r="S9" i="32"/>
  <c r="T12" i="32"/>
  <c r="S12" i="32"/>
  <c r="T19" i="32"/>
  <c r="S19" i="32"/>
  <c r="T14" i="32"/>
  <c r="S14" i="32"/>
  <c r="T21" i="32"/>
  <c r="S21" i="32"/>
  <c r="T24" i="32"/>
  <c r="S24" i="32"/>
  <c r="T8" i="32"/>
  <c r="S8" i="32"/>
  <c r="T15" i="32"/>
  <c r="S15" i="32"/>
  <c r="T26" i="32"/>
  <c r="S26" i="32"/>
  <c r="T10" i="32"/>
  <c r="S10" i="32"/>
  <c r="T17" i="32"/>
  <c r="S17" i="32"/>
  <c r="T20" i="32"/>
  <c r="S20" i="32"/>
  <c r="T11" i="32"/>
  <c r="S11" i="32"/>
  <c r="T22" i="32"/>
  <c r="S22" i="32"/>
  <c r="T13" i="32"/>
  <c r="S13" i="32"/>
  <c r="T16" i="32"/>
  <c r="S16" i="32"/>
  <c r="T23" i="32"/>
  <c r="S23" i="32"/>
  <c r="T7" i="32"/>
  <c r="S7" i="32"/>
  <c r="T18" i="32"/>
  <c r="S18" i="32"/>
  <c r="T25" i="32"/>
  <c r="S25" i="32"/>
  <c r="H23" i="41"/>
  <c r="H12" i="41"/>
  <c r="H20" i="41"/>
  <c r="H9" i="41"/>
  <c r="H17" i="41"/>
  <c r="H25" i="41"/>
  <c r="H14" i="41"/>
  <c r="H22" i="41"/>
  <c r="H19" i="41"/>
  <c r="H8" i="41"/>
  <c r="H16" i="41"/>
  <c r="H24" i="41"/>
  <c r="H13" i="41"/>
  <c r="H21" i="41"/>
  <c r="H10" i="41"/>
  <c r="H18" i="41"/>
  <c r="H26" i="41"/>
  <c r="H15" i="41"/>
  <c r="H7" i="41"/>
  <c r="H11" i="41"/>
  <c r="G24" i="41"/>
  <c r="G7" i="41"/>
  <c r="G8" i="41"/>
  <c r="G13" i="41"/>
  <c r="G21" i="41"/>
  <c r="G10" i="41"/>
  <c r="G18" i="41"/>
  <c r="G26" i="41"/>
  <c r="G15" i="41"/>
  <c r="G23" i="41"/>
  <c r="G12" i="41"/>
  <c r="G20" i="41"/>
  <c r="G9" i="41"/>
  <c r="G17" i="41"/>
  <c r="G25" i="41"/>
  <c r="G14" i="41"/>
  <c r="G22" i="41"/>
  <c r="G11" i="41"/>
  <c r="G19" i="41"/>
  <c r="G16" i="41"/>
  <c r="T25" i="41" l="1"/>
  <c r="T16" i="41"/>
  <c r="T14" i="41"/>
  <c r="T20" i="41"/>
  <c r="T26" i="41"/>
  <c r="T13" i="41"/>
  <c r="U7" i="32"/>
  <c r="U22" i="32"/>
  <c r="T19" i="41"/>
  <c r="U19" i="41" s="1"/>
  <c r="T12" i="41"/>
  <c r="U12" i="41"/>
  <c r="T8" i="41"/>
  <c r="T11" i="41"/>
  <c r="T10" i="41"/>
  <c r="T18" i="41"/>
  <c r="T17" i="41"/>
  <c r="T23" i="41"/>
  <c r="T7" i="41"/>
  <c r="T22" i="41"/>
  <c r="T9" i="41"/>
  <c r="T15" i="41"/>
  <c r="T21" i="41"/>
  <c r="T24" i="41"/>
  <c r="U24" i="41"/>
  <c r="U13" i="32"/>
  <c r="U15" i="32"/>
  <c r="U21" i="32"/>
  <c r="U14" i="32"/>
  <c r="U9" i="32"/>
  <c r="U25" i="32"/>
  <c r="U10" i="32"/>
  <c r="U12" i="32"/>
  <c r="U23" i="32"/>
  <c r="U19" i="32"/>
  <c r="U8" i="32"/>
  <c r="U26" i="32"/>
  <c r="U24" i="32"/>
  <c r="U17" i="32"/>
  <c r="U18" i="32"/>
  <c r="U11" i="32"/>
  <c r="U20" i="32"/>
  <c r="T27" i="32"/>
  <c r="G14" i="31" s="1"/>
  <c r="G13" i="31" s="1"/>
  <c r="U16" i="32"/>
  <c r="S27" i="32"/>
  <c r="G11" i="31" s="1"/>
  <c r="G10" i="31" s="1"/>
  <c r="I2" i="31"/>
  <c r="U18" i="41" l="1"/>
  <c r="U8" i="41"/>
  <c r="U13" i="41"/>
  <c r="U10" i="41"/>
  <c r="U26" i="41"/>
  <c r="U9" i="41"/>
  <c r="U11" i="41"/>
  <c r="U15" i="41"/>
  <c r="U21" i="41"/>
  <c r="U27" i="32"/>
  <c r="U7" i="41"/>
  <c r="S27" i="41"/>
  <c r="G11" i="42" s="1"/>
  <c r="G10" i="42" s="1"/>
  <c r="T27" i="41"/>
  <c r="G14" i="42" s="1"/>
  <c r="G13" i="42" s="1"/>
  <c r="U14" i="41"/>
  <c r="U22" i="41"/>
  <c r="U17" i="41"/>
  <c r="G6" i="31"/>
  <c r="B31" i="30" s="1"/>
  <c r="U20" i="41"/>
  <c r="U16" i="41"/>
  <c r="U23" i="41"/>
  <c r="U25" i="41"/>
  <c r="G6" i="42" l="1"/>
  <c r="D31" i="40" s="1"/>
  <c r="U27" i="41"/>
</calcChain>
</file>

<file path=xl/sharedStrings.xml><?xml version="1.0" encoding="utf-8"?>
<sst xmlns="http://schemas.openxmlformats.org/spreadsheetml/2006/main" count="526" uniqueCount="198">
  <si>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</si>
  <si>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</si>
  <si>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</si>
  <si>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</si>
  <si>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</si>
  <si>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</si>
  <si>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</si>
  <si>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</si>
  <si>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</si>
  <si>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</si>
  <si>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</si>
  <si>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</si>
  <si>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</si>
  <si>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</si>
  <si>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</si>
  <si>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</si>
  <si>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</si>
  <si>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</si>
  <si>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</si>
  <si>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</si>
  <si>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</si>
  <si>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</si>
  <si>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</si>
  <si>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</si>
  <si>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</si>
  <si>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</si>
  <si>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</si>
  <si>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</si>
  <si>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</si>
  <si>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</si>
  <si>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</si>
  <si>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</si>
  <si>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</si>
  <si>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</si>
  <si>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</si>
  <si>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</si>
  <si>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</si>
  <si>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</si>
  <si>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</si>
  <si>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</si>
  <si>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</si>
  <si>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</si>
  <si>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</si>
  <si>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(1)</t>
  </si>
  <si>
    <t>-</t>
    <phoneticPr fontId="2"/>
  </si>
  <si>
    <t>MWh/p</t>
    <phoneticPr fontId="2"/>
  </si>
  <si>
    <t>Option C</t>
    <phoneticPr fontId="2"/>
  </si>
  <si>
    <t>Monitored data</t>
    <phoneticPr fontId="2"/>
  </si>
  <si>
    <t>Data is measured by measuring equipments in the factory.
- Specification of measuring equipments:
 1) Electrical power meter is applied for measurement of electrical power consumption of project air compressor.
 2) Meter is certified in compliance with national/international standards on electrical power meter.
- Measuring and recording:
 1) Measured data is  recorded and stored in the measuring equipments.
 2) Recorded data is checked its integrity once a month by responsible staff.
- Calibration:
  In case a calibration certificate issued by an entity accredited under national/international standards is not provided, such measuring equipment is required to be calibrated.</t>
    <phoneticPr fontId="2"/>
  </si>
  <si>
    <t>Continuously</t>
    <phoneticPr fontId="2"/>
  </si>
  <si>
    <t>(2)</t>
    <phoneticPr fontId="2"/>
  </si>
  <si>
    <t>mass or weight/p</t>
    <phoneticPr fontId="2"/>
  </si>
  <si>
    <t>Option B</t>
    <phoneticPr fontId="2"/>
  </si>
  <si>
    <t>Invoice from fuel supply company</t>
    <phoneticPr fontId="2"/>
  </si>
  <si>
    <t>Data is collected and recorded from the invoices by the fuel supply company.</t>
    <phoneticPr fontId="2"/>
  </si>
  <si>
    <t>(3)</t>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</si>
  <si>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</si>
  <si>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Selected from the default values set in the methodology</t>
  </si>
  <si>
    <t>K</t>
    <phoneticPr fontId="2"/>
  </si>
  <si>
    <t xml:space="preserve">Power generation efficiency </t>
    <phoneticPr fontId="2"/>
  </si>
  <si>
    <t>%</t>
    <phoneticPr fontId="2"/>
  </si>
  <si>
    <t>Specification of the captive power generation system provided by the manufacturer</t>
    <phoneticPr fontId="2"/>
  </si>
  <si>
    <t>Net calorific value of consumed fuel</t>
    <phoneticPr fontId="2"/>
  </si>
  <si>
    <t>GJ/mass or weight</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</si>
  <si>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</si>
  <si>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t>
    <phoneticPr fontId="18"/>
  </si>
  <si>
    <t>Total</t>
    <phoneticPr fontId="18"/>
  </si>
  <si>
    <t>Estimated values</t>
    <phoneticPr fontId="18"/>
  </si>
  <si>
    <t>GJ/mass or weight</t>
    <phoneticPr fontId="2"/>
  </si>
  <si>
    <t>%</t>
    <phoneticPr fontId="2"/>
  </si>
  <si>
    <t>K</t>
    <phoneticPr fontId="18"/>
  </si>
  <si>
    <t>MWh/p</t>
    <phoneticPr fontId="2"/>
  </si>
  <si>
    <t>mass or weight/p</t>
    <phoneticPr fontId="2"/>
  </si>
  <si>
    <t>Units</t>
    <phoneticPr fontId="18"/>
  </si>
  <si>
    <t>Net calorific value of consumed fuel</t>
    <phoneticPr fontId="2"/>
  </si>
  <si>
    <t xml:space="preserve">Power generation efficiency </t>
    <phoneticPr fontId="2"/>
  </si>
  <si>
    <t>Project
air compressor
No.</t>
    <phoneticPr fontId="18"/>
  </si>
  <si>
    <t>Description of data</t>
    <phoneticPr fontId="18"/>
  </si>
  <si>
    <t>i</t>
    <phoneticPr fontId="2"/>
  </si>
  <si>
    <t>Parameters</t>
    <phoneticPr fontId="18"/>
  </si>
  <si>
    <t>Reference emissions</t>
    <phoneticPr fontId="2"/>
  </si>
  <si>
    <t>Project emissions</t>
    <phoneticPr fontId="2"/>
  </si>
  <si>
    <t>N/A</t>
    <phoneticPr fontId="2"/>
  </si>
  <si>
    <t>-</t>
    <phoneticPr fontId="2"/>
  </si>
  <si>
    <t>Power generation efficiency obtained from manufacturer's specification.</t>
    <phoneticPr fontId="2"/>
  </si>
  <si>
    <t>The power generation efficiency calculated from monitored data of the amount of fuel input for power generation and the amount of electricity generated.</t>
    <phoneticPr fontId="2"/>
  </si>
  <si>
    <r>
      <t>SP</t>
    </r>
    <r>
      <rPr>
        <vertAlign val="subscript"/>
        <sz val="11"/>
        <rFont val="Arial"/>
        <family val="2"/>
      </rPr>
      <t>RE,sc,i</t>
    </r>
    <r>
      <rPr>
        <sz val="11"/>
        <rFont val="Arial"/>
        <family val="2"/>
      </rPr>
      <t xml:space="preserve"> = 55 kW</t>
    </r>
    <phoneticPr fontId="2"/>
  </si>
  <si>
    <r>
      <t>SP</t>
    </r>
    <r>
      <rPr>
        <vertAlign val="subscript"/>
        <sz val="11"/>
        <rFont val="Arial"/>
        <family val="2"/>
      </rPr>
      <t>RE,sc,i</t>
    </r>
    <r>
      <rPr>
        <sz val="11"/>
        <rFont val="Arial"/>
        <family val="2"/>
      </rPr>
      <t xml:space="preserve"> = 75 kW</t>
    </r>
    <phoneticPr fontId="2"/>
  </si>
  <si>
    <r>
      <t>SP</t>
    </r>
    <r>
      <rPr>
        <vertAlign val="subscript"/>
        <sz val="11"/>
        <rFont val="Arial"/>
        <family val="2"/>
      </rPr>
      <t>RE,sc,i</t>
    </r>
    <r>
      <rPr>
        <sz val="11"/>
        <rFont val="Arial"/>
        <family val="2"/>
      </rPr>
      <t xml:space="preserve"> = 110 kW</t>
    </r>
    <phoneticPr fontId="2"/>
  </si>
  <si>
    <r>
      <t>SP</t>
    </r>
    <r>
      <rPr>
        <vertAlign val="subscript"/>
        <sz val="11"/>
        <rFont val="Arial"/>
        <family val="2"/>
      </rPr>
      <t>RE,sc,i</t>
    </r>
    <r>
      <rPr>
        <sz val="11"/>
        <rFont val="Arial"/>
        <family val="2"/>
      </rPr>
      <t xml:space="preserve"> = 132 kW</t>
    </r>
    <phoneticPr fontId="2"/>
  </si>
  <si>
    <r>
      <t>SP</t>
    </r>
    <r>
      <rPr>
        <vertAlign val="subscript"/>
        <sz val="11"/>
        <rFont val="Arial"/>
        <family val="2"/>
      </rPr>
      <t>RE,sc,i</t>
    </r>
    <r>
      <rPr>
        <sz val="11"/>
        <rFont val="Arial"/>
        <family val="2"/>
      </rPr>
      <t xml:space="preserve"> = 145 kW</t>
    </r>
    <phoneticPr fontId="2"/>
  </si>
  <si>
    <r>
      <t>SP</t>
    </r>
    <r>
      <rPr>
        <vertAlign val="subscript"/>
        <sz val="11"/>
        <rFont val="Arial"/>
        <family val="2"/>
      </rPr>
      <t>RE,sc,i</t>
    </r>
    <r>
      <rPr>
        <sz val="11"/>
        <rFont val="Arial"/>
        <family val="2"/>
      </rPr>
      <t xml:space="preserve"> = 160 kW</t>
    </r>
    <phoneticPr fontId="2"/>
  </si>
  <si>
    <r>
      <t>SP</t>
    </r>
    <r>
      <rPr>
        <vertAlign val="subscript"/>
        <sz val="11"/>
        <rFont val="Arial"/>
        <family val="2"/>
      </rPr>
      <t>RE,sc,i</t>
    </r>
    <r>
      <rPr>
        <sz val="11"/>
        <rFont val="Arial"/>
        <family val="2"/>
      </rPr>
      <t xml:space="preserve"> = 200 kW</t>
    </r>
    <phoneticPr fontId="2"/>
  </si>
  <si>
    <t>Calculated</t>
    <phoneticPr fontId="2"/>
  </si>
  <si>
    <t>Monitoring Plan Sheet (Input Sheet) [Attachment to Project Design Document]</t>
    <phoneticPr fontId="2"/>
  </si>
  <si>
    <r>
      <t xml:space="preserve">Table 1: Parameters to be monitored </t>
    </r>
    <r>
      <rPr>
        <b/>
        <i/>
        <sz val="11"/>
        <color indexed="8"/>
        <rFont val="Arial"/>
        <family val="2"/>
      </rPr>
      <t>ex post</t>
    </r>
    <phoneticPr fontId="2"/>
  </si>
  <si>
    <r>
      <t>EC</t>
    </r>
    <r>
      <rPr>
        <vertAlign val="subscript"/>
        <sz val="11"/>
        <color theme="1"/>
        <rFont val="Arial"/>
        <family val="2"/>
      </rPr>
      <t>PJ,i,p</t>
    </r>
    <phoneticPr fontId="2"/>
  </si>
  <si>
    <r>
      <t>FC</t>
    </r>
    <r>
      <rPr>
        <vertAlign val="subscript"/>
        <sz val="11"/>
        <color theme="1"/>
        <rFont val="Arial"/>
        <family val="2"/>
      </rPr>
      <t>PJ,p</t>
    </r>
    <phoneticPr fontId="2"/>
  </si>
  <si>
    <r>
      <t xml:space="preserve">The amount of fuel input for power generation during monitoring period </t>
    </r>
    <r>
      <rPr>
        <i/>
        <sz val="11"/>
        <color theme="1"/>
        <rFont val="Arial"/>
        <family val="2"/>
      </rPr>
      <t>p</t>
    </r>
    <phoneticPr fontId="2"/>
  </si>
  <si>
    <r>
      <t>EG</t>
    </r>
    <r>
      <rPr>
        <vertAlign val="subscript"/>
        <sz val="11"/>
        <color theme="1"/>
        <rFont val="Arial"/>
        <family val="2"/>
      </rPr>
      <t>PJ,p</t>
    </r>
    <phoneticPr fontId="2"/>
  </si>
  <si>
    <r>
      <t xml:space="preserve">The amount of electricity generated during the monitoring period </t>
    </r>
    <r>
      <rPr>
        <i/>
        <sz val="11"/>
        <color theme="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</si>
  <si>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</si>
  <si>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color theme="1"/>
        <rFont val="Arial"/>
        <family val="2"/>
      </rPr>
      <t>elec</t>
    </r>
    <phoneticPr fontId="2"/>
  </si>
  <si>
    <r>
      <t>[For grid electricity]
CO</t>
    </r>
    <r>
      <rPr>
        <vertAlign val="subscript"/>
        <sz val="11"/>
        <color theme="1"/>
        <rFont val="Arial"/>
        <family val="2"/>
      </rPr>
      <t>2</t>
    </r>
    <r>
      <rPr>
        <sz val="11"/>
        <color theme="1"/>
        <rFont val="Arial"/>
        <family val="2"/>
      </rPr>
      <t xml:space="preserve"> emission factor for consumed electricity</t>
    </r>
    <phoneticPr fontId="2"/>
  </si>
  <si>
    <r>
      <t>tCO</t>
    </r>
    <r>
      <rPr>
        <vertAlign val="subscript"/>
        <sz val="11"/>
        <color theme="1"/>
        <rFont val="Arial"/>
        <family val="2"/>
      </rPr>
      <t>2</t>
    </r>
    <r>
      <rPr>
        <sz val="11"/>
        <color theme="1"/>
        <rFont val="Arial"/>
        <family val="2"/>
      </rPr>
      <t>/MWh</t>
    </r>
    <phoneticPr fontId="2"/>
  </si>
  <si>
    <r>
      <t>SP</t>
    </r>
    <r>
      <rPr>
        <vertAlign val="subscript"/>
        <sz val="11"/>
        <color theme="1"/>
        <rFont val="Arial"/>
        <family val="2"/>
      </rPr>
      <t>RE,sc,i</t>
    </r>
    <phoneticPr fontId="2"/>
  </si>
  <si>
    <r>
      <t xml:space="preserve">Specific power (SP) of reference air compressor </t>
    </r>
    <r>
      <rPr>
        <i/>
        <sz val="11"/>
        <color theme="1"/>
        <rFont val="Arial"/>
        <family val="2"/>
      </rPr>
      <t>i</t>
    </r>
    <r>
      <rPr>
        <sz val="11"/>
        <color theme="1"/>
        <rFont val="Arial"/>
        <family val="2"/>
      </rPr>
      <t xml:space="preserve"> under the specific conditions</t>
    </r>
    <phoneticPr fontId="2"/>
  </si>
  <si>
    <r>
      <t>kW·min/m</t>
    </r>
    <r>
      <rPr>
        <vertAlign val="superscript"/>
        <sz val="11"/>
        <color theme="1"/>
        <rFont val="Arial"/>
        <family val="2"/>
      </rPr>
      <t>3</t>
    </r>
    <phoneticPr fontId="2"/>
  </si>
  <si>
    <r>
      <t>SP</t>
    </r>
    <r>
      <rPr>
        <vertAlign val="subscript"/>
        <sz val="11"/>
        <color theme="1"/>
        <rFont val="Arial"/>
        <family val="2"/>
      </rPr>
      <t>PJ,i</t>
    </r>
    <phoneticPr fontId="2"/>
  </si>
  <si>
    <r>
      <t xml:space="preserve">Specific power (SP) of project air compressor </t>
    </r>
    <r>
      <rPr>
        <i/>
        <sz val="11"/>
        <color theme="1"/>
        <rFont val="Arial"/>
        <family val="2"/>
      </rPr>
      <t>i</t>
    </r>
    <r>
      <rPr>
        <sz val="11"/>
        <color theme="1"/>
        <rFont val="Arial"/>
        <family val="2"/>
      </rPr>
      <t xml:space="preserve"> under the project specific conditions</t>
    </r>
    <phoneticPr fontId="2"/>
  </si>
  <si>
    <r>
      <t xml:space="preserve">Specifications of project air compressor </t>
    </r>
    <r>
      <rPr>
        <i/>
        <sz val="11"/>
        <color theme="1"/>
        <rFont val="Arial"/>
        <family val="2"/>
      </rPr>
      <t>i</t>
    </r>
    <r>
      <rPr>
        <sz val="11"/>
        <color theme="1"/>
        <rFont val="Arial"/>
        <family val="2"/>
      </rPr>
      <t xml:space="preserve"> prepared for the quotation or factory acceptance test data by manufacturer</t>
    </r>
    <phoneticPr fontId="2"/>
  </si>
  <si>
    <r>
      <t>P</t>
    </r>
    <r>
      <rPr>
        <vertAlign val="subscript"/>
        <sz val="11"/>
        <color theme="1"/>
        <rFont val="Arial"/>
        <family val="2"/>
      </rPr>
      <t>d,PJ,i</t>
    </r>
    <phoneticPr fontId="2"/>
  </si>
  <si>
    <r>
      <t xml:space="preserve">Discharge pressure of project air compressor </t>
    </r>
    <r>
      <rPr>
        <i/>
        <sz val="11"/>
        <color theme="1"/>
        <rFont val="Arial"/>
        <family val="2"/>
      </rPr>
      <t>i</t>
    </r>
    <r>
      <rPr>
        <sz val="11"/>
        <color theme="1"/>
        <rFont val="Arial"/>
        <family val="2"/>
      </rPr>
      <t xml:space="preserve"> under the project specific conditions</t>
    </r>
    <phoneticPr fontId="2"/>
  </si>
  <si>
    <r>
      <t>T</t>
    </r>
    <r>
      <rPr>
        <vertAlign val="subscript"/>
        <sz val="11"/>
        <color theme="1"/>
        <rFont val="Arial"/>
        <family val="2"/>
      </rPr>
      <t>s,PJ,i</t>
    </r>
    <phoneticPr fontId="2"/>
  </si>
  <si>
    <r>
      <t xml:space="preserve">Suction temperature of project air compressor </t>
    </r>
    <r>
      <rPr>
        <i/>
        <sz val="11"/>
        <color theme="1"/>
        <rFont val="Arial"/>
        <family val="2"/>
      </rPr>
      <t xml:space="preserve">i </t>
    </r>
    <r>
      <rPr>
        <sz val="11"/>
        <color theme="1"/>
        <rFont val="Arial"/>
        <family val="2"/>
      </rPr>
      <t>under the project specific conditions</t>
    </r>
    <phoneticPr fontId="2"/>
  </si>
  <si>
    <r>
      <t>m</t>
    </r>
    <r>
      <rPr>
        <vertAlign val="subscript"/>
        <sz val="11"/>
        <color theme="1"/>
        <rFont val="Arial"/>
        <family val="2"/>
      </rPr>
      <t>i</t>
    </r>
    <phoneticPr fontId="2"/>
  </si>
  <si>
    <r>
      <t xml:space="preserve">Number of compression stages of project air compressor </t>
    </r>
    <r>
      <rPr>
        <i/>
        <sz val="11"/>
        <color theme="1"/>
        <rFont val="Arial"/>
        <family val="2"/>
      </rPr>
      <t>i</t>
    </r>
    <phoneticPr fontId="2"/>
  </si>
  <si>
    <r>
      <t xml:space="preserve">Catalogues or specifications of project air compressor </t>
    </r>
    <r>
      <rPr>
        <i/>
        <sz val="11"/>
        <color theme="1"/>
        <rFont val="Arial"/>
        <family val="2"/>
      </rPr>
      <t>i</t>
    </r>
    <phoneticPr fontId="2"/>
  </si>
  <si>
    <r>
      <t>SP</t>
    </r>
    <r>
      <rPr>
        <vertAlign val="subscript"/>
        <sz val="11"/>
        <color theme="1"/>
        <rFont val="Arial"/>
        <family val="2"/>
      </rPr>
      <t>PJ,sc,i</t>
    </r>
    <phoneticPr fontId="2"/>
  </si>
  <si>
    <r>
      <t xml:space="preserve">Specific power (SP) of project air compressor </t>
    </r>
    <r>
      <rPr>
        <i/>
        <sz val="11"/>
        <color theme="1"/>
        <rFont val="Arial"/>
        <family val="2"/>
      </rPr>
      <t>i</t>
    </r>
    <r>
      <rPr>
        <sz val="11"/>
        <color theme="1"/>
        <rFont val="Arial"/>
        <family val="2"/>
      </rPr>
      <t xml:space="preserve"> calculated under the specific conditions</t>
    </r>
    <phoneticPr fontId="2"/>
  </si>
  <si>
    <r>
      <t>Calculated with the following equation;
SP</t>
    </r>
    <r>
      <rPr>
        <vertAlign val="subscript"/>
        <sz val="11"/>
        <rFont val="Arial"/>
        <family val="2"/>
      </rPr>
      <t>PJ,sc,i</t>
    </r>
    <r>
      <rPr>
        <sz val="11"/>
        <rFont val="Arial"/>
        <family val="2"/>
      </rPr>
      <t xml:space="preserve"> = SP</t>
    </r>
    <r>
      <rPr>
        <vertAlign val="subscript"/>
        <sz val="11"/>
        <rFont val="Arial"/>
        <family val="2"/>
      </rPr>
      <t>PJ,i</t>
    </r>
    <r>
      <rPr>
        <sz val="11"/>
        <rFont val="Arial"/>
        <family val="2"/>
      </rPr>
      <t xml:space="preserve"> ×(T</t>
    </r>
    <r>
      <rPr>
        <vertAlign val="subscript"/>
        <sz val="11"/>
        <rFont val="Arial"/>
        <family val="2"/>
      </rPr>
      <t>s,PJ,sc,i</t>
    </r>
    <r>
      <rPr>
        <sz val="11"/>
        <rFont val="Arial"/>
        <family val="2"/>
      </rPr>
      <t>/T</t>
    </r>
    <r>
      <rPr>
        <vertAlign val="subscript"/>
        <sz val="11"/>
        <rFont val="Arial"/>
        <family val="2"/>
      </rPr>
      <t>s,PJ,i</t>
    </r>
    <r>
      <rPr>
        <sz val="11"/>
        <rFont val="Arial"/>
        <family val="2"/>
      </rPr>
      <t>) × [(P</t>
    </r>
    <r>
      <rPr>
        <vertAlign val="subscript"/>
        <sz val="11"/>
        <rFont val="Arial"/>
        <family val="2"/>
      </rPr>
      <t>d,PJ,sc,i</t>
    </r>
    <r>
      <rPr>
        <sz val="11"/>
        <rFont val="Arial"/>
        <family val="2"/>
      </rPr>
      <t xml:space="preserve"> / P</t>
    </r>
    <r>
      <rPr>
        <vertAlign val="subscript"/>
        <sz val="11"/>
        <rFont val="Arial"/>
        <family val="2"/>
      </rPr>
      <t>s,PJ,sc,i</t>
    </r>
    <r>
      <rPr>
        <sz val="11"/>
        <rFont val="Arial"/>
        <family val="2"/>
      </rPr>
      <t>)^{(k-1)/m</t>
    </r>
    <r>
      <rPr>
        <vertAlign val="subscript"/>
        <sz val="11"/>
        <rFont val="Arial"/>
        <family val="2"/>
      </rPr>
      <t>i</t>
    </r>
    <r>
      <rPr>
        <sz val="11"/>
        <rFont val="Arial"/>
        <family val="2"/>
      </rPr>
      <t>k} - 1] / [((P</t>
    </r>
    <r>
      <rPr>
        <vertAlign val="subscript"/>
        <sz val="11"/>
        <rFont val="Arial"/>
        <family val="2"/>
      </rPr>
      <t>d,PJ,i</t>
    </r>
    <r>
      <rPr>
        <sz val="11"/>
        <rFont val="Arial"/>
        <family val="2"/>
      </rPr>
      <t xml:space="preserve"> + 0.101) / (P</t>
    </r>
    <r>
      <rPr>
        <vertAlign val="subscript"/>
        <sz val="11"/>
        <rFont val="Arial"/>
        <family val="2"/>
      </rPr>
      <t>s,PJ,sc,i</t>
    </r>
    <r>
      <rPr>
        <sz val="11"/>
        <rFont val="Arial"/>
        <family val="2"/>
      </rPr>
      <t>))^{(k-1)/m</t>
    </r>
    <r>
      <rPr>
        <vertAlign val="subscript"/>
        <sz val="11"/>
        <rFont val="Arial"/>
        <family val="2"/>
      </rPr>
      <t>i</t>
    </r>
    <r>
      <rPr>
        <sz val="11"/>
        <rFont val="Arial"/>
        <family val="2"/>
      </rPr>
      <t>k} - 1] 
k: Heat capacity ratio (Dried Air) = 1.4
m</t>
    </r>
    <r>
      <rPr>
        <vertAlign val="subscript"/>
        <sz val="11"/>
        <rFont val="Arial"/>
        <family val="2"/>
      </rPr>
      <t>i</t>
    </r>
    <r>
      <rPr>
        <sz val="11"/>
        <rFont val="Arial"/>
        <family val="2"/>
      </rPr>
      <t xml:space="preserve">: number of compression stages of project air compressor </t>
    </r>
    <r>
      <rPr>
        <i/>
        <sz val="11"/>
        <rFont val="Arial"/>
        <family val="2"/>
      </rPr>
      <t>i</t>
    </r>
    <r>
      <rPr>
        <sz val="11"/>
        <rFont val="Arial"/>
        <family val="2"/>
      </rPr>
      <t xml:space="preserve">
P</t>
    </r>
    <r>
      <rPr>
        <vertAlign val="subscript"/>
        <sz val="11"/>
        <rFont val="Arial"/>
        <family val="2"/>
      </rPr>
      <t>s,PJ,i</t>
    </r>
    <r>
      <rPr>
        <sz val="11"/>
        <rFont val="Arial"/>
        <family val="2"/>
      </rPr>
      <t xml:space="preserve">: Suction pressure of project air compressor </t>
    </r>
    <r>
      <rPr>
        <i/>
        <sz val="11"/>
        <rFont val="Arial"/>
        <family val="2"/>
      </rPr>
      <t>i</t>
    </r>
    <r>
      <rPr>
        <sz val="11"/>
        <rFont val="Arial"/>
        <family val="2"/>
      </rPr>
      <t xml:space="preserve"> under the project specific conditions [MPa(abs)] (Default value is set at atmospheric pressure = 0.101[MPa(abs)])
P</t>
    </r>
    <r>
      <rPr>
        <vertAlign val="subscript"/>
        <sz val="11"/>
        <rFont val="Arial"/>
        <family val="2"/>
      </rPr>
      <t>s,PJ,sc,i</t>
    </r>
    <r>
      <rPr>
        <sz val="11"/>
        <rFont val="Arial"/>
        <family val="2"/>
      </rPr>
      <t xml:space="preserve">: Suction pressure of project air compressor </t>
    </r>
    <r>
      <rPr>
        <i/>
        <sz val="11"/>
        <rFont val="Arial"/>
        <family val="2"/>
      </rPr>
      <t>i</t>
    </r>
    <r>
      <rPr>
        <sz val="11"/>
        <rFont val="Arial"/>
        <family val="2"/>
      </rPr>
      <t xml:space="preserve"> under the specific conditions [MPa(abs)] (Default value is set at atmospheric pressure = 0.101[MPa(abs)])
T</t>
    </r>
    <r>
      <rPr>
        <vertAlign val="subscript"/>
        <sz val="11"/>
        <rFont val="Arial"/>
        <family val="2"/>
      </rPr>
      <t>s,PJ,i</t>
    </r>
    <r>
      <rPr>
        <sz val="11"/>
        <rFont val="Arial"/>
        <family val="2"/>
      </rPr>
      <t xml:space="preserve">: Suction temperature of project air compressor </t>
    </r>
    <r>
      <rPr>
        <i/>
        <sz val="11"/>
        <rFont val="Arial"/>
        <family val="2"/>
      </rPr>
      <t>i</t>
    </r>
    <r>
      <rPr>
        <sz val="11"/>
        <rFont val="Arial"/>
        <family val="2"/>
      </rPr>
      <t xml:space="preserve"> under the project specific conditions [K] (Value from the product catalogue or manufacturer’s specification)
T</t>
    </r>
    <r>
      <rPr>
        <vertAlign val="subscript"/>
        <sz val="11"/>
        <rFont val="Arial"/>
        <family val="2"/>
      </rPr>
      <t>s,PJ,sc,i</t>
    </r>
    <r>
      <rPr>
        <sz val="11"/>
        <rFont val="Arial"/>
        <family val="2"/>
      </rPr>
      <t xml:space="preserve">: Suction temperature of project air compressor </t>
    </r>
    <r>
      <rPr>
        <i/>
        <sz val="11"/>
        <rFont val="Arial"/>
        <family val="2"/>
      </rPr>
      <t>i</t>
    </r>
    <r>
      <rPr>
        <sz val="11"/>
        <rFont val="Arial"/>
        <family val="2"/>
      </rPr>
      <t xml:space="preserve"> under the specific conditions [K] (Default value is set at 293.0[K])
P</t>
    </r>
    <r>
      <rPr>
        <vertAlign val="subscript"/>
        <sz val="11"/>
        <rFont val="Arial"/>
        <family val="2"/>
      </rPr>
      <t>d,PJ,i</t>
    </r>
    <r>
      <rPr>
        <sz val="11"/>
        <rFont val="Arial"/>
        <family val="2"/>
      </rPr>
      <t xml:space="preserve">: Discharge pressure of project air compressor </t>
    </r>
    <r>
      <rPr>
        <i/>
        <sz val="11"/>
        <rFont val="Arial"/>
        <family val="2"/>
      </rPr>
      <t>i</t>
    </r>
    <r>
      <rPr>
        <sz val="11"/>
        <rFont val="Arial"/>
        <family val="2"/>
      </rPr>
      <t xml:space="preserve"> [MPa(Gauge pressure)] (Value from the product catalogue or manufacturer’s specification)
P</t>
    </r>
    <r>
      <rPr>
        <vertAlign val="subscript"/>
        <sz val="11"/>
        <rFont val="Arial"/>
        <family val="2"/>
      </rPr>
      <t>d,PJ,sc,i</t>
    </r>
    <r>
      <rPr>
        <sz val="11"/>
        <rFont val="Arial"/>
        <family val="2"/>
      </rPr>
      <t xml:space="preserve">: Discharge pressure of project air compressor </t>
    </r>
    <r>
      <rPr>
        <i/>
        <sz val="11"/>
        <rFont val="Arial"/>
        <family val="2"/>
      </rPr>
      <t>i</t>
    </r>
    <r>
      <rPr>
        <sz val="11"/>
        <rFont val="Arial"/>
        <family val="2"/>
      </rPr>
      <t xml:space="preserve"> under the specific conditions [MPa] (= 0.101[MPa(abs)] + 0.7 [MPa(Gauge pressure)] = 0.801[MPa(abs)])</t>
    </r>
    <phoneticPr fontId="2"/>
  </si>
  <si>
    <r>
      <t>η</t>
    </r>
    <r>
      <rPr>
        <vertAlign val="subscript"/>
        <sz val="11"/>
        <color theme="1"/>
        <rFont val="Arial"/>
        <family val="2"/>
      </rPr>
      <t>elec</t>
    </r>
    <phoneticPr fontId="2"/>
  </si>
  <si>
    <r>
      <t>NCV</t>
    </r>
    <r>
      <rPr>
        <vertAlign val="subscript"/>
        <sz val="11"/>
        <color theme="1"/>
        <rFont val="Arial"/>
        <family val="2"/>
      </rPr>
      <t>fuel</t>
    </r>
    <phoneticPr fontId="2"/>
  </si>
  <si>
    <r>
      <t>EF</t>
    </r>
    <r>
      <rPr>
        <vertAlign val="subscript"/>
        <sz val="11"/>
        <color theme="1"/>
        <rFont val="Arial"/>
        <family val="2"/>
      </rPr>
      <t>fuel</t>
    </r>
    <phoneticPr fontId="2"/>
  </si>
  <si>
    <r>
      <t>CO</t>
    </r>
    <r>
      <rPr>
        <vertAlign val="subscript"/>
        <sz val="11"/>
        <color theme="1"/>
        <rFont val="Arial"/>
        <family val="2"/>
      </rPr>
      <t>2</t>
    </r>
    <r>
      <rPr>
        <sz val="11"/>
        <color theme="1"/>
        <rFont val="Arial"/>
        <family val="2"/>
      </rPr>
      <t xml:space="preserve"> emission factor of consumed fuel</t>
    </r>
    <phoneticPr fontId="2"/>
  </si>
  <si>
    <r>
      <t>tCO</t>
    </r>
    <r>
      <rPr>
        <vertAlign val="subscript"/>
        <sz val="11"/>
        <color theme="1"/>
        <rFont val="Arial"/>
        <family val="2"/>
      </rPr>
      <t>2</t>
    </r>
    <r>
      <rPr>
        <sz val="11"/>
        <color theme="1"/>
        <rFont val="Arial"/>
        <family val="2"/>
      </rPr>
      <t>/GJ</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</si>
  <si>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</si>
  <si>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</si>
  <si>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</si>
  <si>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Plan Sheet (Calculation Process Sheet) [Attachment to Project Design Document]</t>
    <phoneticPr fontId="2"/>
  </si>
  <si>
    <r>
      <t xml:space="preserve">Parameters to be monitored </t>
    </r>
    <r>
      <rPr>
        <b/>
        <i/>
        <sz val="11"/>
        <color theme="0"/>
        <rFont val="Arial"/>
        <family val="2"/>
      </rPr>
      <t>ex post</t>
    </r>
    <phoneticPr fontId="18"/>
  </si>
  <si>
    <r>
      <t xml:space="preserve">Project-specific parameters to be fixed </t>
    </r>
    <r>
      <rPr>
        <b/>
        <i/>
        <sz val="11"/>
        <color theme="0"/>
        <rFont val="Arial"/>
        <family val="2"/>
      </rPr>
      <t>ex ante</t>
    </r>
    <phoneticPr fontId="18"/>
  </si>
  <si>
    <r>
      <rPr>
        <b/>
        <i/>
        <sz val="11"/>
        <color theme="0"/>
        <rFont val="Arial"/>
        <family val="2"/>
      </rPr>
      <t>Ex-ante</t>
    </r>
    <r>
      <rPr>
        <b/>
        <sz val="11"/>
        <color theme="0"/>
        <rFont val="Arial"/>
        <family val="2"/>
      </rPr>
      <t xml:space="preserve"> estimation of emissions</t>
    </r>
    <phoneticPr fontId="18"/>
  </si>
  <si>
    <r>
      <t>EC</t>
    </r>
    <r>
      <rPr>
        <vertAlign val="subscript"/>
        <sz val="11"/>
        <color theme="1"/>
        <rFont val="Arial"/>
        <family val="2"/>
      </rPr>
      <t>PJ,i,p</t>
    </r>
    <phoneticPr fontId="2"/>
  </si>
  <si>
    <r>
      <t>FC</t>
    </r>
    <r>
      <rPr>
        <vertAlign val="subscript"/>
        <sz val="11"/>
        <color theme="1"/>
        <rFont val="Arial"/>
        <family val="2"/>
      </rPr>
      <t>PJ,p</t>
    </r>
    <phoneticPr fontId="2"/>
  </si>
  <si>
    <r>
      <t>EF</t>
    </r>
    <r>
      <rPr>
        <vertAlign val="subscript"/>
        <sz val="11"/>
        <color theme="1"/>
        <rFont val="Arial"/>
        <family val="2"/>
      </rPr>
      <t>elec</t>
    </r>
    <phoneticPr fontId="2"/>
  </si>
  <si>
    <r>
      <t>SP</t>
    </r>
    <r>
      <rPr>
        <vertAlign val="subscript"/>
        <sz val="11"/>
        <rFont val="Arial"/>
        <family val="2"/>
      </rPr>
      <t>RE,sc,i</t>
    </r>
    <phoneticPr fontId="2"/>
  </si>
  <si>
    <r>
      <t>SP</t>
    </r>
    <r>
      <rPr>
        <vertAlign val="subscript"/>
        <sz val="11"/>
        <color theme="1"/>
        <rFont val="Arial"/>
        <family val="2"/>
      </rPr>
      <t>PJ,i</t>
    </r>
    <phoneticPr fontId="2"/>
  </si>
  <si>
    <r>
      <t>P</t>
    </r>
    <r>
      <rPr>
        <vertAlign val="subscript"/>
        <sz val="11"/>
        <color theme="1"/>
        <rFont val="Arial"/>
        <family val="2"/>
      </rPr>
      <t>d,PJ,i</t>
    </r>
    <phoneticPr fontId="2"/>
  </si>
  <si>
    <r>
      <t>T</t>
    </r>
    <r>
      <rPr>
        <vertAlign val="subscript"/>
        <sz val="11"/>
        <color theme="1"/>
        <rFont val="Arial"/>
        <family val="2"/>
      </rPr>
      <t>s,PJ,i</t>
    </r>
    <phoneticPr fontId="18"/>
  </si>
  <si>
    <r>
      <t>m</t>
    </r>
    <r>
      <rPr>
        <vertAlign val="subscript"/>
        <sz val="11"/>
        <color theme="1"/>
        <rFont val="Arial"/>
        <family val="2"/>
      </rPr>
      <t>i</t>
    </r>
    <phoneticPr fontId="2"/>
  </si>
  <si>
    <r>
      <t>SP</t>
    </r>
    <r>
      <rPr>
        <vertAlign val="subscript"/>
        <sz val="11"/>
        <color theme="1"/>
        <rFont val="Arial"/>
        <family val="2"/>
      </rPr>
      <t>PJ,sc,i</t>
    </r>
    <phoneticPr fontId="2"/>
  </si>
  <si>
    <r>
      <t>η</t>
    </r>
    <r>
      <rPr>
        <vertAlign val="subscript"/>
        <sz val="11"/>
        <color theme="1"/>
        <rFont val="Arial"/>
        <family val="2"/>
      </rPr>
      <t>elec</t>
    </r>
    <phoneticPr fontId="2"/>
  </si>
  <si>
    <r>
      <t>NCV</t>
    </r>
    <r>
      <rPr>
        <vertAlign val="subscript"/>
        <sz val="11"/>
        <color theme="1"/>
        <rFont val="Arial"/>
        <family val="2"/>
      </rPr>
      <t>fuel</t>
    </r>
    <phoneticPr fontId="2"/>
  </si>
  <si>
    <r>
      <t>EF</t>
    </r>
    <r>
      <rPr>
        <vertAlign val="subscript"/>
        <sz val="11"/>
        <color theme="1"/>
        <rFont val="Arial"/>
        <family val="2"/>
      </rPr>
      <t>fuel</t>
    </r>
    <phoneticPr fontId="2"/>
  </si>
  <si>
    <r>
      <t>PE</t>
    </r>
    <r>
      <rPr>
        <vertAlign val="subscript"/>
        <sz val="11"/>
        <color theme="1"/>
        <rFont val="Arial"/>
        <family val="2"/>
      </rPr>
      <t>i,p</t>
    </r>
    <phoneticPr fontId="18"/>
  </si>
  <si>
    <r>
      <t>tCO</t>
    </r>
    <r>
      <rPr>
        <vertAlign val="subscript"/>
        <sz val="11"/>
        <color theme="1"/>
        <rFont val="Arial"/>
        <family val="2"/>
      </rPr>
      <t>2</t>
    </r>
    <r>
      <rPr>
        <sz val="11"/>
        <color theme="1"/>
        <rFont val="Arial"/>
        <family val="2"/>
      </rPr>
      <t>/MWh</t>
    </r>
    <phoneticPr fontId="2"/>
  </si>
  <si>
    <r>
      <t>tCO</t>
    </r>
    <r>
      <rPr>
        <vertAlign val="subscript"/>
        <sz val="11"/>
        <color theme="1"/>
        <rFont val="Arial"/>
        <family val="2"/>
      </rPr>
      <t>2</t>
    </r>
    <r>
      <rPr>
        <sz val="11"/>
        <color theme="1"/>
        <rFont val="Arial"/>
        <family val="2"/>
      </rPr>
      <t>/MWh</t>
    </r>
    <phoneticPr fontId="2"/>
  </si>
  <si>
    <r>
      <t>tCO</t>
    </r>
    <r>
      <rPr>
        <vertAlign val="subscript"/>
        <sz val="11"/>
        <color theme="1"/>
        <rFont val="Arial"/>
        <family val="2"/>
      </rPr>
      <t>2</t>
    </r>
    <r>
      <rPr>
        <sz val="11"/>
        <color theme="1"/>
        <rFont val="Arial"/>
        <family val="2"/>
      </rPr>
      <t>/p</t>
    </r>
    <phoneticPr fontId="18"/>
  </si>
  <si>
    <r>
      <t>EG</t>
    </r>
    <r>
      <rPr>
        <vertAlign val="subscript"/>
        <sz val="11"/>
        <color theme="1"/>
        <rFont val="Arial"/>
        <family val="2"/>
      </rPr>
      <t>PJ,p</t>
    </r>
    <phoneticPr fontId="2"/>
  </si>
  <si>
    <r>
      <t>RE</t>
    </r>
    <r>
      <rPr>
        <vertAlign val="subscript"/>
        <sz val="11"/>
        <color theme="1"/>
        <rFont val="Arial"/>
        <family val="2"/>
      </rPr>
      <t>i,p</t>
    </r>
    <phoneticPr fontId="2"/>
  </si>
  <si>
    <r>
      <t>ER</t>
    </r>
    <r>
      <rPr>
        <vertAlign val="subscript"/>
        <sz val="11"/>
        <color theme="1"/>
        <rFont val="Arial"/>
        <family val="2"/>
      </rPr>
      <t>i,p</t>
    </r>
    <phoneticPr fontId="2"/>
  </si>
  <si>
    <r>
      <t xml:space="preserve">Power consumption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18"/>
  </si>
  <si>
    <r>
      <t xml:space="preserve">The amount of fuel input for power generation during monitoring period </t>
    </r>
    <r>
      <rPr>
        <i/>
        <sz val="11"/>
        <color theme="1"/>
        <rFont val="Arial"/>
        <family val="2"/>
      </rPr>
      <t>p</t>
    </r>
    <phoneticPr fontId="18"/>
  </si>
  <si>
    <r>
      <t xml:space="preserve">The amount of electricity generated during the monitoring period </t>
    </r>
    <r>
      <rPr>
        <i/>
        <sz val="11"/>
        <color theme="1"/>
        <rFont val="Arial"/>
        <family val="2"/>
      </rPr>
      <t>p</t>
    </r>
    <phoneticPr fontId="18"/>
  </si>
  <si>
    <r>
      <t>[For grid electricity]
CO</t>
    </r>
    <r>
      <rPr>
        <vertAlign val="subscript"/>
        <sz val="11"/>
        <color theme="1"/>
        <rFont val="Arial"/>
        <family val="2"/>
      </rPr>
      <t>2</t>
    </r>
    <r>
      <rPr>
        <sz val="11"/>
        <color theme="1"/>
        <rFont val="Arial"/>
        <family val="2"/>
      </rPr>
      <t xml:space="preserve"> emission factor for consumed electricity</t>
    </r>
    <phoneticPr fontId="2"/>
  </si>
  <si>
    <r>
      <t xml:space="preserve">Specific power (SP) of reference air compressor </t>
    </r>
    <r>
      <rPr>
        <i/>
        <sz val="11"/>
        <color theme="1"/>
        <rFont val="Arial"/>
        <family val="2"/>
      </rPr>
      <t>i</t>
    </r>
    <r>
      <rPr>
        <sz val="11"/>
        <color theme="1"/>
        <rFont val="Arial"/>
        <family val="2"/>
      </rPr>
      <t xml:space="preserve"> under the specific conditions</t>
    </r>
    <phoneticPr fontId="2"/>
  </si>
  <si>
    <r>
      <t xml:space="preserve">Specific power (SP) of project air compressor </t>
    </r>
    <r>
      <rPr>
        <i/>
        <sz val="11"/>
        <color theme="1"/>
        <rFont val="Arial"/>
        <family val="2"/>
      </rPr>
      <t>i</t>
    </r>
    <r>
      <rPr>
        <sz val="11"/>
        <color theme="1"/>
        <rFont val="Arial"/>
        <family val="2"/>
      </rPr>
      <t xml:space="preserve"> under the project specific conditions</t>
    </r>
    <phoneticPr fontId="2"/>
  </si>
  <si>
    <r>
      <t xml:space="preserve">Discharge pressure of project air compressor </t>
    </r>
    <r>
      <rPr>
        <i/>
        <sz val="11"/>
        <color theme="1"/>
        <rFont val="Arial"/>
        <family val="2"/>
      </rPr>
      <t>i</t>
    </r>
    <r>
      <rPr>
        <sz val="11"/>
        <color theme="1"/>
        <rFont val="Arial"/>
        <family val="2"/>
      </rPr>
      <t xml:space="preserve"> under the project specific conditions</t>
    </r>
    <phoneticPr fontId="2"/>
  </si>
  <si>
    <r>
      <t xml:space="preserve">Suction temperature of project air compressor </t>
    </r>
    <r>
      <rPr>
        <i/>
        <sz val="11"/>
        <color theme="1"/>
        <rFont val="Arial"/>
        <family val="2"/>
      </rPr>
      <t xml:space="preserve">i </t>
    </r>
    <r>
      <rPr>
        <sz val="11"/>
        <color theme="1"/>
        <rFont val="Arial"/>
        <family val="2"/>
      </rPr>
      <t>under the project specific conditions</t>
    </r>
    <phoneticPr fontId="18"/>
  </si>
  <si>
    <r>
      <t xml:space="preserve">Number of compression stages of project air compressor </t>
    </r>
    <r>
      <rPr>
        <i/>
        <sz val="11"/>
        <color theme="1"/>
        <rFont val="Arial"/>
        <family val="2"/>
      </rPr>
      <t>i</t>
    </r>
    <phoneticPr fontId="2"/>
  </si>
  <si>
    <r>
      <t xml:space="preserve">Specific power (SP) of project air compressor </t>
    </r>
    <r>
      <rPr>
        <i/>
        <sz val="11"/>
        <color theme="1"/>
        <rFont val="Arial"/>
        <family val="2"/>
      </rPr>
      <t>i</t>
    </r>
    <r>
      <rPr>
        <sz val="11"/>
        <color theme="1"/>
        <rFont val="Arial"/>
        <family val="2"/>
      </rPr>
      <t xml:space="preserve"> calculated under the specific conditions</t>
    </r>
    <phoneticPr fontId="2"/>
  </si>
  <si>
    <r>
      <t>CO</t>
    </r>
    <r>
      <rPr>
        <vertAlign val="subscript"/>
        <sz val="11"/>
        <color theme="1"/>
        <rFont val="Arial"/>
        <family val="2"/>
      </rPr>
      <t>2</t>
    </r>
    <r>
      <rPr>
        <sz val="11"/>
        <color theme="1"/>
        <rFont val="Arial"/>
        <family val="2"/>
      </rPr>
      <t xml:space="preserve"> emission factor of consumed fuel</t>
    </r>
    <phoneticPr fontId="2"/>
  </si>
  <si>
    <r>
      <t>tCO</t>
    </r>
    <r>
      <rPr>
        <vertAlign val="subscript"/>
        <sz val="11"/>
        <color theme="1"/>
        <rFont val="Arial"/>
        <family val="2"/>
      </rPr>
      <t>2</t>
    </r>
    <r>
      <rPr>
        <sz val="11"/>
        <color theme="1"/>
        <rFont val="Arial"/>
        <family val="2"/>
      </rPr>
      <t>/GJ</t>
    </r>
    <phoneticPr fontId="2"/>
  </si>
  <si>
    <t>Monitoring Structure Sheet [Attachment to Project Design Document]</t>
  </si>
  <si>
    <t>Responsible personnel</t>
  </si>
  <si>
    <t>Role</t>
  </si>
  <si>
    <t>(k)</t>
    <phoneticPr fontId="2"/>
  </si>
  <si>
    <t>Input on "MPS
(input_separate)"</t>
  </si>
  <si>
    <r>
      <t xml:space="preserve">Power consumption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2"/>
  </si>
  <si>
    <r>
      <t xml:space="preserve">Reference emissions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18"/>
  </si>
  <si>
    <r>
      <t xml:space="preserve">Project emissions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18"/>
  </si>
  <si>
    <r>
      <t>Emissions reductions by 
the project air compressor</t>
    </r>
    <r>
      <rPr>
        <i/>
        <sz val="11"/>
        <color theme="1"/>
        <rFont val="Arial"/>
        <family val="2"/>
      </rPr>
      <t xml:space="preserve"> i </t>
    </r>
    <r>
      <rPr>
        <sz val="11"/>
        <color theme="1"/>
        <rFont val="Arial"/>
        <family val="2"/>
      </rPr>
      <t xml:space="preserve">during the period </t>
    </r>
    <r>
      <rPr>
        <i/>
        <sz val="11"/>
        <color theme="1"/>
        <rFont val="Arial"/>
        <family val="2"/>
      </rPr>
      <t>p</t>
    </r>
    <phoneticPr fontId="18"/>
  </si>
  <si>
    <t>MPa(Gauge pressure)</t>
    <phoneticPr fontId="2"/>
  </si>
  <si>
    <t>MPa(Gauge pressure)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</si>
  <si>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</si>
  <si>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</si>
  <si>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</si>
  <si>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</si>
  <si>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</si>
  <si>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</si>
  <si>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t>Monitoring period</t>
    <phoneticPr fontId="2"/>
  </si>
  <si>
    <t>Monitoring Period</t>
    <phoneticPr fontId="29"/>
  </si>
  <si>
    <r>
      <t xml:space="preserve">Parameters monitored </t>
    </r>
    <r>
      <rPr>
        <b/>
        <i/>
        <sz val="11"/>
        <color theme="0"/>
        <rFont val="Arial"/>
        <family val="2"/>
      </rPr>
      <t>ex post</t>
    </r>
    <phoneticPr fontId="18"/>
  </si>
  <si>
    <r>
      <t xml:space="preserve">Project-specific parameters fixed </t>
    </r>
    <r>
      <rPr>
        <b/>
        <i/>
        <sz val="11"/>
        <color theme="0"/>
        <rFont val="Arial"/>
        <family val="2"/>
      </rPr>
      <t>ex ante</t>
    </r>
    <phoneticPr fontId="18"/>
  </si>
  <si>
    <r>
      <rPr>
        <b/>
        <i/>
        <sz val="11"/>
        <color theme="0"/>
        <rFont val="Arial"/>
        <family val="2"/>
      </rPr>
      <t>Ex-post</t>
    </r>
    <r>
      <rPr>
        <b/>
        <sz val="11"/>
        <color theme="0"/>
        <rFont val="Arial"/>
        <family val="2"/>
      </rPr>
      <t xml:space="preserve"> calculation of emissions</t>
    </r>
    <phoneticPr fontId="18"/>
  </si>
  <si>
    <t>Monitored values</t>
    <phoneticPr fontId="18"/>
  </si>
  <si>
    <r>
      <t>kW·min/m</t>
    </r>
    <r>
      <rPr>
        <vertAlign val="superscript"/>
        <sz val="11"/>
        <rFont val="Arial"/>
        <family val="2"/>
      </rPr>
      <t>3</t>
    </r>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</si>
  <si>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</si>
  <si>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t>Monitoring Spreadsheet: JCM_TH_AM002_ver02.0</t>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</si>
  <si>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</si>
  <si>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</si>
  <si>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[For captive electricity]
CO</t>
    </r>
    <r>
      <rPr>
        <vertAlign val="subscript"/>
        <sz val="11"/>
        <rFont val="Arial"/>
        <family val="2"/>
      </rPr>
      <t>2</t>
    </r>
    <r>
      <rPr>
        <sz val="11"/>
        <rFont val="Arial"/>
        <family val="2"/>
      </rPr>
      <t xml:space="preserve"> emission factor for consumed electricity</t>
    </r>
    <phoneticPr fontId="2"/>
  </si>
  <si>
    <t>[For captive electricity]
In case the captive electricity generation system meets all of the following conditions;
 - The system is non-renewable generation system
 - Electricity generation capacity of the system is less than or equal to 15 MW</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</si>
  <si>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</si>
  <si>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Reference Number:</t>
    <phoneticPr fontId="2"/>
  </si>
  <si>
    <t>for option b)</t>
    <phoneticPr fontId="2"/>
  </si>
  <si>
    <t>Input on "MRS
(input_separate)"</t>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</si>
</sst>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_ "/>
    <numFmt numFmtId="177" formatCode="#,##0_ ;[Red]\-#,##0\ "/>
    <numFmt numFmtId="178" formatCode="0.00_ "/>
    <numFmt numFmtId="179" formatCode="0.00_ ;[Red]\-0.00\ "/>
    <numFmt numFmtId="180" formatCode="0.0000_ ;[Red]\-0.0000\ "/>
    <numFmt numFmtId="181" formatCode="0.000_ ;[Red]\-0.000\ "/>
    <numFmt numFmtId="182" formatCode="0.00_);[Red]\(0.00\)"/>
    <numFmt numFmtId="183" formatCode="0.0000_ "/>
    <numFmt numFmtId="184" formatCode="#,##0.00_ ;[Red]\-#,##0.00\ "/>
    <numFmt numFmtId="185" formatCode="#,##0.0_ ;[Red]\-#,##0.0\ "/>
  </numFmts>
  <fonts count="3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1"/>
      <color theme="1"/>
      <name val="ＭＳ Ｐゴシック"/>
      <family val="3"/>
      <charset val="128"/>
      <scheme val="minor"/>
    </font>
    <font>
      <i/>
      <sz val="11"/>
      <color indexed="8"/>
      <name val="Arial"/>
      <family val="2"/>
    </font>
    <font>
      <sz val="11"/>
      <color theme="1"/>
      <name val="Arial"/>
      <family val="2"/>
    </font>
    <font>
      <vertAlign val="subscript"/>
      <sz val="11"/>
      <color theme="1"/>
      <name val="Arial"/>
      <family val="2"/>
    </font>
    <font>
      <i/>
      <sz val="11"/>
      <color theme="1"/>
      <name val="Arial"/>
      <family val="2"/>
    </font>
    <font>
      <b/>
      <sz val="11"/>
      <color theme="1"/>
      <name val="Arial"/>
      <family val="2"/>
    </font>
    <font>
      <vertAlign val="superscript"/>
      <sz val="11"/>
      <color theme="1"/>
      <name val="Arial"/>
      <family val="2"/>
    </font>
    <font>
      <sz val="6"/>
      <name val="ＭＳ Ｐゴシック"/>
      <family val="3"/>
      <charset val="128"/>
      <scheme val="minor"/>
    </font>
    <font>
      <sz val="11"/>
      <color theme="0"/>
      <name val="Arial"/>
      <family val="2"/>
    </font>
    <font>
      <b/>
      <sz val="11"/>
      <color theme="0"/>
      <name val="Arial"/>
      <family val="2"/>
    </font>
    <font>
      <b/>
      <i/>
      <sz val="11"/>
      <color theme="0"/>
      <name val="Arial"/>
      <family val="2"/>
    </font>
    <font>
      <sz val="11"/>
      <color rgb="FF000000"/>
      <name val="Arial"/>
      <family val="2"/>
    </font>
    <font>
      <vertAlign val="subscript"/>
      <sz val="11"/>
      <name val="Arial"/>
      <family val="2"/>
    </font>
    <font>
      <i/>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
      <vertAlign val="superscript"/>
      <sz val="11"/>
      <name val="Arial"/>
      <family val="2"/>
    </font>
    <font>
      <b/>
      <sz val="11"/>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16365C"/>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0.34998626667073579"/>
      </left>
      <right/>
      <top style="thin">
        <color theme="1" tint="0.34998626667073579"/>
      </top>
      <bottom/>
      <diagonal/>
    </border>
    <border>
      <left/>
      <right style="thin">
        <color indexed="23"/>
      </right>
      <top style="thin">
        <color theme="1" tint="0.34998626667073579"/>
      </top>
      <bottom/>
      <diagonal/>
    </border>
  </borders>
  <cellStyleXfs count="4">
    <xf numFmtId="0" fontId="0" fillId="0" borderId="0">
      <alignment vertical="center"/>
    </xf>
    <xf numFmtId="38" fontId="1" fillId="0" borderId="0" applyFont="0" applyFill="0" applyBorder="0" applyAlignment="0" applyProtection="0">
      <alignment vertical="center"/>
    </xf>
    <xf numFmtId="0" fontId="11" fillId="3" borderId="0" applyNumberFormat="0" applyBorder="0" applyAlignment="0" applyProtection="0">
      <alignment vertical="center"/>
    </xf>
    <xf numFmtId="0" fontId="1" fillId="0" borderId="0">
      <alignment vertical="center"/>
    </xf>
  </cellStyleXfs>
  <cellXfs count="20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9" fillId="0" borderId="0" xfId="0" applyFont="1">
      <alignment vertical="center"/>
    </xf>
    <xf numFmtId="0" fontId="3" fillId="0" borderId="0" xfId="0" applyFont="1" applyAlignment="1">
      <alignment horizontal="righ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7" borderId="6" xfId="0" applyFont="1" applyFill="1" applyBorder="1" applyAlignment="1">
      <alignment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pplyAlignment="1">
      <alignment vertical="center"/>
    </xf>
    <xf numFmtId="0" fontId="3" fillId="7" borderId="12"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6" borderId="7" xfId="0" applyFont="1" applyFill="1" applyBorder="1">
      <alignment vertical="center"/>
    </xf>
    <xf numFmtId="0" fontId="4" fillId="6" borderId="9" xfId="0" applyFont="1" applyFill="1" applyBorder="1">
      <alignment vertical="center"/>
    </xf>
    <xf numFmtId="0" fontId="4" fillId="6" borderId="8"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8" borderId="6" xfId="0" applyFont="1" applyFill="1" applyBorder="1" applyAlignment="1">
      <alignment horizontal="center" vertical="center"/>
    </xf>
    <xf numFmtId="0" fontId="13" fillId="0" borderId="1" xfId="0" applyFont="1" applyFill="1" applyBorder="1" applyAlignment="1" applyProtection="1">
      <alignment vertical="center" wrapText="1"/>
      <protection locked="0"/>
    </xf>
    <xf numFmtId="0" fontId="13" fillId="2" borderId="1" xfId="0" applyFont="1" applyFill="1" applyBorder="1" applyAlignment="1" applyProtection="1">
      <alignment vertical="center" wrapText="1"/>
      <protection locked="0"/>
    </xf>
    <xf numFmtId="0" fontId="13" fillId="0" borderId="6" xfId="0" applyFont="1" applyBorder="1" applyProtection="1">
      <alignment vertical="center"/>
      <protection locked="0"/>
    </xf>
    <xf numFmtId="0" fontId="8" fillId="8" borderId="6" xfId="0" applyFont="1" applyFill="1" applyBorder="1">
      <alignment vertical="center"/>
    </xf>
    <xf numFmtId="178" fontId="13" fillId="0" borderId="1" xfId="0" applyNumberFormat="1" applyFont="1" applyFill="1" applyBorder="1" applyProtection="1">
      <alignment vertical="center"/>
      <protection locked="0"/>
    </xf>
    <xf numFmtId="0" fontId="3" fillId="0" borderId="7" xfId="0" applyFont="1" applyBorder="1" applyAlignment="1">
      <alignment horizontal="center" vertical="center"/>
    </xf>
    <xf numFmtId="0" fontId="3" fillId="0" borderId="9" xfId="0" applyFont="1" applyBorder="1">
      <alignment vertical="center"/>
    </xf>
    <xf numFmtId="0" fontId="6" fillId="5" borderId="10" xfId="0" applyFont="1" applyFill="1" applyBorder="1" applyAlignment="1">
      <alignment horizontal="center" vertical="center"/>
    </xf>
    <xf numFmtId="0" fontId="6" fillId="5" borderId="11" xfId="0" applyFont="1" applyFill="1" applyBorder="1">
      <alignment vertical="center"/>
    </xf>
    <xf numFmtId="176" fontId="13" fillId="0" borderId="6" xfId="0" applyNumberFormat="1" applyFont="1" applyFill="1" applyBorder="1" applyProtection="1">
      <alignment vertical="center"/>
      <protection locked="0"/>
    </xf>
    <xf numFmtId="0" fontId="3" fillId="0" borderId="0" xfId="0" applyFont="1">
      <alignment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horizontal="right" vertical="center"/>
    </xf>
    <xf numFmtId="0" fontId="6" fillId="5" borderId="6" xfId="0" applyFont="1" applyFill="1" applyBorder="1">
      <alignment vertical="center"/>
    </xf>
    <xf numFmtId="0" fontId="3"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Fill="1" applyBorder="1" applyAlignment="1">
      <alignment horizontal="center" vertical="center"/>
    </xf>
    <xf numFmtId="0" fontId="3" fillId="7" borderId="6" xfId="0" applyFont="1" applyFill="1" applyBorder="1" applyAlignment="1">
      <alignment vertical="center"/>
    </xf>
    <xf numFmtId="0" fontId="3" fillId="0" borderId="6" xfId="0" applyFont="1" applyBorder="1" applyAlignment="1">
      <alignment horizontal="center" vertical="center"/>
    </xf>
    <xf numFmtId="0" fontId="6" fillId="5" borderId="10" xfId="0" applyFont="1" applyFill="1" applyBorder="1">
      <alignment vertical="center"/>
    </xf>
    <xf numFmtId="0" fontId="3" fillId="5" borderId="12" xfId="0" applyFont="1" applyFill="1" applyBorder="1">
      <alignment vertical="center"/>
    </xf>
    <xf numFmtId="0" fontId="3" fillId="5" borderId="11" xfId="0" applyFont="1" applyFill="1" applyBorder="1">
      <alignment vertical="center"/>
    </xf>
    <xf numFmtId="0" fontId="3" fillId="7" borderId="10" xfId="0" applyFont="1" applyFill="1" applyBorder="1" applyAlignment="1">
      <alignment vertical="center"/>
    </xf>
    <xf numFmtId="0" fontId="3" fillId="7" borderId="12" xfId="0" applyFont="1" applyFill="1" applyBorder="1">
      <alignment vertical="center"/>
    </xf>
    <xf numFmtId="0" fontId="3" fillId="7" borderId="11" xfId="0" applyFont="1" applyFill="1" applyBorder="1">
      <alignment vertical="center"/>
    </xf>
    <xf numFmtId="0" fontId="3" fillId="0" borderId="9" xfId="0" applyFont="1" applyBorder="1">
      <alignment vertical="center"/>
    </xf>
    <xf numFmtId="0" fontId="6" fillId="5" borderId="10" xfId="0" applyFont="1" applyFill="1" applyBorder="1" applyAlignment="1">
      <alignment horizontal="center" vertical="center"/>
    </xf>
    <xf numFmtId="0" fontId="8" fillId="0" borderId="6" xfId="0" applyFont="1" applyFill="1" applyBorder="1" applyAlignment="1" applyProtection="1">
      <alignment vertical="center" wrapText="1"/>
      <protection locked="0"/>
    </xf>
    <xf numFmtId="0" fontId="0" fillId="0" borderId="0" xfId="0" applyProtection="1">
      <alignment vertical="center"/>
    </xf>
    <xf numFmtId="0" fontId="13" fillId="0" borderId="0" xfId="0" applyFont="1" applyAlignment="1" applyProtection="1">
      <alignment horizontal="right" vertical="center"/>
    </xf>
    <xf numFmtId="0" fontId="6" fillId="5" borderId="6" xfId="0" applyFont="1" applyFill="1" applyBorder="1" applyAlignment="1" applyProtection="1">
      <alignment horizontal="center" vertical="center" wrapText="1"/>
    </xf>
    <xf numFmtId="0" fontId="19" fillId="0" borderId="0" xfId="0" applyFont="1" applyProtection="1">
      <alignment vertical="center"/>
    </xf>
    <xf numFmtId="0" fontId="13" fillId="0" borderId="0" xfId="0" applyFont="1" applyProtection="1">
      <alignment vertical="center"/>
    </xf>
    <xf numFmtId="0" fontId="20" fillId="10" borderId="6" xfId="0" applyFont="1" applyFill="1" applyBorder="1" applyProtection="1">
      <alignment vertical="center"/>
    </xf>
    <xf numFmtId="0" fontId="16" fillId="0" borderId="0" xfId="0" applyFont="1" applyProtection="1">
      <alignment vertical="center"/>
    </xf>
    <xf numFmtId="0" fontId="19" fillId="10" borderId="6" xfId="0" applyFont="1" applyFill="1" applyBorder="1" applyAlignment="1" applyProtection="1">
      <alignment vertical="center" wrapText="1"/>
    </xf>
    <xf numFmtId="0" fontId="15" fillId="6" borderId="6" xfId="0" applyFont="1" applyFill="1" applyBorder="1" applyAlignment="1" applyProtection="1">
      <alignment vertical="center" wrapText="1"/>
    </xf>
    <xf numFmtId="0" fontId="13" fillId="6" borderId="6" xfId="0" applyFont="1" applyFill="1" applyBorder="1" applyAlignment="1" applyProtection="1">
      <alignment horizontal="left" vertical="center" wrapText="1"/>
    </xf>
    <xf numFmtId="0" fontId="13" fillId="6" borderId="1" xfId="0" applyFont="1" applyFill="1" applyBorder="1" applyAlignment="1" applyProtection="1">
      <alignment vertical="center" wrapText="1"/>
    </xf>
    <xf numFmtId="0" fontId="8" fillId="6" borderId="1" xfId="0" applyFont="1" applyFill="1" applyBorder="1" applyAlignment="1" applyProtection="1">
      <alignment vertical="center" wrapText="1"/>
    </xf>
    <xf numFmtId="0" fontId="13" fillId="0" borderId="0" xfId="0" applyFont="1" applyAlignment="1" applyProtection="1">
      <alignment vertical="center" wrapText="1"/>
    </xf>
    <xf numFmtId="0" fontId="13" fillId="6" borderId="6" xfId="0" applyFont="1" applyFill="1" applyBorder="1" applyAlignment="1" applyProtection="1">
      <alignment vertical="center" wrapText="1"/>
    </xf>
    <xf numFmtId="0" fontId="13" fillId="6" borderId="10" xfId="0" applyFont="1" applyFill="1" applyBorder="1" applyAlignment="1" applyProtection="1">
      <alignment horizontal="left" vertical="center" wrapText="1"/>
    </xf>
    <xf numFmtId="0" fontId="13" fillId="6" borderId="3" xfId="0" applyFont="1" applyFill="1" applyBorder="1" applyAlignment="1" applyProtection="1">
      <alignment vertical="center" wrapText="1"/>
    </xf>
    <xf numFmtId="0" fontId="13" fillId="6" borderId="1" xfId="0" applyFont="1" applyFill="1" applyBorder="1" applyAlignment="1" applyProtection="1">
      <alignment vertical="center"/>
    </xf>
    <xf numFmtId="0" fontId="13" fillId="6" borderId="1" xfId="0" quotePrefix="1" applyFont="1" applyFill="1" applyBorder="1" applyAlignment="1" applyProtection="1">
      <alignment vertical="center" wrapText="1"/>
    </xf>
    <xf numFmtId="178" fontId="22" fillId="9" borderId="6" xfId="0" applyNumberFormat="1" applyFont="1" applyFill="1" applyBorder="1" applyProtection="1">
      <alignment vertical="center"/>
    </xf>
    <xf numFmtId="0" fontId="16" fillId="9" borderId="6" xfId="0" applyFont="1" applyFill="1" applyBorder="1" applyAlignment="1" applyProtection="1">
      <alignment horizontal="right" vertical="center"/>
    </xf>
    <xf numFmtId="0" fontId="13" fillId="9" borderId="6" xfId="0" applyFont="1" applyFill="1" applyBorder="1" applyAlignment="1" applyProtection="1">
      <alignment horizontal="right" vertical="center"/>
    </xf>
    <xf numFmtId="0" fontId="3" fillId="0" borderId="0" xfId="0" applyFont="1" applyProtection="1">
      <alignment vertical="center"/>
    </xf>
    <xf numFmtId="0" fontId="3" fillId="0" borderId="0" xfId="0" applyFont="1" applyAlignment="1" applyProtection="1">
      <alignment horizontal="right" vertical="center"/>
    </xf>
    <xf numFmtId="0" fontId="10" fillId="4" borderId="0" xfId="0" applyFont="1" applyFill="1" applyAlignment="1" applyProtection="1">
      <alignment vertical="center"/>
    </xf>
    <xf numFmtId="0" fontId="6" fillId="4" borderId="0" xfId="0" applyFont="1" applyFill="1" applyAlignment="1" applyProtection="1">
      <alignment vertical="center"/>
    </xf>
    <xf numFmtId="0" fontId="6" fillId="4" borderId="0" xfId="0" applyFont="1" applyFill="1" applyAlignment="1" applyProtection="1">
      <alignment horizontal="right" vertical="center"/>
    </xf>
    <xf numFmtId="0" fontId="7" fillId="0" borderId="0" xfId="0" applyFont="1" applyFill="1" applyBorder="1" applyProtection="1">
      <alignment vertical="center"/>
    </xf>
    <xf numFmtId="0" fontId="6"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13" fillId="6" borderId="6" xfId="0" quotePrefix="1" applyFont="1" applyFill="1" applyBorder="1" applyAlignment="1" applyProtection="1">
      <alignment horizontal="center" vertical="center"/>
    </xf>
    <xf numFmtId="177" fontId="13" fillId="9" borderId="1" xfId="1" applyNumberFormat="1" applyFont="1" applyFill="1" applyBorder="1" applyAlignment="1" applyProtection="1">
      <alignment horizontal="center" vertical="center"/>
    </xf>
    <xf numFmtId="0" fontId="7" fillId="0" borderId="0" xfId="0" applyFont="1" applyProtection="1">
      <alignment vertical="center"/>
    </xf>
    <xf numFmtId="0" fontId="6" fillId="5" borderId="1" xfId="0" applyFont="1" applyFill="1" applyBorder="1" applyAlignment="1" applyProtection="1">
      <alignment horizontal="center" vertical="center"/>
    </xf>
    <xf numFmtId="0" fontId="3" fillId="6"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13" fillId="6" borderId="1" xfId="0" applyFont="1" applyFill="1" applyBorder="1" applyAlignment="1" applyProtection="1">
      <alignment vertical="center" wrapText="1"/>
    </xf>
    <xf numFmtId="0" fontId="6" fillId="5" borderId="1" xfId="0" applyFont="1" applyFill="1" applyBorder="1" applyAlignment="1" applyProtection="1">
      <alignment horizontal="center" vertical="center" wrapText="1"/>
    </xf>
    <xf numFmtId="0" fontId="19" fillId="10" borderId="6" xfId="0" applyFont="1" applyFill="1" applyBorder="1" applyAlignment="1" applyProtection="1">
      <alignment vertical="center" wrapText="1"/>
    </xf>
    <xf numFmtId="0" fontId="10" fillId="4" borderId="0" xfId="0" applyFont="1" applyFill="1" applyAlignment="1">
      <alignment vertical="center"/>
    </xf>
    <xf numFmtId="0" fontId="6" fillId="5" borderId="1" xfId="0" applyFont="1" applyFill="1" applyBorder="1" applyAlignment="1" applyProtection="1">
      <alignment horizontal="center" vertical="center"/>
    </xf>
    <xf numFmtId="180" fontId="22" fillId="9" borderId="6" xfId="0" applyNumberFormat="1" applyFont="1" applyFill="1" applyBorder="1" applyProtection="1">
      <alignment vertical="center"/>
    </xf>
    <xf numFmtId="179" fontId="8" fillId="9" borderId="6" xfId="0" applyNumberFormat="1" applyFont="1" applyFill="1" applyBorder="1" applyProtection="1">
      <alignment vertical="center"/>
    </xf>
    <xf numFmtId="181" fontId="22" fillId="9" borderId="6" xfId="0" applyNumberFormat="1" applyFont="1" applyFill="1" applyBorder="1" applyProtection="1">
      <alignment vertical="center"/>
    </xf>
    <xf numFmtId="0" fontId="13" fillId="6" borderId="9" xfId="0" quotePrefix="1" applyFont="1" applyFill="1" applyBorder="1" applyAlignment="1" applyProtection="1">
      <alignment horizontal="center" vertical="center"/>
    </xf>
    <xf numFmtId="0" fontId="3" fillId="0" borderId="1" xfId="0" applyFont="1" applyBorder="1" applyAlignment="1" applyProtection="1">
      <alignment vertical="center" wrapText="1"/>
      <protection locked="0"/>
    </xf>
    <xf numFmtId="177" fontId="13" fillId="6" borderId="1" xfId="1" applyNumberFormat="1" applyFont="1" applyFill="1" applyBorder="1" applyAlignment="1" applyProtection="1">
      <alignment horizontal="center" vertical="center"/>
    </xf>
    <xf numFmtId="178" fontId="13" fillId="6" borderId="1" xfId="0" applyNumberFormat="1" applyFont="1" applyFill="1" applyBorder="1" applyProtection="1">
      <alignment vertical="center"/>
    </xf>
    <xf numFmtId="182" fontId="3" fillId="8" borderId="6" xfId="0" applyNumberFormat="1" applyFont="1" applyFill="1" applyBorder="1" applyAlignment="1">
      <alignment vertical="center"/>
    </xf>
    <xf numFmtId="0" fontId="8" fillId="0" borderId="0" xfId="0" applyFont="1" applyAlignment="1" applyProtection="1">
      <alignment horizontal="right" vertical="center"/>
    </xf>
    <xf numFmtId="0" fontId="8" fillId="6" borderId="3" xfId="0" applyFont="1" applyFill="1" applyBorder="1" applyAlignment="1" applyProtection="1">
      <alignment vertical="center" wrapText="1"/>
    </xf>
    <xf numFmtId="181" fontId="13" fillId="2" borderId="1" xfId="1" applyNumberFormat="1" applyFont="1" applyFill="1" applyBorder="1" applyAlignment="1" applyProtection="1">
      <alignment horizontal="right" vertical="center"/>
      <protection locked="0"/>
    </xf>
    <xf numFmtId="181" fontId="13" fillId="9" borderId="1" xfId="1" applyNumberFormat="1" applyFont="1" applyFill="1" applyBorder="1" applyProtection="1">
      <alignment vertical="center"/>
    </xf>
    <xf numFmtId="183" fontId="13" fillId="0" borderId="1" xfId="0" applyNumberFormat="1" applyFont="1" applyFill="1" applyBorder="1" applyProtection="1">
      <alignment vertical="center"/>
      <protection locked="0"/>
    </xf>
    <xf numFmtId="183" fontId="13" fillId="6" borderId="1" xfId="0" applyNumberFormat="1" applyFont="1" applyFill="1" applyBorder="1" applyProtection="1">
      <alignment vertical="center"/>
    </xf>
    <xf numFmtId="181" fontId="13" fillId="6" borderId="1" xfId="1" applyNumberFormat="1" applyFont="1" applyFill="1" applyBorder="1" applyAlignment="1" applyProtection="1">
      <alignment horizontal="right" vertical="center"/>
    </xf>
    <xf numFmtId="184" fontId="13" fillId="2" borderId="1" xfId="1" applyNumberFormat="1" applyFont="1" applyFill="1" applyBorder="1" applyProtection="1">
      <alignment vertical="center"/>
      <protection locked="0"/>
    </xf>
    <xf numFmtId="184" fontId="13" fillId="0" borderId="6" xfId="1" applyNumberFormat="1" applyFont="1" applyBorder="1" applyProtection="1">
      <alignment vertical="center"/>
      <protection locked="0"/>
    </xf>
    <xf numFmtId="184" fontId="22" fillId="9" borderId="6" xfId="1" applyNumberFormat="1" applyFont="1" applyFill="1" applyBorder="1" applyProtection="1">
      <alignment vertical="center"/>
    </xf>
    <xf numFmtId="184" fontId="22" fillId="9" borderId="6" xfId="0" applyNumberFormat="1" applyFont="1" applyFill="1" applyBorder="1" applyProtection="1">
      <alignment vertical="center"/>
    </xf>
    <xf numFmtId="181" fontId="22" fillId="9" borderId="6" xfId="1" applyNumberFormat="1" applyFont="1" applyFill="1" applyBorder="1" applyProtection="1">
      <alignment vertical="center"/>
    </xf>
    <xf numFmtId="184" fontId="13" fillId="0" borderId="6" xfId="0" applyNumberFormat="1" applyFont="1" applyFill="1" applyBorder="1" applyProtection="1">
      <alignment vertical="center"/>
      <protection locked="0"/>
    </xf>
    <xf numFmtId="177" fontId="13" fillId="0" borderId="6" xfId="0" applyNumberFormat="1" applyFont="1" applyFill="1" applyBorder="1" applyProtection="1">
      <alignment vertical="center"/>
      <protection locked="0"/>
    </xf>
    <xf numFmtId="179" fontId="22" fillId="9" borderId="6" xfId="0" applyNumberFormat="1" applyFont="1" applyFill="1" applyBorder="1" applyProtection="1">
      <alignment vertical="center"/>
    </xf>
    <xf numFmtId="184" fontId="22" fillId="9" borderId="6" xfId="0" applyNumberFormat="1" applyFont="1" applyFill="1" applyBorder="1" applyAlignment="1" applyProtection="1">
      <alignment horizontal="right" vertical="center"/>
    </xf>
    <xf numFmtId="184" fontId="13" fillId="9" borderId="6" xfId="0" applyNumberFormat="1" applyFont="1" applyFill="1" applyBorder="1" applyProtection="1">
      <alignment vertical="center"/>
    </xf>
    <xf numFmtId="184" fontId="13" fillId="6" borderId="6" xfId="0" applyNumberFormat="1" applyFont="1" applyFill="1" applyBorder="1" applyProtection="1">
      <alignment vertical="center"/>
    </xf>
    <xf numFmtId="177" fontId="13" fillId="6" borderId="6" xfId="0" applyNumberFormat="1" applyFont="1" applyFill="1" applyBorder="1" applyProtection="1">
      <alignment vertical="center"/>
    </xf>
    <xf numFmtId="185" fontId="13" fillId="6" borderId="6" xfId="0" applyNumberFormat="1" applyFont="1" applyFill="1" applyBorder="1" applyProtection="1">
      <alignment vertical="center"/>
    </xf>
    <xf numFmtId="184" fontId="3" fillId="0" borderId="15" xfId="0" applyNumberFormat="1" applyFont="1" applyBorder="1">
      <alignment vertical="center"/>
    </xf>
    <xf numFmtId="184" fontId="3" fillId="0" borderId="11" xfId="0" applyNumberFormat="1" applyFont="1" applyFill="1" applyBorder="1">
      <alignment vertical="center"/>
    </xf>
    <xf numFmtId="0" fontId="8" fillId="2" borderId="6"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13" fillId="6" borderId="1" xfId="0" applyFont="1" applyFill="1" applyBorder="1" applyAlignment="1" applyProtection="1">
      <alignment vertical="center" wrapText="1"/>
    </xf>
    <xf numFmtId="0" fontId="13" fillId="0" borderId="1"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8" fillId="6" borderId="1" xfId="0" applyFont="1" applyFill="1" applyBorder="1" applyAlignment="1" applyProtection="1">
      <alignment vertical="center" wrapText="1"/>
    </xf>
    <xf numFmtId="0" fontId="8" fillId="0" borderId="1"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6" fillId="5" borderId="1" xfId="0"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6" fillId="5" borderId="3" xfId="0" applyFont="1" applyFill="1" applyBorder="1" applyAlignment="1" applyProtection="1">
      <alignment horizontal="center" vertical="center"/>
    </xf>
    <xf numFmtId="177" fontId="28" fillId="2" borderId="4" xfId="1" applyNumberFormat="1" applyFont="1" applyFill="1" applyBorder="1" applyAlignment="1" applyProtection="1">
      <alignment horizontal="right" vertical="center"/>
    </xf>
    <xf numFmtId="177" fontId="28" fillId="2" borderId="5" xfId="1" applyNumberFormat="1" applyFont="1" applyFill="1" applyBorder="1" applyAlignment="1" applyProtection="1">
      <alignment horizontal="right" vertical="center"/>
    </xf>
    <xf numFmtId="0" fontId="13" fillId="6" borderId="13" xfId="0" applyFont="1" applyFill="1" applyBorder="1" applyAlignment="1" applyProtection="1">
      <alignment vertical="center" wrapText="1"/>
    </xf>
    <xf numFmtId="0" fontId="13" fillId="6" borderId="2" xfId="0" applyFont="1" applyFill="1" applyBorder="1" applyAlignment="1" applyProtection="1">
      <alignment vertical="center" wrapText="1"/>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20" fillId="10" borderId="7" xfId="0" applyFont="1" applyFill="1" applyBorder="1" applyAlignment="1" applyProtection="1">
      <alignment horizontal="center" vertical="top" wrapText="1"/>
    </xf>
    <xf numFmtId="0" fontId="20" fillId="10" borderId="8" xfId="0" applyFont="1" applyFill="1" applyBorder="1" applyAlignment="1" applyProtection="1">
      <alignment horizontal="center" vertical="top" wrapText="1"/>
    </xf>
    <xf numFmtId="0" fontId="20" fillId="10" borderId="9" xfId="0" applyFont="1" applyFill="1" applyBorder="1" applyAlignment="1" applyProtection="1">
      <alignment horizontal="center" vertical="top" wrapText="1"/>
    </xf>
    <xf numFmtId="0" fontId="19" fillId="10" borderId="6" xfId="0" applyFont="1" applyFill="1" applyBorder="1" applyAlignment="1" applyProtection="1">
      <alignment vertical="center" wrapText="1"/>
    </xf>
    <xf numFmtId="0" fontId="10" fillId="4" borderId="0" xfId="0" applyFont="1" applyFill="1" applyAlignment="1">
      <alignment vertical="center"/>
    </xf>
    <xf numFmtId="0" fontId="3" fillId="7" borderId="7"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xf numFmtId="0" fontId="10" fillId="4" borderId="0" xfId="0" applyFont="1" applyFill="1" applyAlignment="1" applyProtection="1">
      <alignment horizontal="left" vertical="center"/>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6" fillId="5" borderId="18"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177" fontId="28" fillId="2" borderId="16" xfId="1" applyNumberFormat="1" applyFont="1" applyFill="1" applyBorder="1" applyAlignment="1" applyProtection="1">
      <alignment vertical="center"/>
    </xf>
    <xf numFmtId="177" fontId="28" fillId="2" borderId="17" xfId="1" applyNumberFormat="1" applyFont="1" applyFill="1" applyBorder="1" applyAlignment="1" applyProtection="1">
      <alignment vertical="center"/>
    </xf>
    <xf numFmtId="0" fontId="20" fillId="5" borderId="6" xfId="0" applyFont="1" applyFill="1" applyBorder="1" applyAlignment="1">
      <alignment horizontal="center" vertical="center"/>
    </xf>
    <xf numFmtId="49" fontId="8" fillId="0" borderId="6" xfId="0" applyNumberFormat="1" applyFont="1" applyBorder="1" applyAlignment="1" applyProtection="1">
      <alignment horizontal="center" vertical="center" shrinkToFit="1"/>
      <protection locked="0"/>
    </xf>
    <xf numFmtId="49" fontId="8" fillId="0" borderId="7" xfId="0" applyNumberFormat="1" applyFont="1" applyBorder="1" applyAlignment="1" applyProtection="1">
      <alignment horizontal="center" vertical="center" shrinkToFit="1"/>
      <protection locked="0"/>
    </xf>
    <xf numFmtId="0" fontId="6" fillId="5" borderId="13"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wrapText="1"/>
    </xf>
    <xf numFmtId="0" fontId="13" fillId="6" borderId="13" xfId="0" applyFont="1" applyFill="1" applyBorder="1" applyAlignment="1" applyProtection="1">
      <alignment vertical="center"/>
    </xf>
    <xf numFmtId="0" fontId="13" fillId="6" borderId="2" xfId="0" applyFont="1" applyFill="1" applyBorder="1" applyAlignment="1" applyProtection="1">
      <alignment vertical="center"/>
    </xf>
    <xf numFmtId="0" fontId="13" fillId="6" borderId="1" xfId="0" applyFont="1" applyFill="1" applyBorder="1" applyAlignment="1" applyProtection="1">
      <alignment horizontal="left" vertical="center" wrapText="1"/>
    </xf>
    <xf numFmtId="0" fontId="13" fillId="6" borderId="1" xfId="0"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13" fillId="6" borderId="2" xfId="0" applyFont="1" applyFill="1" applyBorder="1" applyAlignment="1" applyProtection="1">
      <alignment horizontal="left" vertical="center" wrapText="1"/>
    </xf>
    <xf numFmtId="0" fontId="8" fillId="6" borderId="13" xfId="0" applyFont="1" applyFill="1" applyBorder="1" applyAlignment="1" applyProtection="1">
      <alignment horizontal="left" vertical="center" wrapText="1"/>
    </xf>
    <xf numFmtId="0" fontId="8" fillId="6" borderId="14" xfId="0" applyFont="1" applyFill="1" applyBorder="1" applyAlignment="1" applyProtection="1">
      <alignment horizontal="left" vertical="center" wrapText="1"/>
    </xf>
    <xf numFmtId="0" fontId="8" fillId="6" borderId="2" xfId="0" applyFont="1" applyFill="1" applyBorder="1" applyAlignment="1" applyProtection="1">
      <alignment horizontal="left" vertical="center" wrapText="1"/>
    </xf>
    <xf numFmtId="0" fontId="13" fillId="6" borderId="13"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wrapText="1"/>
    </xf>
    <xf numFmtId="0" fontId="20" fillId="10" borderId="7" xfId="0" applyFont="1" applyFill="1" applyBorder="1" applyAlignment="1" applyProtection="1">
      <alignment horizontal="center" vertical="top"/>
    </xf>
    <xf numFmtId="0" fontId="20" fillId="10" borderId="8" xfId="0" applyFont="1" applyFill="1" applyBorder="1" applyAlignment="1" applyProtection="1">
      <alignment horizontal="center" vertical="top"/>
    </xf>
    <xf numFmtId="0" fontId="20" fillId="10" borderId="9" xfId="0" applyFont="1" applyFill="1" applyBorder="1" applyAlignment="1" applyProtection="1">
      <alignment horizontal="center" vertical="top"/>
    </xf>
  </cellXfs>
  <cellStyles count="4">
    <cellStyle name="40% - アクセント 6 2" xfId="2"/>
    <cellStyle name="Normal_MRV spreadsheet" xfId="3"/>
    <cellStyle name="桁区切り" xfId="1" builtinId="6"/>
    <cellStyle name="標準" xfId="0" builtinId="0"/>
  </cellStyles>
  <dxfs count="0"/>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6"/>
  <sheetViews>
    <sheetView showGridLines="0" tabSelected="1" view="pageBreakPreview" zoomScale="80" zoomScaleNormal="60" zoomScaleSheetLayoutView="80" workbookViewId="0"/>
  </sheetViews>
  <sheetFormatPr defaultColWidth="9" defaultRowHeight="14.25" x14ac:dyDescent="0.15"/>
  <cols>
    <col min="1" max="1" width="2.625" style="89" customWidth="1"/>
    <col min="2" max="2" width="12.75" style="89" customWidth="1"/>
    <col min="3" max="3" width="12.375" style="89" customWidth="1"/>
    <col min="4" max="4" width="28.25" style="89" customWidth="1"/>
    <col min="5" max="5" width="10.625" style="89" customWidth="1"/>
    <col min="6" max="7" width="11.625" style="89" customWidth="1"/>
    <col min="8" max="8" width="11.5" style="89" customWidth="1"/>
    <col min="9" max="9" width="63.125" style="89" customWidth="1"/>
    <col min="10" max="10" width="12.625" style="89" customWidth="1"/>
    <col min="11" max="11" width="11.625" style="89" customWidth="1"/>
    <col min="12" max="16384" width="9" style="89"/>
  </cols>
  <sheetData>
    <row r="1" spans="1:11" ht="18" customHeight="1" x14ac:dyDescent="0.15">
      <c r="K1" s="119" t="s">
        <v>189</v>
      </c>
    </row>
    <row r="2" spans="1:11" ht="18" customHeight="1" x14ac:dyDescent="0.15">
      <c r="K2" s="90" t="s">
        <v>195</v>
      </c>
    </row>
    <row r="3" spans="1:11" ht="27.75" customHeight="1" x14ac:dyDescent="0.15">
      <c r="A3" s="91" t="s">
        <v>94</v>
      </c>
      <c r="B3" s="92"/>
      <c r="C3" s="92"/>
      <c r="D3" s="92"/>
      <c r="E3" s="92"/>
      <c r="F3" s="92"/>
      <c r="G3" s="92"/>
      <c r="H3" s="92"/>
      <c r="I3" s="92"/>
      <c r="J3" s="92"/>
      <c r="K3" s="93"/>
    </row>
    <row r="5" spans="1:11" ht="15" customHeight="1" x14ac:dyDescent="0.15">
      <c r="A5" s="94" t="s">
        <v>95</v>
      </c>
      <c r="B5" s="94"/>
    </row>
    <row r="6" spans="1:11" ht="15" customHeight="1" x14ac:dyDescent="0.15">
      <c r="A6" s="94"/>
      <c r="B6" s="95" t="s">
        <v>10</v>
      </c>
      <c r="C6" s="95" t="s">
        <v>11</v>
      </c>
      <c r="D6" s="95" t="s">
        <v>12</v>
      </c>
      <c r="E6" s="95" t="s">
        <v>13</v>
      </c>
      <c r="F6" s="95" t="s">
        <v>14</v>
      </c>
      <c r="G6" s="95" t="s">
        <v>15</v>
      </c>
      <c r="H6" s="95" t="s">
        <v>16</v>
      </c>
      <c r="I6" s="95" t="s">
        <v>17</v>
      </c>
      <c r="J6" s="95" t="s">
        <v>18</v>
      </c>
      <c r="K6" s="95" t="s">
        <v>19</v>
      </c>
    </row>
    <row r="7" spans="1:11" s="96" customFormat="1" ht="34.5" customHeight="1" x14ac:dyDescent="0.15">
      <c r="B7" s="95" t="s">
        <v>20</v>
      </c>
      <c r="C7" s="95" t="s">
        <v>21</v>
      </c>
      <c r="D7" s="95" t="s">
        <v>22</v>
      </c>
      <c r="E7" s="95" t="s">
        <v>23</v>
      </c>
      <c r="F7" s="95" t="s">
        <v>24</v>
      </c>
      <c r="G7" s="95" t="s">
        <v>25</v>
      </c>
      <c r="H7" s="95" t="s">
        <v>26</v>
      </c>
      <c r="I7" s="95" t="s">
        <v>27</v>
      </c>
      <c r="J7" s="95" t="s">
        <v>28</v>
      </c>
      <c r="K7" s="95" t="s">
        <v>29</v>
      </c>
    </row>
    <row r="8" spans="1:11" ht="250.15" customHeight="1" x14ac:dyDescent="0.15">
      <c r="B8" s="97" t="s">
        <v>43</v>
      </c>
      <c r="C8" s="78" t="s">
        <v>96</v>
      </c>
      <c r="D8" s="78" t="s">
        <v>169</v>
      </c>
      <c r="E8" s="98" t="s">
        <v>44</v>
      </c>
      <c r="F8" s="84" t="s">
        <v>45</v>
      </c>
      <c r="G8" s="34" t="s">
        <v>46</v>
      </c>
      <c r="H8" s="34" t="s">
        <v>47</v>
      </c>
      <c r="I8" s="35" t="s">
        <v>48</v>
      </c>
      <c r="J8" s="35" t="s">
        <v>49</v>
      </c>
      <c r="K8" s="35" t="s">
        <v>168</v>
      </c>
    </row>
    <row r="9" spans="1:11" ht="68.25" customHeight="1" x14ac:dyDescent="0.15">
      <c r="B9" s="97" t="s">
        <v>50</v>
      </c>
      <c r="C9" s="78" t="s">
        <v>97</v>
      </c>
      <c r="D9" s="78" t="s">
        <v>98</v>
      </c>
      <c r="E9" s="126"/>
      <c r="F9" s="78" t="s">
        <v>51</v>
      </c>
      <c r="G9" s="34" t="s">
        <v>52</v>
      </c>
      <c r="H9" s="34" t="s">
        <v>53</v>
      </c>
      <c r="I9" s="35" t="s">
        <v>54</v>
      </c>
      <c r="J9" s="35" t="s">
        <v>49</v>
      </c>
      <c r="K9" s="141" t="s">
        <v>196</v>
      </c>
    </row>
    <row r="10" spans="1:11" ht="250.15" customHeight="1" x14ac:dyDescent="0.15">
      <c r="B10" s="97" t="s">
        <v>55</v>
      </c>
      <c r="C10" s="78" t="s">
        <v>99</v>
      </c>
      <c r="D10" s="78" t="s">
        <v>100</v>
      </c>
      <c r="E10" s="126"/>
      <c r="F10" s="84" t="s">
        <v>45</v>
      </c>
      <c r="G10" s="34" t="s">
        <v>46</v>
      </c>
      <c r="H10" s="34" t="s">
        <v>47</v>
      </c>
      <c r="I10" s="35" t="s">
        <v>48</v>
      </c>
      <c r="J10" s="35" t="s">
        <v>49</v>
      </c>
      <c r="K10" s="141" t="s">
        <v>196</v>
      </c>
    </row>
    <row r="11" spans="1:11" ht="8.25" customHeight="1" x14ac:dyDescent="0.15"/>
    <row r="12" spans="1:11" ht="15" customHeight="1" x14ac:dyDescent="0.15">
      <c r="A12" s="94" t="s">
        <v>101</v>
      </c>
    </row>
    <row r="13" spans="1:11" ht="15" customHeight="1" x14ac:dyDescent="0.15">
      <c r="B13" s="95" t="s">
        <v>10</v>
      </c>
      <c r="C13" s="155" t="s">
        <v>11</v>
      </c>
      <c r="D13" s="155"/>
      <c r="E13" s="95" t="s">
        <v>12</v>
      </c>
      <c r="F13" s="95" t="s">
        <v>13</v>
      </c>
      <c r="G13" s="155" t="s">
        <v>14</v>
      </c>
      <c r="H13" s="155"/>
      <c r="I13" s="155"/>
      <c r="J13" s="155" t="s">
        <v>15</v>
      </c>
      <c r="K13" s="155"/>
    </row>
    <row r="14" spans="1:11" ht="34.5" customHeight="1" x14ac:dyDescent="0.15">
      <c r="B14" s="95" t="s">
        <v>21</v>
      </c>
      <c r="C14" s="155" t="s">
        <v>22</v>
      </c>
      <c r="D14" s="155"/>
      <c r="E14" s="95" t="s">
        <v>23</v>
      </c>
      <c r="F14" s="95" t="s">
        <v>24</v>
      </c>
      <c r="G14" s="155" t="s">
        <v>26</v>
      </c>
      <c r="H14" s="155"/>
      <c r="I14" s="155"/>
      <c r="J14" s="155" t="s">
        <v>29</v>
      </c>
      <c r="K14" s="155"/>
    </row>
    <row r="15" spans="1:11" ht="68.25" customHeight="1" x14ac:dyDescent="0.15">
      <c r="B15" s="84" t="s">
        <v>102</v>
      </c>
      <c r="C15" s="143" t="s">
        <v>103</v>
      </c>
      <c r="D15" s="143"/>
      <c r="E15" s="121"/>
      <c r="F15" s="78" t="s">
        <v>104</v>
      </c>
      <c r="G15" s="144" t="s">
        <v>56</v>
      </c>
      <c r="H15" s="144"/>
      <c r="I15" s="144"/>
      <c r="J15" s="147"/>
      <c r="K15" s="147"/>
    </row>
    <row r="16" spans="1:11" ht="57" customHeight="1" x14ac:dyDescent="0.15">
      <c r="B16" s="84" t="s">
        <v>102</v>
      </c>
      <c r="C16" s="151" t="s">
        <v>190</v>
      </c>
      <c r="D16" s="151"/>
      <c r="E16" s="122">
        <f>IF(ISERROR(3.6*(100/E25)*E27),0,3.6*(100/E25)*E27)</f>
        <v>0</v>
      </c>
      <c r="F16" s="78" t="s">
        <v>104</v>
      </c>
      <c r="G16" s="152" t="s">
        <v>84</v>
      </c>
      <c r="H16" s="152"/>
      <c r="I16" s="152"/>
      <c r="J16" s="153" t="s">
        <v>93</v>
      </c>
      <c r="K16" s="154"/>
    </row>
    <row r="17" spans="1:11" ht="57" customHeight="1" x14ac:dyDescent="0.15">
      <c r="B17" s="84" t="s">
        <v>102</v>
      </c>
      <c r="C17" s="151" t="s">
        <v>191</v>
      </c>
      <c r="D17" s="151"/>
      <c r="E17" s="122">
        <f>IF(ISERROR(E9*E26*E27/E10),0,E9*E26*E27/E10)</f>
        <v>0</v>
      </c>
      <c r="F17" s="78" t="s">
        <v>104</v>
      </c>
      <c r="G17" s="152" t="s">
        <v>85</v>
      </c>
      <c r="H17" s="152"/>
      <c r="I17" s="152"/>
      <c r="J17" s="153" t="s">
        <v>93</v>
      </c>
      <c r="K17" s="154"/>
    </row>
    <row r="18" spans="1:11" ht="132" customHeight="1" x14ac:dyDescent="0.15">
      <c r="B18" s="84" t="s">
        <v>102</v>
      </c>
      <c r="C18" s="151" t="s">
        <v>193</v>
      </c>
      <c r="D18" s="151"/>
      <c r="E18" s="121"/>
      <c r="F18" s="78" t="s">
        <v>104</v>
      </c>
      <c r="G18" s="152" t="s">
        <v>188</v>
      </c>
      <c r="H18" s="152"/>
      <c r="I18" s="152"/>
      <c r="J18" s="147"/>
      <c r="K18" s="147"/>
    </row>
    <row r="19" spans="1:11" ht="57" customHeight="1" x14ac:dyDescent="0.15">
      <c r="B19" s="84" t="s">
        <v>105</v>
      </c>
      <c r="C19" s="143" t="s">
        <v>106</v>
      </c>
      <c r="D19" s="143"/>
      <c r="E19" s="98" t="s">
        <v>44</v>
      </c>
      <c r="F19" s="78" t="s">
        <v>107</v>
      </c>
      <c r="G19" s="144" t="s">
        <v>57</v>
      </c>
      <c r="H19" s="144"/>
      <c r="I19" s="144"/>
      <c r="J19" s="145" t="s">
        <v>168</v>
      </c>
      <c r="K19" s="146"/>
    </row>
    <row r="20" spans="1:11" ht="57" customHeight="1" x14ac:dyDescent="0.15">
      <c r="B20" s="84" t="s">
        <v>108</v>
      </c>
      <c r="C20" s="143" t="s">
        <v>109</v>
      </c>
      <c r="D20" s="143"/>
      <c r="E20" s="98" t="s">
        <v>44</v>
      </c>
      <c r="F20" s="78" t="s">
        <v>107</v>
      </c>
      <c r="G20" s="144" t="s">
        <v>110</v>
      </c>
      <c r="H20" s="144"/>
      <c r="I20" s="144"/>
      <c r="J20" s="145" t="s">
        <v>168</v>
      </c>
      <c r="K20" s="146"/>
    </row>
    <row r="21" spans="1:11" ht="57" customHeight="1" x14ac:dyDescent="0.15">
      <c r="B21" s="84" t="s">
        <v>111</v>
      </c>
      <c r="C21" s="143" t="s">
        <v>112</v>
      </c>
      <c r="D21" s="143"/>
      <c r="E21" s="98" t="s">
        <v>44</v>
      </c>
      <c r="F21" s="78" t="s">
        <v>174</v>
      </c>
      <c r="G21" s="144" t="s">
        <v>110</v>
      </c>
      <c r="H21" s="144"/>
      <c r="I21" s="144"/>
      <c r="J21" s="145" t="s">
        <v>168</v>
      </c>
      <c r="K21" s="146"/>
    </row>
    <row r="22" spans="1:11" ht="57" customHeight="1" x14ac:dyDescent="0.15">
      <c r="B22" s="84" t="s">
        <v>113</v>
      </c>
      <c r="C22" s="143" t="s">
        <v>114</v>
      </c>
      <c r="D22" s="143"/>
      <c r="E22" s="98" t="s">
        <v>44</v>
      </c>
      <c r="F22" s="78" t="s">
        <v>58</v>
      </c>
      <c r="G22" s="144" t="s">
        <v>110</v>
      </c>
      <c r="H22" s="144"/>
      <c r="I22" s="144"/>
      <c r="J22" s="145" t="s">
        <v>168</v>
      </c>
      <c r="K22" s="146"/>
    </row>
    <row r="23" spans="1:11" ht="57" customHeight="1" x14ac:dyDescent="0.15">
      <c r="B23" s="84" t="s">
        <v>115</v>
      </c>
      <c r="C23" s="143" t="s">
        <v>116</v>
      </c>
      <c r="D23" s="143"/>
      <c r="E23" s="98" t="s">
        <v>44</v>
      </c>
      <c r="F23" s="78" t="s">
        <v>44</v>
      </c>
      <c r="G23" s="144" t="s">
        <v>117</v>
      </c>
      <c r="H23" s="144"/>
      <c r="I23" s="144"/>
      <c r="J23" s="145" t="s">
        <v>168</v>
      </c>
      <c r="K23" s="146"/>
    </row>
    <row r="24" spans="1:11" ht="299.25" customHeight="1" x14ac:dyDescent="0.15">
      <c r="B24" s="84" t="s">
        <v>118</v>
      </c>
      <c r="C24" s="160" t="s">
        <v>119</v>
      </c>
      <c r="D24" s="161"/>
      <c r="E24" s="98" t="s">
        <v>44</v>
      </c>
      <c r="F24" s="78" t="s">
        <v>107</v>
      </c>
      <c r="G24" s="162" t="s">
        <v>120</v>
      </c>
      <c r="H24" s="163"/>
      <c r="I24" s="164"/>
      <c r="J24" s="148"/>
      <c r="K24" s="149"/>
    </row>
    <row r="25" spans="1:11" ht="30" customHeight="1" x14ac:dyDescent="0.15">
      <c r="B25" s="84" t="s">
        <v>121</v>
      </c>
      <c r="C25" s="143" t="s">
        <v>59</v>
      </c>
      <c r="D25" s="143"/>
      <c r="E25" s="38"/>
      <c r="F25" s="85" t="s">
        <v>60</v>
      </c>
      <c r="G25" s="150" t="s">
        <v>61</v>
      </c>
      <c r="H25" s="150"/>
      <c r="I25" s="150"/>
      <c r="J25" s="147"/>
      <c r="K25" s="147"/>
    </row>
    <row r="26" spans="1:11" ht="100.15" customHeight="1" x14ac:dyDescent="0.15">
      <c r="B26" s="84" t="s">
        <v>122</v>
      </c>
      <c r="C26" s="143" t="s">
        <v>62</v>
      </c>
      <c r="D26" s="143"/>
      <c r="E26" s="38"/>
      <c r="F26" s="85" t="s">
        <v>63</v>
      </c>
      <c r="G26" s="150" t="s">
        <v>194</v>
      </c>
      <c r="H26" s="150"/>
      <c r="I26" s="150"/>
      <c r="J26" s="147"/>
      <c r="K26" s="147"/>
    </row>
    <row r="27" spans="1:11" ht="100.15" customHeight="1" x14ac:dyDescent="0.15">
      <c r="B27" s="84" t="s">
        <v>123</v>
      </c>
      <c r="C27" s="143" t="s">
        <v>124</v>
      </c>
      <c r="D27" s="143"/>
      <c r="E27" s="123"/>
      <c r="F27" s="85" t="s">
        <v>125</v>
      </c>
      <c r="G27" s="150" t="s">
        <v>64</v>
      </c>
      <c r="H27" s="150"/>
      <c r="I27" s="150"/>
      <c r="J27" s="147"/>
      <c r="K27" s="147"/>
    </row>
    <row r="28" spans="1:11" ht="6.75" customHeight="1" x14ac:dyDescent="0.15"/>
    <row r="29" spans="1:11" ht="18.75" customHeight="1" x14ac:dyDescent="0.15">
      <c r="A29" s="99" t="s">
        <v>126</v>
      </c>
      <c r="B29" s="99"/>
    </row>
    <row r="30" spans="1:11" ht="17.25" thickBot="1" x14ac:dyDescent="0.2">
      <c r="B30" s="157" t="s">
        <v>127</v>
      </c>
      <c r="C30" s="157"/>
      <c r="D30" s="100" t="s">
        <v>24</v>
      </c>
    </row>
    <row r="31" spans="1:11" ht="19.5" thickBot="1" x14ac:dyDescent="0.2">
      <c r="B31" s="158">
        <f>ROUNDDOWN('MPS(calc_process)'!G6, 0)</f>
        <v>0</v>
      </c>
      <c r="C31" s="159"/>
      <c r="D31" s="101" t="s">
        <v>128</v>
      </c>
    </row>
    <row r="32" spans="1:11" ht="20.100000000000001" customHeight="1" x14ac:dyDescent="0.15">
      <c r="B32" s="102"/>
      <c r="C32" s="102"/>
      <c r="F32" s="103"/>
      <c r="G32" s="103"/>
    </row>
    <row r="33" spans="1:10" ht="14.25" customHeight="1" x14ac:dyDescent="0.15">
      <c r="A33" s="94" t="s">
        <v>9</v>
      </c>
    </row>
    <row r="34" spans="1:10" ht="14.25" customHeight="1" x14ac:dyDescent="0.15">
      <c r="B34" s="104" t="s">
        <v>31</v>
      </c>
      <c r="C34" s="156" t="s">
        <v>32</v>
      </c>
      <c r="D34" s="156"/>
      <c r="E34" s="156"/>
      <c r="F34" s="156"/>
      <c r="G34" s="156"/>
      <c r="H34" s="156"/>
      <c r="I34" s="156"/>
      <c r="J34" s="105"/>
    </row>
    <row r="35" spans="1:10" ht="14.25" customHeight="1" x14ac:dyDescent="0.15">
      <c r="B35" s="104" t="s">
        <v>30</v>
      </c>
      <c r="C35" s="156" t="s">
        <v>33</v>
      </c>
      <c r="D35" s="156"/>
      <c r="E35" s="156"/>
      <c r="F35" s="156"/>
      <c r="G35" s="156"/>
      <c r="H35" s="156"/>
      <c r="I35" s="156"/>
      <c r="J35" s="105"/>
    </row>
    <row r="36" spans="1:10" ht="14.25" customHeight="1" x14ac:dyDescent="0.15">
      <c r="B36" s="104" t="s">
        <v>34</v>
      </c>
      <c r="C36" s="156" t="s">
        <v>35</v>
      </c>
      <c r="D36" s="156"/>
      <c r="E36" s="156"/>
      <c r="F36" s="156"/>
      <c r="G36" s="156"/>
      <c r="H36" s="156"/>
      <c r="I36" s="156"/>
      <c r="J36" s="105"/>
    </row>
  </sheetData>
  <sheetProtection password="C763" sheet="1" objects="1" scenarios="1" formatCells="0" formatRows="0"/>
  <mergeCells count="50">
    <mergeCell ref="C35:I35"/>
    <mergeCell ref="C36:I36"/>
    <mergeCell ref="C13:D13"/>
    <mergeCell ref="C14:D14"/>
    <mergeCell ref="B30:C30"/>
    <mergeCell ref="B31:C31"/>
    <mergeCell ref="C15:D15"/>
    <mergeCell ref="C34:I34"/>
    <mergeCell ref="C21:D21"/>
    <mergeCell ref="G21:I21"/>
    <mergeCell ref="C24:D24"/>
    <mergeCell ref="G24:I24"/>
    <mergeCell ref="C27:D27"/>
    <mergeCell ref="G27:I27"/>
    <mergeCell ref="C20:D20"/>
    <mergeCell ref="G20:I20"/>
    <mergeCell ref="J20:K20"/>
    <mergeCell ref="J13:K13"/>
    <mergeCell ref="J14:K14"/>
    <mergeCell ref="J15:K15"/>
    <mergeCell ref="G13:I13"/>
    <mergeCell ref="G14:I14"/>
    <mergeCell ref="G15:I15"/>
    <mergeCell ref="C16:D16"/>
    <mergeCell ref="G16:I16"/>
    <mergeCell ref="J16:K16"/>
    <mergeCell ref="J21:K21"/>
    <mergeCell ref="C22:D22"/>
    <mergeCell ref="G22:I22"/>
    <mergeCell ref="J22:K22"/>
    <mergeCell ref="C17:D17"/>
    <mergeCell ref="G17:I17"/>
    <mergeCell ref="J17:K17"/>
    <mergeCell ref="C19:D19"/>
    <mergeCell ref="G19:I19"/>
    <mergeCell ref="J19:K19"/>
    <mergeCell ref="C18:D18"/>
    <mergeCell ref="G18:I18"/>
    <mergeCell ref="J18:K18"/>
    <mergeCell ref="C23:D23"/>
    <mergeCell ref="G23:I23"/>
    <mergeCell ref="J23:K23"/>
    <mergeCell ref="J27:K27"/>
    <mergeCell ref="J24:K24"/>
    <mergeCell ref="C25:D25"/>
    <mergeCell ref="G25:I25"/>
    <mergeCell ref="J25:K25"/>
    <mergeCell ref="C26:D26"/>
    <mergeCell ref="G26:I26"/>
    <mergeCell ref="J26:K26"/>
  </mergeCells>
  <phoneticPr fontId="2"/>
  <pageMargins left="0.70866141732283472" right="0.70866141732283472" top="0.74803149606299213" bottom="0.74803149606299213" header="0.31496062992125984" footer="0.31496062992125984"/>
  <pageSetup paperSize="9" scale="70" fitToHeight="3" orientation="landscape" r:id="rId1"/>
  <rowBreaks count="1" manualBreakCount="1">
    <brk id="1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U31"/>
  <sheetViews>
    <sheetView showGridLines="0" view="pageBreakPreview" zoomScale="80" zoomScaleNormal="60" zoomScaleSheetLayoutView="80" workbookViewId="0"/>
  </sheetViews>
  <sheetFormatPr defaultColWidth="9" defaultRowHeight="14.25" x14ac:dyDescent="0.15"/>
  <cols>
    <col min="1" max="1" width="12" style="71" customWidth="1"/>
    <col min="2" max="2" width="11.75" style="72" customWidth="1"/>
    <col min="3" max="18" width="13.75" style="72" customWidth="1"/>
    <col min="19" max="21" width="15.625" style="72" customWidth="1"/>
    <col min="22" max="16384" width="9" style="72"/>
  </cols>
  <sheetData>
    <row r="1" spans="1:21" ht="18" customHeight="1" x14ac:dyDescent="0.15">
      <c r="U1" s="69" t="str">
        <f>'MPS(input)'!K1</f>
        <v>Monitoring Spreadsheet: JCM_TH_AM002_ver02.0</v>
      </c>
    </row>
    <row r="2" spans="1:21" ht="18" customHeight="1" x14ac:dyDescent="0.15">
      <c r="U2" s="69" t="str">
        <f>'MPS(input)'!K2</f>
        <v>Reference Number:</v>
      </c>
    </row>
    <row r="3" spans="1:21" s="74" customFormat="1" ht="27.6" customHeight="1" x14ac:dyDescent="0.15">
      <c r="A3" s="73"/>
      <c r="B3" s="73"/>
      <c r="C3" s="165" t="s">
        <v>130</v>
      </c>
      <c r="D3" s="166"/>
      <c r="E3" s="167"/>
      <c r="F3" s="165" t="s">
        <v>131</v>
      </c>
      <c r="G3" s="166"/>
      <c r="H3" s="166"/>
      <c r="I3" s="166"/>
      <c r="J3" s="166"/>
      <c r="K3" s="166"/>
      <c r="L3" s="166"/>
      <c r="M3" s="166"/>
      <c r="N3" s="166"/>
      <c r="O3" s="166"/>
      <c r="P3" s="166"/>
      <c r="Q3" s="166"/>
      <c r="R3" s="167"/>
      <c r="S3" s="165" t="s">
        <v>132</v>
      </c>
      <c r="T3" s="166"/>
      <c r="U3" s="167"/>
    </row>
    <row r="4" spans="1:21" s="80" customFormat="1" ht="32.450000000000003" customHeight="1" x14ac:dyDescent="0.15">
      <c r="A4" s="75" t="s">
        <v>79</v>
      </c>
      <c r="B4" s="76" t="s">
        <v>78</v>
      </c>
      <c r="C4" s="77" t="s">
        <v>133</v>
      </c>
      <c r="D4" s="78" t="s">
        <v>134</v>
      </c>
      <c r="E4" s="78" t="s">
        <v>149</v>
      </c>
      <c r="F4" s="78" t="s">
        <v>135</v>
      </c>
      <c r="G4" s="78" t="s">
        <v>135</v>
      </c>
      <c r="H4" s="78" t="s">
        <v>135</v>
      </c>
      <c r="I4" s="78" t="s">
        <v>135</v>
      </c>
      <c r="J4" s="79" t="s">
        <v>136</v>
      </c>
      <c r="K4" s="78" t="s">
        <v>137</v>
      </c>
      <c r="L4" s="78" t="s">
        <v>138</v>
      </c>
      <c r="M4" s="78" t="s">
        <v>139</v>
      </c>
      <c r="N4" s="78" t="s">
        <v>140</v>
      </c>
      <c r="O4" s="78" t="s">
        <v>141</v>
      </c>
      <c r="P4" s="78" t="s">
        <v>142</v>
      </c>
      <c r="Q4" s="78" t="s">
        <v>143</v>
      </c>
      <c r="R4" s="78" t="s">
        <v>144</v>
      </c>
      <c r="S4" s="77" t="s">
        <v>150</v>
      </c>
      <c r="T4" s="77" t="s">
        <v>145</v>
      </c>
      <c r="U4" s="77" t="s">
        <v>151</v>
      </c>
    </row>
    <row r="5" spans="1:21" ht="167.45" customHeight="1" x14ac:dyDescent="0.15">
      <c r="A5" s="75" t="s">
        <v>77</v>
      </c>
      <c r="B5" s="81" t="s">
        <v>76</v>
      </c>
      <c r="C5" s="77" t="s">
        <v>152</v>
      </c>
      <c r="D5" s="77" t="s">
        <v>153</v>
      </c>
      <c r="E5" s="82" t="s">
        <v>154</v>
      </c>
      <c r="F5" s="83" t="s">
        <v>155</v>
      </c>
      <c r="G5" s="120" t="s">
        <v>190</v>
      </c>
      <c r="H5" s="120" t="s">
        <v>191</v>
      </c>
      <c r="I5" s="120" t="s">
        <v>192</v>
      </c>
      <c r="J5" s="83" t="s">
        <v>156</v>
      </c>
      <c r="K5" s="83" t="s">
        <v>157</v>
      </c>
      <c r="L5" s="83" t="s">
        <v>158</v>
      </c>
      <c r="M5" s="83" t="s">
        <v>159</v>
      </c>
      <c r="N5" s="83" t="s">
        <v>160</v>
      </c>
      <c r="O5" s="83" t="s">
        <v>161</v>
      </c>
      <c r="P5" s="83" t="s">
        <v>75</v>
      </c>
      <c r="Q5" s="83" t="s">
        <v>74</v>
      </c>
      <c r="R5" s="83" t="s">
        <v>162</v>
      </c>
      <c r="S5" s="77" t="s">
        <v>170</v>
      </c>
      <c r="T5" s="77" t="s">
        <v>171</v>
      </c>
      <c r="U5" s="77" t="s">
        <v>172</v>
      </c>
    </row>
    <row r="6" spans="1:21" ht="28.5" x14ac:dyDescent="0.15">
      <c r="A6" s="75" t="s">
        <v>73</v>
      </c>
      <c r="B6" s="81" t="s">
        <v>65</v>
      </c>
      <c r="C6" s="84" t="s">
        <v>71</v>
      </c>
      <c r="D6" s="78" t="s">
        <v>72</v>
      </c>
      <c r="E6" s="84" t="s">
        <v>71</v>
      </c>
      <c r="F6" s="78" t="s">
        <v>147</v>
      </c>
      <c r="G6" s="78" t="s">
        <v>147</v>
      </c>
      <c r="H6" s="78" t="s">
        <v>146</v>
      </c>
      <c r="I6" s="78" t="s">
        <v>146</v>
      </c>
      <c r="J6" s="79" t="s">
        <v>187</v>
      </c>
      <c r="K6" s="79" t="s">
        <v>187</v>
      </c>
      <c r="L6" s="78" t="s">
        <v>173</v>
      </c>
      <c r="M6" s="78" t="s">
        <v>70</v>
      </c>
      <c r="N6" s="78" t="s">
        <v>65</v>
      </c>
      <c r="O6" s="79" t="s">
        <v>187</v>
      </c>
      <c r="P6" s="85" t="s">
        <v>69</v>
      </c>
      <c r="Q6" s="85" t="s">
        <v>68</v>
      </c>
      <c r="R6" s="85" t="s">
        <v>163</v>
      </c>
      <c r="S6" s="77" t="s">
        <v>148</v>
      </c>
      <c r="T6" s="77" t="s">
        <v>148</v>
      </c>
      <c r="U6" s="77" t="s">
        <v>148</v>
      </c>
    </row>
    <row r="7" spans="1:21" x14ac:dyDescent="0.15">
      <c r="A7" s="168" t="s">
        <v>67</v>
      </c>
      <c r="B7" s="36">
        <v>1</v>
      </c>
      <c r="C7" s="127"/>
      <c r="D7" s="128">
        <f>'MPS(input)'!$E$9</f>
        <v>0</v>
      </c>
      <c r="E7" s="129">
        <f>'MPS(input)'!$E$10</f>
        <v>0</v>
      </c>
      <c r="F7" s="130">
        <f>'MPS(input)'!$E$15</f>
        <v>0</v>
      </c>
      <c r="G7" s="113">
        <f>'MPS(input)'!$E$16</f>
        <v>0</v>
      </c>
      <c r="H7" s="113">
        <f>'MPS(input)'!$E$17</f>
        <v>0</v>
      </c>
      <c r="I7" s="113">
        <f>'MPS(input)'!$E$18</f>
        <v>0</v>
      </c>
      <c r="J7" s="131"/>
      <c r="K7" s="131"/>
      <c r="L7" s="131"/>
      <c r="M7" s="43"/>
      <c r="N7" s="132"/>
      <c r="O7" s="112" t="e">
        <f>$K7*(293/$M7)*((0.801/0.101)^((1.4-1)/($N7*1.4))-1)/((($L7+0.101)/0.101)^((1.4-1)/($N7*1.4))-1)</f>
        <v>#DIV/0!</v>
      </c>
      <c r="P7" s="86">
        <f>'MPS(input)'!$E$25</f>
        <v>0</v>
      </c>
      <c r="Q7" s="133">
        <f>'MPS(input)'!$E$26</f>
        <v>0</v>
      </c>
      <c r="R7" s="111">
        <f>'MPS(input)'!$E$27</f>
        <v>0</v>
      </c>
      <c r="S7" s="134">
        <f>IF(ISERROR($C7*SMALL($F7:$I7,COUNTIF($F7:$I7,0)+1)*$J7/$O7),0,$C7*SMALL($F7:$I7,COUNTIF($F7:$I7,0)+1)*$J7/$O7)</f>
        <v>0</v>
      </c>
      <c r="T7" s="134">
        <f>IF(ISERROR($C7*SMALL($F7:$I7,COUNTIF($F7:$I7,0)+1)),0,($C7*SMALL($F7:$I7,COUNTIF($F7:$I7,0)+1)))</f>
        <v>0</v>
      </c>
      <c r="U7" s="129">
        <f t="shared" ref="U7:U26" si="0">$S7-$T7</f>
        <v>0</v>
      </c>
    </row>
    <row r="8" spans="1:21" x14ac:dyDescent="0.15">
      <c r="A8" s="168"/>
      <c r="B8" s="36">
        <v>2</v>
      </c>
      <c r="C8" s="127"/>
      <c r="D8" s="128">
        <f>'MPS(input)'!$E$9</f>
        <v>0</v>
      </c>
      <c r="E8" s="129">
        <f>'MPS(input)'!$E$10</f>
        <v>0</v>
      </c>
      <c r="F8" s="130">
        <f>'MPS(input)'!$E$15</f>
        <v>0</v>
      </c>
      <c r="G8" s="113">
        <f>'MPS(input)'!$E$16</f>
        <v>0</v>
      </c>
      <c r="H8" s="113">
        <f>'MPS(input)'!$E$17</f>
        <v>0</v>
      </c>
      <c r="I8" s="113">
        <f>'MPS(input)'!$E$18</f>
        <v>0</v>
      </c>
      <c r="J8" s="131"/>
      <c r="K8" s="131"/>
      <c r="L8" s="131"/>
      <c r="M8" s="43"/>
      <c r="N8" s="132"/>
      <c r="O8" s="112" t="e">
        <f t="shared" ref="O8:O25" si="1">$K8*(293/$M8)*((0.801/0.101)^((1.4-1)/($N8*1.4))-1)/((($L8+0.101)/0.101)^((1.4-1)/($N8*1.4))-1)</f>
        <v>#DIV/0!</v>
      </c>
      <c r="P8" s="86">
        <f>'MPS(input)'!$E$25</f>
        <v>0</v>
      </c>
      <c r="Q8" s="133">
        <f>'MPS(input)'!$E$26</f>
        <v>0</v>
      </c>
      <c r="R8" s="111">
        <f>'MPS(input)'!$E$27</f>
        <v>0</v>
      </c>
      <c r="S8" s="134">
        <f t="shared" ref="S8:S26" si="2">IF(ISERROR($C8*SMALL($F8:$I8,COUNTIF($F8:$I8,0)+1)*$J8/$O8),0,$C8*SMALL($F8:$I8,COUNTIF($F8:$I8,0)+1)*$J8/$O8)</f>
        <v>0</v>
      </c>
      <c r="T8" s="134">
        <f t="shared" ref="T8:T26" si="3">IF(ISERROR($C8*SMALL($F8:$I8,COUNTIF($F8:$I8,0)+1)),0,($C8*SMALL($F8:$I8,COUNTIF($F8:$I8,0)+1)))</f>
        <v>0</v>
      </c>
      <c r="U8" s="129">
        <f t="shared" si="0"/>
        <v>0</v>
      </c>
    </row>
    <row r="9" spans="1:21" x14ac:dyDescent="0.15">
      <c r="A9" s="168"/>
      <c r="B9" s="36">
        <v>3</v>
      </c>
      <c r="C9" s="127"/>
      <c r="D9" s="128">
        <f>'MPS(input)'!$E$9</f>
        <v>0</v>
      </c>
      <c r="E9" s="129">
        <f>'MPS(input)'!$E$10</f>
        <v>0</v>
      </c>
      <c r="F9" s="130">
        <f>'MPS(input)'!$E$15</f>
        <v>0</v>
      </c>
      <c r="G9" s="113">
        <f>'MPS(input)'!$E$16</f>
        <v>0</v>
      </c>
      <c r="H9" s="113">
        <f>'MPS(input)'!$E$17</f>
        <v>0</v>
      </c>
      <c r="I9" s="113">
        <f>'MPS(input)'!$E$18</f>
        <v>0</v>
      </c>
      <c r="J9" s="131"/>
      <c r="K9" s="131"/>
      <c r="L9" s="131"/>
      <c r="M9" s="43"/>
      <c r="N9" s="132"/>
      <c r="O9" s="112" t="e">
        <f t="shared" si="1"/>
        <v>#DIV/0!</v>
      </c>
      <c r="P9" s="86">
        <f>'MPS(input)'!$E$25</f>
        <v>0</v>
      </c>
      <c r="Q9" s="133">
        <f>'MPS(input)'!$E$26</f>
        <v>0</v>
      </c>
      <c r="R9" s="111">
        <f>'MPS(input)'!$E$27</f>
        <v>0</v>
      </c>
      <c r="S9" s="134">
        <f t="shared" si="2"/>
        <v>0</v>
      </c>
      <c r="T9" s="134">
        <f t="shared" si="3"/>
        <v>0</v>
      </c>
      <c r="U9" s="129">
        <f t="shared" si="0"/>
        <v>0</v>
      </c>
    </row>
    <row r="10" spans="1:21" x14ac:dyDescent="0.15">
      <c r="A10" s="168"/>
      <c r="B10" s="36">
        <v>4</v>
      </c>
      <c r="C10" s="127"/>
      <c r="D10" s="128">
        <f>'MPS(input)'!$E$9</f>
        <v>0</v>
      </c>
      <c r="E10" s="129">
        <f>'MPS(input)'!$E$10</f>
        <v>0</v>
      </c>
      <c r="F10" s="130">
        <f>'MPS(input)'!$E$15</f>
        <v>0</v>
      </c>
      <c r="G10" s="113">
        <f>'MPS(input)'!$E$16</f>
        <v>0</v>
      </c>
      <c r="H10" s="113">
        <f>'MPS(input)'!$E$17</f>
        <v>0</v>
      </c>
      <c r="I10" s="113">
        <f>'MPS(input)'!$E$18</f>
        <v>0</v>
      </c>
      <c r="J10" s="131"/>
      <c r="K10" s="131"/>
      <c r="L10" s="131"/>
      <c r="M10" s="43"/>
      <c r="N10" s="132"/>
      <c r="O10" s="112" t="e">
        <f t="shared" si="1"/>
        <v>#DIV/0!</v>
      </c>
      <c r="P10" s="86">
        <f>'MPS(input)'!$E$25</f>
        <v>0</v>
      </c>
      <c r="Q10" s="133">
        <f>'MPS(input)'!$E$26</f>
        <v>0</v>
      </c>
      <c r="R10" s="111">
        <f>'MPS(input)'!$E$27</f>
        <v>0</v>
      </c>
      <c r="S10" s="134">
        <f t="shared" si="2"/>
        <v>0</v>
      </c>
      <c r="T10" s="134">
        <f t="shared" si="3"/>
        <v>0</v>
      </c>
      <c r="U10" s="129">
        <f t="shared" si="0"/>
        <v>0</v>
      </c>
    </row>
    <row r="11" spans="1:21" x14ac:dyDescent="0.15">
      <c r="A11" s="168"/>
      <c r="B11" s="36">
        <v>5</v>
      </c>
      <c r="C11" s="127"/>
      <c r="D11" s="128">
        <f>'MPS(input)'!$E$9</f>
        <v>0</v>
      </c>
      <c r="E11" s="129">
        <f>'MPS(input)'!$E$10</f>
        <v>0</v>
      </c>
      <c r="F11" s="130">
        <f>'MPS(input)'!$E$15</f>
        <v>0</v>
      </c>
      <c r="G11" s="113">
        <f>'MPS(input)'!$E$16</f>
        <v>0</v>
      </c>
      <c r="H11" s="113">
        <f>'MPS(input)'!$E$17</f>
        <v>0</v>
      </c>
      <c r="I11" s="113">
        <f>'MPS(input)'!$E$18</f>
        <v>0</v>
      </c>
      <c r="J11" s="131"/>
      <c r="K11" s="131"/>
      <c r="L11" s="131"/>
      <c r="M11" s="43"/>
      <c r="N11" s="132"/>
      <c r="O11" s="112" t="e">
        <f t="shared" si="1"/>
        <v>#DIV/0!</v>
      </c>
      <c r="P11" s="86">
        <f>'MPS(input)'!$E$25</f>
        <v>0</v>
      </c>
      <c r="Q11" s="133">
        <f>'MPS(input)'!$E$26</f>
        <v>0</v>
      </c>
      <c r="R11" s="111">
        <f>'MPS(input)'!$E$27</f>
        <v>0</v>
      </c>
      <c r="S11" s="134">
        <f t="shared" si="2"/>
        <v>0</v>
      </c>
      <c r="T11" s="134">
        <f t="shared" si="3"/>
        <v>0</v>
      </c>
      <c r="U11" s="129">
        <f t="shared" si="0"/>
        <v>0</v>
      </c>
    </row>
    <row r="12" spans="1:21" x14ac:dyDescent="0.15">
      <c r="A12" s="168"/>
      <c r="B12" s="36">
        <v>6</v>
      </c>
      <c r="C12" s="127"/>
      <c r="D12" s="128">
        <f>'MPS(input)'!$E$9</f>
        <v>0</v>
      </c>
      <c r="E12" s="129">
        <f>'MPS(input)'!$E$10</f>
        <v>0</v>
      </c>
      <c r="F12" s="130">
        <f>'MPS(input)'!$E$15</f>
        <v>0</v>
      </c>
      <c r="G12" s="113">
        <f>'MPS(input)'!$E$16</f>
        <v>0</v>
      </c>
      <c r="H12" s="113">
        <f>'MPS(input)'!$E$17</f>
        <v>0</v>
      </c>
      <c r="I12" s="113">
        <f>'MPS(input)'!$E$18</f>
        <v>0</v>
      </c>
      <c r="J12" s="131"/>
      <c r="K12" s="131"/>
      <c r="L12" s="131"/>
      <c r="M12" s="43"/>
      <c r="N12" s="132"/>
      <c r="O12" s="112" t="e">
        <f t="shared" si="1"/>
        <v>#DIV/0!</v>
      </c>
      <c r="P12" s="86">
        <f>'MPS(input)'!$E$25</f>
        <v>0</v>
      </c>
      <c r="Q12" s="133">
        <f>'MPS(input)'!$E$26</f>
        <v>0</v>
      </c>
      <c r="R12" s="111">
        <f>'MPS(input)'!$E$27</f>
        <v>0</v>
      </c>
      <c r="S12" s="134">
        <f t="shared" si="2"/>
        <v>0</v>
      </c>
      <c r="T12" s="134">
        <f t="shared" si="3"/>
        <v>0</v>
      </c>
      <c r="U12" s="129">
        <f t="shared" si="0"/>
        <v>0</v>
      </c>
    </row>
    <row r="13" spans="1:21" x14ac:dyDescent="0.15">
      <c r="A13" s="168"/>
      <c r="B13" s="36">
        <v>7</v>
      </c>
      <c r="C13" s="127"/>
      <c r="D13" s="128">
        <f>'MPS(input)'!$E$9</f>
        <v>0</v>
      </c>
      <c r="E13" s="129">
        <f>'MPS(input)'!$E$10</f>
        <v>0</v>
      </c>
      <c r="F13" s="130">
        <f>'MPS(input)'!$E$15</f>
        <v>0</v>
      </c>
      <c r="G13" s="113">
        <f>'MPS(input)'!$E$16</f>
        <v>0</v>
      </c>
      <c r="H13" s="113">
        <f>'MPS(input)'!$E$17</f>
        <v>0</v>
      </c>
      <c r="I13" s="113">
        <f>'MPS(input)'!$E$18</f>
        <v>0</v>
      </c>
      <c r="J13" s="131"/>
      <c r="K13" s="131"/>
      <c r="L13" s="131"/>
      <c r="M13" s="43"/>
      <c r="N13" s="132"/>
      <c r="O13" s="112" t="e">
        <f t="shared" si="1"/>
        <v>#DIV/0!</v>
      </c>
      <c r="P13" s="86">
        <f>'MPS(input)'!$E$25</f>
        <v>0</v>
      </c>
      <c r="Q13" s="133">
        <f>'MPS(input)'!$E$26</f>
        <v>0</v>
      </c>
      <c r="R13" s="111">
        <f>'MPS(input)'!$E$27</f>
        <v>0</v>
      </c>
      <c r="S13" s="134">
        <f t="shared" si="2"/>
        <v>0</v>
      </c>
      <c r="T13" s="134">
        <f t="shared" si="3"/>
        <v>0</v>
      </c>
      <c r="U13" s="129">
        <f t="shared" si="0"/>
        <v>0</v>
      </c>
    </row>
    <row r="14" spans="1:21" x14ac:dyDescent="0.15">
      <c r="A14" s="168"/>
      <c r="B14" s="36">
        <v>8</v>
      </c>
      <c r="C14" s="127"/>
      <c r="D14" s="128">
        <f>'MPS(input)'!$E$9</f>
        <v>0</v>
      </c>
      <c r="E14" s="129">
        <f>'MPS(input)'!$E$10</f>
        <v>0</v>
      </c>
      <c r="F14" s="130">
        <f>'MPS(input)'!$E$15</f>
        <v>0</v>
      </c>
      <c r="G14" s="113">
        <f>'MPS(input)'!$E$16</f>
        <v>0</v>
      </c>
      <c r="H14" s="113">
        <f>'MPS(input)'!$E$17</f>
        <v>0</v>
      </c>
      <c r="I14" s="113">
        <f>'MPS(input)'!$E$18</f>
        <v>0</v>
      </c>
      <c r="J14" s="131"/>
      <c r="K14" s="131"/>
      <c r="L14" s="131"/>
      <c r="M14" s="43"/>
      <c r="N14" s="132"/>
      <c r="O14" s="112" t="e">
        <f t="shared" si="1"/>
        <v>#DIV/0!</v>
      </c>
      <c r="P14" s="86">
        <f>'MPS(input)'!$E$25</f>
        <v>0</v>
      </c>
      <c r="Q14" s="133">
        <f>'MPS(input)'!$E$26</f>
        <v>0</v>
      </c>
      <c r="R14" s="111">
        <f>'MPS(input)'!$E$27</f>
        <v>0</v>
      </c>
      <c r="S14" s="134">
        <f t="shared" si="2"/>
        <v>0</v>
      </c>
      <c r="T14" s="134">
        <f t="shared" si="3"/>
        <v>0</v>
      </c>
      <c r="U14" s="129">
        <f t="shared" si="0"/>
        <v>0</v>
      </c>
    </row>
    <row r="15" spans="1:21" x14ac:dyDescent="0.15">
      <c r="A15" s="168"/>
      <c r="B15" s="36">
        <v>9</v>
      </c>
      <c r="C15" s="127"/>
      <c r="D15" s="128">
        <f>'MPS(input)'!$E$9</f>
        <v>0</v>
      </c>
      <c r="E15" s="129">
        <f>'MPS(input)'!$E$10</f>
        <v>0</v>
      </c>
      <c r="F15" s="130">
        <f>'MPS(input)'!$E$15</f>
        <v>0</v>
      </c>
      <c r="G15" s="113">
        <f>'MPS(input)'!$E$16</f>
        <v>0</v>
      </c>
      <c r="H15" s="113">
        <f>'MPS(input)'!$E$17</f>
        <v>0</v>
      </c>
      <c r="I15" s="113">
        <f>'MPS(input)'!$E$18</f>
        <v>0</v>
      </c>
      <c r="J15" s="131"/>
      <c r="K15" s="131"/>
      <c r="L15" s="131"/>
      <c r="M15" s="43"/>
      <c r="N15" s="132"/>
      <c r="O15" s="112" t="e">
        <f t="shared" si="1"/>
        <v>#DIV/0!</v>
      </c>
      <c r="P15" s="86">
        <f>'MPS(input)'!$E$25</f>
        <v>0</v>
      </c>
      <c r="Q15" s="133">
        <f>'MPS(input)'!$E$26</f>
        <v>0</v>
      </c>
      <c r="R15" s="111">
        <f>'MPS(input)'!$E$27</f>
        <v>0</v>
      </c>
      <c r="S15" s="134">
        <f t="shared" si="2"/>
        <v>0</v>
      </c>
      <c r="T15" s="134">
        <f t="shared" si="3"/>
        <v>0</v>
      </c>
      <c r="U15" s="129">
        <f t="shared" si="0"/>
        <v>0</v>
      </c>
    </row>
    <row r="16" spans="1:21" x14ac:dyDescent="0.15">
      <c r="A16" s="168"/>
      <c r="B16" s="36">
        <v>10</v>
      </c>
      <c r="C16" s="127"/>
      <c r="D16" s="128">
        <f>'MPS(input)'!$E$9</f>
        <v>0</v>
      </c>
      <c r="E16" s="129">
        <f>'MPS(input)'!$E$10</f>
        <v>0</v>
      </c>
      <c r="F16" s="130">
        <f>'MPS(input)'!$E$15</f>
        <v>0</v>
      </c>
      <c r="G16" s="113">
        <f>'MPS(input)'!$E$16</f>
        <v>0</v>
      </c>
      <c r="H16" s="113">
        <f>'MPS(input)'!$E$17</f>
        <v>0</v>
      </c>
      <c r="I16" s="113">
        <f>'MPS(input)'!$E$18</f>
        <v>0</v>
      </c>
      <c r="J16" s="131"/>
      <c r="K16" s="131"/>
      <c r="L16" s="131"/>
      <c r="M16" s="43"/>
      <c r="N16" s="132"/>
      <c r="O16" s="112" t="e">
        <f t="shared" si="1"/>
        <v>#DIV/0!</v>
      </c>
      <c r="P16" s="86">
        <f>'MPS(input)'!$E$25</f>
        <v>0</v>
      </c>
      <c r="Q16" s="133">
        <f>'MPS(input)'!$E$26</f>
        <v>0</v>
      </c>
      <c r="R16" s="111">
        <f>'MPS(input)'!$E$27</f>
        <v>0</v>
      </c>
      <c r="S16" s="134">
        <f t="shared" si="2"/>
        <v>0</v>
      </c>
      <c r="T16" s="134">
        <f t="shared" si="3"/>
        <v>0</v>
      </c>
      <c r="U16" s="129">
        <f t="shared" si="0"/>
        <v>0</v>
      </c>
    </row>
    <row r="17" spans="1:21" x14ac:dyDescent="0.15">
      <c r="A17" s="168"/>
      <c r="B17" s="36">
        <v>11</v>
      </c>
      <c r="C17" s="127"/>
      <c r="D17" s="128">
        <f>'MPS(input)'!$E$9</f>
        <v>0</v>
      </c>
      <c r="E17" s="129">
        <f>'MPS(input)'!$E$10</f>
        <v>0</v>
      </c>
      <c r="F17" s="130">
        <f>'MPS(input)'!$E$15</f>
        <v>0</v>
      </c>
      <c r="G17" s="113">
        <f>'MPS(input)'!$E$16</f>
        <v>0</v>
      </c>
      <c r="H17" s="113">
        <f>'MPS(input)'!$E$17</f>
        <v>0</v>
      </c>
      <c r="I17" s="113">
        <f>'MPS(input)'!$E$18</f>
        <v>0</v>
      </c>
      <c r="J17" s="131"/>
      <c r="K17" s="131"/>
      <c r="L17" s="131"/>
      <c r="M17" s="43"/>
      <c r="N17" s="132"/>
      <c r="O17" s="112" t="e">
        <f t="shared" si="1"/>
        <v>#DIV/0!</v>
      </c>
      <c r="P17" s="86">
        <f>'MPS(input)'!$E$25</f>
        <v>0</v>
      </c>
      <c r="Q17" s="133">
        <f>'MPS(input)'!$E$26</f>
        <v>0</v>
      </c>
      <c r="R17" s="111">
        <f>'MPS(input)'!$E$27</f>
        <v>0</v>
      </c>
      <c r="S17" s="134">
        <f t="shared" si="2"/>
        <v>0</v>
      </c>
      <c r="T17" s="134">
        <f t="shared" si="3"/>
        <v>0</v>
      </c>
      <c r="U17" s="129">
        <f t="shared" si="0"/>
        <v>0</v>
      </c>
    </row>
    <row r="18" spans="1:21" x14ac:dyDescent="0.15">
      <c r="A18" s="168"/>
      <c r="B18" s="36">
        <v>12</v>
      </c>
      <c r="C18" s="127"/>
      <c r="D18" s="128">
        <f>'MPS(input)'!$E$9</f>
        <v>0</v>
      </c>
      <c r="E18" s="129">
        <f>'MPS(input)'!$E$10</f>
        <v>0</v>
      </c>
      <c r="F18" s="130">
        <f>'MPS(input)'!$E$15</f>
        <v>0</v>
      </c>
      <c r="G18" s="113">
        <f>'MPS(input)'!$E$16</f>
        <v>0</v>
      </c>
      <c r="H18" s="113">
        <f>'MPS(input)'!$E$17</f>
        <v>0</v>
      </c>
      <c r="I18" s="113">
        <f>'MPS(input)'!$E$18</f>
        <v>0</v>
      </c>
      <c r="J18" s="131"/>
      <c r="K18" s="131"/>
      <c r="L18" s="131"/>
      <c r="M18" s="43"/>
      <c r="N18" s="132"/>
      <c r="O18" s="112" t="e">
        <f t="shared" si="1"/>
        <v>#DIV/0!</v>
      </c>
      <c r="P18" s="86">
        <f>'MPS(input)'!$E$25</f>
        <v>0</v>
      </c>
      <c r="Q18" s="133">
        <f>'MPS(input)'!$E$26</f>
        <v>0</v>
      </c>
      <c r="R18" s="111">
        <f>'MPS(input)'!$E$27</f>
        <v>0</v>
      </c>
      <c r="S18" s="134">
        <f t="shared" si="2"/>
        <v>0</v>
      </c>
      <c r="T18" s="134">
        <f t="shared" si="3"/>
        <v>0</v>
      </c>
      <c r="U18" s="129">
        <f t="shared" si="0"/>
        <v>0</v>
      </c>
    </row>
    <row r="19" spans="1:21" x14ac:dyDescent="0.15">
      <c r="A19" s="168"/>
      <c r="B19" s="36">
        <v>13</v>
      </c>
      <c r="C19" s="127"/>
      <c r="D19" s="128">
        <f>'MPS(input)'!$E$9</f>
        <v>0</v>
      </c>
      <c r="E19" s="129">
        <f>'MPS(input)'!$E$10</f>
        <v>0</v>
      </c>
      <c r="F19" s="130">
        <f>'MPS(input)'!$E$15</f>
        <v>0</v>
      </c>
      <c r="G19" s="113">
        <f>'MPS(input)'!$E$16</f>
        <v>0</v>
      </c>
      <c r="H19" s="113">
        <f>'MPS(input)'!$E$17</f>
        <v>0</v>
      </c>
      <c r="I19" s="113">
        <f>'MPS(input)'!$E$18</f>
        <v>0</v>
      </c>
      <c r="J19" s="131"/>
      <c r="K19" s="131"/>
      <c r="L19" s="131"/>
      <c r="M19" s="43"/>
      <c r="N19" s="132"/>
      <c r="O19" s="112" t="e">
        <f t="shared" si="1"/>
        <v>#DIV/0!</v>
      </c>
      <c r="P19" s="86">
        <f>'MPS(input)'!$E$25</f>
        <v>0</v>
      </c>
      <c r="Q19" s="133">
        <f>'MPS(input)'!$E$26</f>
        <v>0</v>
      </c>
      <c r="R19" s="111">
        <f>'MPS(input)'!$E$27</f>
        <v>0</v>
      </c>
      <c r="S19" s="134">
        <f t="shared" si="2"/>
        <v>0</v>
      </c>
      <c r="T19" s="134">
        <f t="shared" si="3"/>
        <v>0</v>
      </c>
      <c r="U19" s="129">
        <f t="shared" si="0"/>
        <v>0</v>
      </c>
    </row>
    <row r="20" spans="1:21" x14ac:dyDescent="0.15">
      <c r="A20" s="168"/>
      <c r="B20" s="36">
        <v>14</v>
      </c>
      <c r="C20" s="127"/>
      <c r="D20" s="128">
        <f>'MPS(input)'!$E$9</f>
        <v>0</v>
      </c>
      <c r="E20" s="129">
        <f>'MPS(input)'!$E$10</f>
        <v>0</v>
      </c>
      <c r="F20" s="130">
        <f>'MPS(input)'!$E$15</f>
        <v>0</v>
      </c>
      <c r="G20" s="113">
        <f>'MPS(input)'!$E$16</f>
        <v>0</v>
      </c>
      <c r="H20" s="113">
        <f>'MPS(input)'!$E$17</f>
        <v>0</v>
      </c>
      <c r="I20" s="113">
        <f>'MPS(input)'!$E$18</f>
        <v>0</v>
      </c>
      <c r="J20" s="131"/>
      <c r="K20" s="131"/>
      <c r="L20" s="131"/>
      <c r="M20" s="43"/>
      <c r="N20" s="132"/>
      <c r="O20" s="112" t="e">
        <f t="shared" si="1"/>
        <v>#DIV/0!</v>
      </c>
      <c r="P20" s="86">
        <f>'MPS(input)'!$E$25</f>
        <v>0</v>
      </c>
      <c r="Q20" s="133">
        <f>'MPS(input)'!$E$26</f>
        <v>0</v>
      </c>
      <c r="R20" s="111">
        <f>'MPS(input)'!$E$27</f>
        <v>0</v>
      </c>
      <c r="S20" s="134">
        <f t="shared" si="2"/>
        <v>0</v>
      </c>
      <c r="T20" s="134">
        <f t="shared" si="3"/>
        <v>0</v>
      </c>
      <c r="U20" s="129">
        <f t="shared" si="0"/>
        <v>0</v>
      </c>
    </row>
    <row r="21" spans="1:21" x14ac:dyDescent="0.15">
      <c r="A21" s="168"/>
      <c r="B21" s="36">
        <v>15</v>
      </c>
      <c r="C21" s="127"/>
      <c r="D21" s="128">
        <f>'MPS(input)'!$E$9</f>
        <v>0</v>
      </c>
      <c r="E21" s="129">
        <f>'MPS(input)'!$E$10</f>
        <v>0</v>
      </c>
      <c r="F21" s="130">
        <f>'MPS(input)'!$E$15</f>
        <v>0</v>
      </c>
      <c r="G21" s="113">
        <f>'MPS(input)'!$E$16</f>
        <v>0</v>
      </c>
      <c r="H21" s="113">
        <f>'MPS(input)'!$E$17</f>
        <v>0</v>
      </c>
      <c r="I21" s="113">
        <f>'MPS(input)'!$E$18</f>
        <v>0</v>
      </c>
      <c r="J21" s="131"/>
      <c r="K21" s="131"/>
      <c r="L21" s="131"/>
      <c r="M21" s="43"/>
      <c r="N21" s="132"/>
      <c r="O21" s="112" t="e">
        <f t="shared" si="1"/>
        <v>#DIV/0!</v>
      </c>
      <c r="P21" s="86">
        <f>'MPS(input)'!$E$25</f>
        <v>0</v>
      </c>
      <c r="Q21" s="133">
        <f>'MPS(input)'!$E$26</f>
        <v>0</v>
      </c>
      <c r="R21" s="111">
        <f>'MPS(input)'!$E$27</f>
        <v>0</v>
      </c>
      <c r="S21" s="134">
        <f t="shared" si="2"/>
        <v>0</v>
      </c>
      <c r="T21" s="134">
        <f t="shared" si="3"/>
        <v>0</v>
      </c>
      <c r="U21" s="129">
        <f t="shared" si="0"/>
        <v>0</v>
      </c>
    </row>
    <row r="22" spans="1:21" x14ac:dyDescent="0.15">
      <c r="A22" s="168"/>
      <c r="B22" s="36">
        <v>16</v>
      </c>
      <c r="C22" s="127"/>
      <c r="D22" s="128">
        <f>'MPS(input)'!$E$9</f>
        <v>0</v>
      </c>
      <c r="E22" s="129">
        <f>'MPS(input)'!$E$10</f>
        <v>0</v>
      </c>
      <c r="F22" s="130">
        <f>'MPS(input)'!$E$15</f>
        <v>0</v>
      </c>
      <c r="G22" s="113">
        <f>'MPS(input)'!$E$16</f>
        <v>0</v>
      </c>
      <c r="H22" s="113">
        <f>'MPS(input)'!$E$17</f>
        <v>0</v>
      </c>
      <c r="I22" s="113">
        <f>'MPS(input)'!$E$18</f>
        <v>0</v>
      </c>
      <c r="J22" s="131"/>
      <c r="K22" s="131"/>
      <c r="L22" s="131"/>
      <c r="M22" s="43"/>
      <c r="N22" s="132"/>
      <c r="O22" s="112" t="e">
        <f t="shared" si="1"/>
        <v>#DIV/0!</v>
      </c>
      <c r="P22" s="86">
        <f>'MPS(input)'!$E$25</f>
        <v>0</v>
      </c>
      <c r="Q22" s="133">
        <f>'MPS(input)'!$E$26</f>
        <v>0</v>
      </c>
      <c r="R22" s="111">
        <f>'MPS(input)'!$E$27</f>
        <v>0</v>
      </c>
      <c r="S22" s="134">
        <f t="shared" si="2"/>
        <v>0</v>
      </c>
      <c r="T22" s="134">
        <f t="shared" si="3"/>
        <v>0</v>
      </c>
      <c r="U22" s="129">
        <f t="shared" si="0"/>
        <v>0</v>
      </c>
    </row>
    <row r="23" spans="1:21" x14ac:dyDescent="0.15">
      <c r="A23" s="168"/>
      <c r="B23" s="36">
        <v>17</v>
      </c>
      <c r="C23" s="127"/>
      <c r="D23" s="128">
        <f>'MPS(input)'!$E$9</f>
        <v>0</v>
      </c>
      <c r="E23" s="129">
        <f>'MPS(input)'!$E$10</f>
        <v>0</v>
      </c>
      <c r="F23" s="130">
        <f>'MPS(input)'!$E$15</f>
        <v>0</v>
      </c>
      <c r="G23" s="113">
        <f>'MPS(input)'!$E$16</f>
        <v>0</v>
      </c>
      <c r="H23" s="113">
        <f>'MPS(input)'!$E$17</f>
        <v>0</v>
      </c>
      <c r="I23" s="113">
        <f>'MPS(input)'!$E$18</f>
        <v>0</v>
      </c>
      <c r="J23" s="131"/>
      <c r="K23" s="131"/>
      <c r="L23" s="131"/>
      <c r="M23" s="43"/>
      <c r="N23" s="132"/>
      <c r="O23" s="112" t="e">
        <f t="shared" si="1"/>
        <v>#DIV/0!</v>
      </c>
      <c r="P23" s="86">
        <f>'MPS(input)'!$E$25</f>
        <v>0</v>
      </c>
      <c r="Q23" s="133">
        <f>'MPS(input)'!$E$26</f>
        <v>0</v>
      </c>
      <c r="R23" s="111">
        <f>'MPS(input)'!$E$27</f>
        <v>0</v>
      </c>
      <c r="S23" s="134">
        <f t="shared" si="2"/>
        <v>0</v>
      </c>
      <c r="T23" s="134">
        <f t="shared" si="3"/>
        <v>0</v>
      </c>
      <c r="U23" s="129">
        <f t="shared" si="0"/>
        <v>0</v>
      </c>
    </row>
    <row r="24" spans="1:21" x14ac:dyDescent="0.15">
      <c r="A24" s="168"/>
      <c r="B24" s="36">
        <v>18</v>
      </c>
      <c r="C24" s="127"/>
      <c r="D24" s="128">
        <f>'MPS(input)'!$E$9</f>
        <v>0</v>
      </c>
      <c r="E24" s="129">
        <f>'MPS(input)'!$E$10</f>
        <v>0</v>
      </c>
      <c r="F24" s="130">
        <f>'MPS(input)'!$E$15</f>
        <v>0</v>
      </c>
      <c r="G24" s="113">
        <f>'MPS(input)'!$E$16</f>
        <v>0</v>
      </c>
      <c r="H24" s="113">
        <f>'MPS(input)'!$E$17</f>
        <v>0</v>
      </c>
      <c r="I24" s="113">
        <f>'MPS(input)'!$E$18</f>
        <v>0</v>
      </c>
      <c r="J24" s="131"/>
      <c r="K24" s="131"/>
      <c r="L24" s="131"/>
      <c r="M24" s="43"/>
      <c r="N24" s="132"/>
      <c r="O24" s="112" t="e">
        <f t="shared" si="1"/>
        <v>#DIV/0!</v>
      </c>
      <c r="P24" s="86">
        <f>'MPS(input)'!$E$25</f>
        <v>0</v>
      </c>
      <c r="Q24" s="133">
        <f>'MPS(input)'!$E$26</f>
        <v>0</v>
      </c>
      <c r="R24" s="111">
        <f>'MPS(input)'!$E$27</f>
        <v>0</v>
      </c>
      <c r="S24" s="134">
        <f t="shared" si="2"/>
        <v>0</v>
      </c>
      <c r="T24" s="134">
        <f t="shared" si="3"/>
        <v>0</v>
      </c>
      <c r="U24" s="129">
        <f t="shared" si="0"/>
        <v>0</v>
      </c>
    </row>
    <row r="25" spans="1:21" x14ac:dyDescent="0.15">
      <c r="A25" s="168"/>
      <c r="B25" s="36">
        <v>19</v>
      </c>
      <c r="C25" s="127"/>
      <c r="D25" s="128">
        <f>'MPS(input)'!$E$9</f>
        <v>0</v>
      </c>
      <c r="E25" s="129">
        <f>'MPS(input)'!$E$10</f>
        <v>0</v>
      </c>
      <c r="F25" s="130">
        <f>'MPS(input)'!$E$15</f>
        <v>0</v>
      </c>
      <c r="G25" s="113">
        <f>'MPS(input)'!$E$16</f>
        <v>0</v>
      </c>
      <c r="H25" s="113">
        <f>'MPS(input)'!$E$17</f>
        <v>0</v>
      </c>
      <c r="I25" s="113">
        <f>'MPS(input)'!$E$18</f>
        <v>0</v>
      </c>
      <c r="J25" s="131"/>
      <c r="K25" s="131"/>
      <c r="L25" s="131"/>
      <c r="M25" s="43"/>
      <c r="N25" s="132"/>
      <c r="O25" s="112" t="e">
        <f t="shared" si="1"/>
        <v>#DIV/0!</v>
      </c>
      <c r="P25" s="86">
        <f>'MPS(input)'!$E$25</f>
        <v>0</v>
      </c>
      <c r="Q25" s="133">
        <f>'MPS(input)'!$E$26</f>
        <v>0</v>
      </c>
      <c r="R25" s="111">
        <f>'MPS(input)'!$E$27</f>
        <v>0</v>
      </c>
      <c r="S25" s="134">
        <f t="shared" si="2"/>
        <v>0</v>
      </c>
      <c r="T25" s="134">
        <f t="shared" si="3"/>
        <v>0</v>
      </c>
      <c r="U25" s="129">
        <f t="shared" si="0"/>
        <v>0</v>
      </c>
    </row>
    <row r="26" spans="1:21" x14ac:dyDescent="0.15">
      <c r="A26" s="168"/>
      <c r="B26" s="36">
        <v>20</v>
      </c>
      <c r="C26" s="127"/>
      <c r="D26" s="128">
        <f>'MPS(input)'!$E$9</f>
        <v>0</v>
      </c>
      <c r="E26" s="129">
        <f>'MPS(input)'!$E$10</f>
        <v>0</v>
      </c>
      <c r="F26" s="130">
        <f>'MPS(input)'!$E$15</f>
        <v>0</v>
      </c>
      <c r="G26" s="113">
        <f>'MPS(input)'!$E$16</f>
        <v>0</v>
      </c>
      <c r="H26" s="113">
        <f>'MPS(input)'!$E$17</f>
        <v>0</v>
      </c>
      <c r="I26" s="113">
        <f>'MPS(input)'!$E$18</f>
        <v>0</v>
      </c>
      <c r="J26" s="131"/>
      <c r="K26" s="131"/>
      <c r="L26" s="131"/>
      <c r="M26" s="43"/>
      <c r="N26" s="132"/>
      <c r="O26" s="112" t="e">
        <f>$K26*(293/$M26)*((0.801/0.101)^((1.4-1)/($N26*1.4))-1)/((($L26+0.101)/0.101)^((1.4-1)/($N26*1.4))-1)</f>
        <v>#DIV/0!</v>
      </c>
      <c r="P26" s="86">
        <f>'MPS(input)'!$E$25</f>
        <v>0</v>
      </c>
      <c r="Q26" s="133">
        <f>'MPS(input)'!$E$26</f>
        <v>0</v>
      </c>
      <c r="R26" s="111">
        <f>'MPS(input)'!$E$27</f>
        <v>0</v>
      </c>
      <c r="S26" s="134">
        <f t="shared" si="2"/>
        <v>0</v>
      </c>
      <c r="T26" s="134">
        <f t="shared" si="3"/>
        <v>0</v>
      </c>
      <c r="U26" s="129">
        <f t="shared" si="0"/>
        <v>0</v>
      </c>
    </row>
    <row r="27" spans="1:21" ht="15" x14ac:dyDescent="0.15">
      <c r="A27" s="168"/>
      <c r="B27" s="87" t="s">
        <v>66</v>
      </c>
      <c r="C27" s="88" t="s">
        <v>65</v>
      </c>
      <c r="D27" s="88" t="s">
        <v>65</v>
      </c>
      <c r="E27" s="88" t="s">
        <v>65</v>
      </c>
      <c r="F27" s="88" t="s">
        <v>65</v>
      </c>
      <c r="G27" s="88" t="s">
        <v>65</v>
      </c>
      <c r="H27" s="88" t="s">
        <v>65</v>
      </c>
      <c r="I27" s="88" t="s">
        <v>65</v>
      </c>
      <c r="J27" s="88" t="s">
        <v>65</v>
      </c>
      <c r="K27" s="88" t="s">
        <v>65</v>
      </c>
      <c r="L27" s="88" t="s">
        <v>65</v>
      </c>
      <c r="M27" s="88" t="s">
        <v>65</v>
      </c>
      <c r="N27" s="88" t="s">
        <v>65</v>
      </c>
      <c r="O27" s="88" t="s">
        <v>65</v>
      </c>
      <c r="P27" s="88" t="s">
        <v>65</v>
      </c>
      <c r="Q27" s="88" t="s">
        <v>65</v>
      </c>
      <c r="R27" s="88" t="s">
        <v>65</v>
      </c>
      <c r="S27" s="135">
        <f>SUMIF($S7:$S26,"&gt;0",$S7:$S26)</f>
        <v>0</v>
      </c>
      <c r="T27" s="135">
        <f>SUMIF($T7:$T26,"&gt;0",$T7:$T26)</f>
        <v>0</v>
      </c>
      <c r="U27" s="135">
        <f>SUMIF($U7:$U26,"&gt;0",$U7:$U26)</f>
        <v>0</v>
      </c>
    </row>
    <row r="31" spans="1:21" ht="13.9" customHeight="1" x14ac:dyDescent="0.15"/>
  </sheetData>
  <sheetProtection password="C763" sheet="1" objects="1" scenarios="1" formatCells="0" formatRows="0"/>
  <mergeCells count="4">
    <mergeCell ref="C3:E3"/>
    <mergeCell ref="F3:R3"/>
    <mergeCell ref="S3:U3"/>
    <mergeCell ref="A7:A27"/>
  </mergeCells>
  <phoneticPr fontId="18"/>
  <dataValidations count="1">
    <dataValidation type="list" errorStyle="warning" allowBlank="1" showInputMessage="1" showErrorMessage="1" sqref="J7:J26">
      <formula1>SP_RE_sc_i</formula1>
    </dataValidation>
  </dataValidations>
  <pageMargins left="0.7" right="0.7" top="0.75" bottom="0.75" header="0.3" footer="0.3"/>
  <pageSetup paperSize="9"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4"/>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5" customWidth="1"/>
    <col min="10" max="16384" width="9" style="1"/>
  </cols>
  <sheetData>
    <row r="1" spans="1:11" ht="18" customHeight="1" x14ac:dyDescent="0.15">
      <c r="I1" s="11" t="str">
        <f>'MPS(input)'!K1</f>
        <v>Monitoring Spreadsheet: JCM_TH_AM002_ver02.0</v>
      </c>
    </row>
    <row r="2" spans="1:11" ht="18" customHeight="1" x14ac:dyDescent="0.15">
      <c r="I2" s="11" t="str">
        <f>'MPS(input)'!K2</f>
        <v>Reference Number:</v>
      </c>
    </row>
    <row r="3" spans="1:11" ht="27.75" customHeight="1" x14ac:dyDescent="0.15">
      <c r="A3" s="169" t="s">
        <v>129</v>
      </c>
      <c r="B3" s="169"/>
      <c r="C3" s="169"/>
      <c r="D3" s="169"/>
      <c r="E3" s="169"/>
      <c r="F3" s="169"/>
      <c r="G3" s="169"/>
      <c r="H3" s="169"/>
      <c r="I3" s="169"/>
    </row>
    <row r="4" spans="1:11" ht="11.25" customHeight="1" x14ac:dyDescent="0.15"/>
    <row r="5" spans="1:11" ht="18.75" customHeight="1" thickBot="1" x14ac:dyDescent="0.2">
      <c r="A5" s="21" t="s">
        <v>2</v>
      </c>
      <c r="B5" s="12"/>
      <c r="C5" s="12"/>
      <c r="D5" s="12"/>
      <c r="E5" s="13"/>
      <c r="F5" s="14" t="s">
        <v>6</v>
      </c>
      <c r="G5" s="41" t="s">
        <v>0</v>
      </c>
      <c r="H5" s="14" t="s">
        <v>1</v>
      </c>
      <c r="I5" s="15" t="s">
        <v>7</v>
      </c>
    </row>
    <row r="6" spans="1:11" ht="18.75" customHeight="1" thickBot="1" x14ac:dyDescent="0.2">
      <c r="A6" s="22"/>
      <c r="B6" s="16" t="s">
        <v>36</v>
      </c>
      <c r="C6" s="16"/>
      <c r="D6" s="16"/>
      <c r="E6" s="16"/>
      <c r="F6" s="39" t="s">
        <v>82</v>
      </c>
      <c r="G6" s="139">
        <f>G10-G13</f>
        <v>0</v>
      </c>
      <c r="H6" s="40" t="s">
        <v>39</v>
      </c>
      <c r="I6" s="18" t="s">
        <v>40</v>
      </c>
    </row>
    <row r="7" spans="1:11" ht="18.75" customHeight="1" x14ac:dyDescent="0.15">
      <c r="A7" s="21" t="s">
        <v>3</v>
      </c>
      <c r="B7" s="12"/>
      <c r="C7" s="12"/>
      <c r="D7" s="12"/>
      <c r="E7" s="13"/>
      <c r="F7" s="13"/>
      <c r="G7" s="42"/>
      <c r="H7" s="13"/>
      <c r="I7" s="14"/>
      <c r="J7" s="10"/>
      <c r="K7" s="10"/>
    </row>
    <row r="8" spans="1:11" ht="18.75" customHeight="1" x14ac:dyDescent="0.15">
      <c r="A8" s="23"/>
      <c r="B8" s="170" t="s">
        <v>83</v>
      </c>
      <c r="C8" s="171"/>
      <c r="D8" s="171"/>
      <c r="E8" s="172"/>
      <c r="F8" s="19" t="s">
        <v>83</v>
      </c>
      <c r="G8" s="18" t="s">
        <v>83</v>
      </c>
      <c r="H8" s="18" t="s">
        <v>83</v>
      </c>
      <c r="I8" s="19" t="s">
        <v>83</v>
      </c>
    </row>
    <row r="9" spans="1:11" ht="18.75" customHeight="1" thickBot="1" x14ac:dyDescent="0.2">
      <c r="A9" s="21" t="s">
        <v>4</v>
      </c>
      <c r="B9" s="13"/>
      <c r="C9" s="12"/>
      <c r="D9" s="14"/>
      <c r="E9" s="14"/>
      <c r="F9" s="14"/>
      <c r="G9" s="21"/>
      <c r="H9" s="13"/>
      <c r="I9" s="14"/>
    </row>
    <row r="10" spans="1:11" ht="18.75" customHeight="1" thickBot="1" x14ac:dyDescent="0.2">
      <c r="A10" s="23"/>
      <c r="B10" s="27" t="s">
        <v>37</v>
      </c>
      <c r="C10" s="16"/>
      <c r="D10" s="16"/>
      <c r="E10" s="16"/>
      <c r="F10" s="39" t="s">
        <v>82</v>
      </c>
      <c r="G10" s="139">
        <f>G11</f>
        <v>0</v>
      </c>
      <c r="H10" s="40" t="s">
        <v>39</v>
      </c>
      <c r="I10" s="19" t="s">
        <v>41</v>
      </c>
    </row>
    <row r="11" spans="1:11" ht="18.75" customHeight="1" x14ac:dyDescent="0.15">
      <c r="A11" s="23"/>
      <c r="B11" s="25"/>
      <c r="C11" s="28" t="s">
        <v>80</v>
      </c>
      <c r="D11" s="31"/>
      <c r="E11" s="32"/>
      <c r="F11" s="19" t="s">
        <v>82</v>
      </c>
      <c r="G11" s="140">
        <f>'MPS(input_separate)'!S27</f>
        <v>0</v>
      </c>
      <c r="H11" s="17" t="s">
        <v>39</v>
      </c>
      <c r="I11" s="19" t="s">
        <v>41</v>
      </c>
    </row>
    <row r="12" spans="1:11" ht="18.75" customHeight="1" thickBot="1" x14ac:dyDescent="0.2">
      <c r="A12" s="21" t="s">
        <v>5</v>
      </c>
      <c r="B12" s="12"/>
      <c r="C12" s="12"/>
      <c r="D12" s="12"/>
      <c r="E12" s="13"/>
      <c r="F12" s="14"/>
      <c r="G12" s="21"/>
      <c r="H12" s="13"/>
      <c r="I12" s="14"/>
    </row>
    <row r="13" spans="1:11" ht="18.75" customHeight="1" thickBot="1" x14ac:dyDescent="0.2">
      <c r="A13" s="23"/>
      <c r="B13" s="24" t="s">
        <v>38</v>
      </c>
      <c r="C13" s="20"/>
      <c r="D13" s="20"/>
      <c r="E13" s="20"/>
      <c r="F13" s="39" t="s">
        <v>82</v>
      </c>
      <c r="G13" s="139">
        <f>G14</f>
        <v>0</v>
      </c>
      <c r="H13" s="40" t="s">
        <v>39</v>
      </c>
      <c r="I13" s="19" t="s">
        <v>42</v>
      </c>
    </row>
    <row r="14" spans="1:11" ht="18.75" customHeight="1" x14ac:dyDescent="0.15">
      <c r="A14" s="22"/>
      <c r="B14" s="26"/>
      <c r="C14" s="28" t="s">
        <v>81</v>
      </c>
      <c r="D14" s="30"/>
      <c r="E14" s="29"/>
      <c r="F14" s="19" t="s">
        <v>82</v>
      </c>
      <c r="G14" s="140">
        <f>'MPS(input_separate)'!T27</f>
        <v>0</v>
      </c>
      <c r="H14" s="17" t="s">
        <v>39</v>
      </c>
      <c r="I14" s="19" t="s">
        <v>42</v>
      </c>
    </row>
    <row r="15" spans="1:11" x14ac:dyDescent="0.15">
      <c r="A15" s="2"/>
      <c r="B15" s="2"/>
      <c r="C15" s="7"/>
      <c r="D15" s="2"/>
      <c r="E15" s="7"/>
      <c r="F15" s="9"/>
      <c r="G15" s="8"/>
      <c r="H15" s="8"/>
      <c r="I15" s="6"/>
    </row>
    <row r="16" spans="1:11" ht="21.75" customHeight="1" x14ac:dyDescent="0.15">
      <c r="E16" s="2" t="s">
        <v>8</v>
      </c>
      <c r="F16" s="4"/>
    </row>
    <row r="17" spans="5:8" ht="18" customHeight="1" x14ac:dyDescent="0.15">
      <c r="E17" s="37" t="s">
        <v>86</v>
      </c>
      <c r="F17" s="118">
        <v>5.73</v>
      </c>
      <c r="G17" s="33" t="s">
        <v>83</v>
      </c>
      <c r="H17" s="3"/>
    </row>
    <row r="18" spans="5:8" ht="18" customHeight="1" x14ac:dyDescent="0.15">
      <c r="E18" s="37" t="s">
        <v>87</v>
      </c>
      <c r="F18" s="118">
        <v>6</v>
      </c>
      <c r="G18" s="33" t="s">
        <v>83</v>
      </c>
      <c r="H18" s="3"/>
    </row>
    <row r="19" spans="5:8" ht="18" customHeight="1" x14ac:dyDescent="0.15">
      <c r="E19" s="37" t="s">
        <v>88</v>
      </c>
      <c r="F19" s="118">
        <v>5.67</v>
      </c>
      <c r="G19" s="33" t="s">
        <v>83</v>
      </c>
      <c r="H19" s="2"/>
    </row>
    <row r="20" spans="5:8" ht="18" customHeight="1" x14ac:dyDescent="0.15">
      <c r="E20" s="37" t="s">
        <v>89</v>
      </c>
      <c r="F20" s="118">
        <v>5.84</v>
      </c>
      <c r="G20" s="33" t="s">
        <v>83</v>
      </c>
      <c r="H20" s="2"/>
    </row>
    <row r="21" spans="5:8" ht="18" customHeight="1" x14ac:dyDescent="0.15">
      <c r="E21" s="37" t="s">
        <v>90</v>
      </c>
      <c r="F21" s="118">
        <v>6.14</v>
      </c>
      <c r="G21" s="33" t="s">
        <v>83</v>
      </c>
      <c r="H21" s="2"/>
    </row>
    <row r="22" spans="5:8" ht="18" customHeight="1" x14ac:dyDescent="0.15">
      <c r="E22" s="37" t="s">
        <v>91</v>
      </c>
      <c r="F22" s="118">
        <v>5.65</v>
      </c>
      <c r="G22" s="33" t="s">
        <v>83</v>
      </c>
      <c r="H22" s="2"/>
    </row>
    <row r="23" spans="5:8" ht="18" customHeight="1" x14ac:dyDescent="0.15">
      <c r="E23" s="37" t="s">
        <v>92</v>
      </c>
      <c r="F23" s="118">
        <v>5.49</v>
      </c>
      <c r="G23" s="33" t="s">
        <v>83</v>
      </c>
      <c r="H23" s="2"/>
    </row>
    <row r="24" spans="5:8" s="5" customFormat="1" x14ac:dyDescent="0.15">
      <c r="E24" s="2"/>
      <c r="F24" s="2"/>
      <c r="G24" s="2"/>
      <c r="H24" s="2"/>
    </row>
  </sheetData>
  <sheetProtection password="C763" sheet="1" objects="1" scenarios="1"/>
  <mergeCells count="2">
    <mergeCell ref="A3:I3"/>
    <mergeCell ref="B8:E8"/>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ColWidth="9" defaultRowHeight="13.5" x14ac:dyDescent="0.15"/>
  <cols>
    <col min="1" max="1" width="3.625" style="68" customWidth="1"/>
    <col min="2" max="2" width="36.375" style="68" customWidth="1"/>
    <col min="3" max="3" width="49.125" style="68" customWidth="1"/>
    <col min="4" max="16384" width="9" style="68"/>
  </cols>
  <sheetData>
    <row r="1" spans="1:3" ht="18" customHeight="1" x14ac:dyDescent="0.15">
      <c r="C1" s="69" t="str">
        <f>'MPS(input)'!K1</f>
        <v>Monitoring Spreadsheet: JCM_TH_AM002_ver02.0</v>
      </c>
    </row>
    <row r="2" spans="1:3" ht="18" customHeight="1" x14ac:dyDescent="0.15">
      <c r="C2" s="69" t="str">
        <f>'MPS(input)'!K2</f>
        <v>Reference Number:</v>
      </c>
    </row>
    <row r="3" spans="1:3" ht="24.75" customHeight="1" x14ac:dyDescent="0.15">
      <c r="A3" s="173" t="s">
        <v>164</v>
      </c>
      <c r="B3" s="173"/>
      <c r="C3" s="173"/>
    </row>
    <row r="5" spans="1:3" ht="21" customHeight="1" x14ac:dyDescent="0.15">
      <c r="B5" s="70" t="s">
        <v>165</v>
      </c>
      <c r="C5" s="70" t="s">
        <v>166</v>
      </c>
    </row>
    <row r="6" spans="1:3" ht="54.75" customHeight="1" x14ac:dyDescent="0.15">
      <c r="B6" s="67"/>
      <c r="C6" s="67"/>
    </row>
    <row r="7" spans="1:3" ht="54.75" customHeight="1" x14ac:dyDescent="0.15">
      <c r="B7" s="67"/>
      <c r="C7" s="67"/>
    </row>
    <row r="8" spans="1:3" ht="54.75" customHeight="1" x14ac:dyDescent="0.15">
      <c r="B8" s="67"/>
      <c r="C8" s="67"/>
    </row>
    <row r="9" spans="1:3" ht="54.75" customHeight="1" x14ac:dyDescent="0.15">
      <c r="B9" s="67"/>
      <c r="C9" s="67"/>
    </row>
    <row r="10" spans="1:3" ht="54.75" customHeight="1" x14ac:dyDescent="0.15">
      <c r="B10" s="67"/>
      <c r="C10" s="67"/>
    </row>
    <row r="11" spans="1:3" ht="54.75" customHeight="1" x14ac:dyDescent="0.15">
      <c r="B11" s="67"/>
      <c r="C11" s="67"/>
    </row>
    <row r="12" spans="1:3" ht="54.75" customHeight="1" x14ac:dyDescent="0.15">
      <c r="B12" s="67"/>
      <c r="C12" s="67"/>
    </row>
  </sheetData>
  <sheetProtection password="C763" sheet="1" objects="1" scenarios="1" formatCells="0" formatRows="0" insertRows="0"/>
  <mergeCells count="1">
    <mergeCell ref="A3:C3"/>
  </mergeCells>
  <phoneticPr fontId="18"/>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6"/>
  <sheetViews>
    <sheetView showGridLines="0" view="pageBreakPreview" zoomScale="70" zoomScaleNormal="60" zoomScaleSheetLayoutView="70" workbookViewId="0"/>
  </sheetViews>
  <sheetFormatPr defaultColWidth="9" defaultRowHeight="14.25" x14ac:dyDescent="0.15"/>
  <cols>
    <col min="1" max="1" width="2.625" style="89" customWidth="1"/>
    <col min="2" max="2" width="11.625" style="89" customWidth="1"/>
    <col min="3" max="3" width="12.75" style="89" customWidth="1"/>
    <col min="4" max="4" width="12.375" style="89" customWidth="1"/>
    <col min="5" max="5" width="28.25" style="89" customWidth="1"/>
    <col min="6" max="6" width="10.625" style="89" customWidth="1"/>
    <col min="7" max="8" width="11.625" style="89" customWidth="1"/>
    <col min="9" max="9" width="11.5" style="89" customWidth="1"/>
    <col min="10" max="10" width="63.125" style="89" customWidth="1"/>
    <col min="11" max="11" width="12.625" style="89" customWidth="1"/>
    <col min="12" max="12" width="11.625" style="89" customWidth="1"/>
    <col min="13" max="16384" width="9" style="89"/>
  </cols>
  <sheetData>
    <row r="1" spans="1:12" ht="18" customHeight="1" x14ac:dyDescent="0.15">
      <c r="L1" s="90" t="str">
        <f>'MPS(input)'!K1</f>
        <v>Monitoring Spreadsheet: JCM_TH_AM002_ver02.0</v>
      </c>
    </row>
    <row r="2" spans="1:12" ht="18" customHeight="1" x14ac:dyDescent="0.15">
      <c r="L2" s="90" t="str">
        <f>'MPS(input)'!K2</f>
        <v>Reference Number:</v>
      </c>
    </row>
    <row r="3" spans="1:12" ht="27.75" customHeight="1" x14ac:dyDescent="0.15">
      <c r="A3" s="109" t="s">
        <v>175</v>
      </c>
      <c r="B3" s="109"/>
      <c r="C3" s="92"/>
      <c r="D3" s="92"/>
      <c r="E3" s="92"/>
      <c r="F3" s="92"/>
      <c r="G3" s="92"/>
      <c r="H3" s="92"/>
      <c r="I3" s="92"/>
      <c r="J3" s="92"/>
      <c r="K3" s="92"/>
      <c r="L3" s="93"/>
    </row>
    <row r="5" spans="1:12" ht="15" customHeight="1" x14ac:dyDescent="0.15">
      <c r="A5" s="94" t="s">
        <v>177</v>
      </c>
      <c r="B5" s="94"/>
      <c r="C5" s="94"/>
    </row>
    <row r="6" spans="1:12" ht="15" customHeight="1" x14ac:dyDescent="0.15">
      <c r="A6" s="94"/>
      <c r="B6" s="107" t="s">
        <v>10</v>
      </c>
      <c r="C6" s="107" t="s">
        <v>11</v>
      </c>
      <c r="D6" s="107" t="s">
        <v>12</v>
      </c>
      <c r="E6" s="107" t="s">
        <v>13</v>
      </c>
      <c r="F6" s="107" t="s">
        <v>14</v>
      </c>
      <c r="G6" s="107" t="s">
        <v>15</v>
      </c>
      <c r="H6" s="107" t="s">
        <v>16</v>
      </c>
      <c r="I6" s="107" t="s">
        <v>17</v>
      </c>
      <c r="J6" s="107" t="s">
        <v>18</v>
      </c>
      <c r="K6" s="107" t="s">
        <v>19</v>
      </c>
      <c r="L6" s="107" t="s">
        <v>167</v>
      </c>
    </row>
    <row r="7" spans="1:12" s="96" customFormat="1" ht="34.5" customHeight="1" x14ac:dyDescent="0.15">
      <c r="B7" s="107" t="s">
        <v>181</v>
      </c>
      <c r="C7" s="107" t="s">
        <v>20</v>
      </c>
      <c r="D7" s="107" t="s">
        <v>21</v>
      </c>
      <c r="E7" s="107" t="s">
        <v>22</v>
      </c>
      <c r="F7" s="107" t="s">
        <v>180</v>
      </c>
      <c r="G7" s="107" t="s">
        <v>1</v>
      </c>
      <c r="H7" s="107" t="s">
        <v>25</v>
      </c>
      <c r="I7" s="107" t="s">
        <v>26</v>
      </c>
      <c r="J7" s="107" t="s">
        <v>27</v>
      </c>
      <c r="K7" s="107" t="s">
        <v>28</v>
      </c>
      <c r="L7" s="107" t="s">
        <v>29</v>
      </c>
    </row>
    <row r="8" spans="1:12" ht="250.15" customHeight="1" x14ac:dyDescent="0.15">
      <c r="B8" s="115"/>
      <c r="C8" s="114" t="s">
        <v>43</v>
      </c>
      <c r="D8" s="106" t="s">
        <v>96</v>
      </c>
      <c r="E8" s="106" t="s">
        <v>169</v>
      </c>
      <c r="F8" s="98" t="s">
        <v>44</v>
      </c>
      <c r="G8" s="84" t="s">
        <v>45</v>
      </c>
      <c r="H8" s="34" t="s">
        <v>34</v>
      </c>
      <c r="I8" s="34" t="s">
        <v>47</v>
      </c>
      <c r="J8" s="35" t="s">
        <v>48</v>
      </c>
      <c r="K8" s="35" t="s">
        <v>49</v>
      </c>
      <c r="L8" s="142" t="s">
        <v>197</v>
      </c>
    </row>
    <row r="9" spans="1:12" ht="68.25" customHeight="1" x14ac:dyDescent="0.15">
      <c r="B9" s="115"/>
      <c r="C9" s="114" t="s">
        <v>50</v>
      </c>
      <c r="D9" s="106" t="s">
        <v>97</v>
      </c>
      <c r="E9" s="106" t="s">
        <v>98</v>
      </c>
      <c r="F9" s="126"/>
      <c r="G9" s="106" t="s">
        <v>51</v>
      </c>
      <c r="H9" s="34" t="s">
        <v>30</v>
      </c>
      <c r="I9" s="34" t="s">
        <v>53</v>
      </c>
      <c r="J9" s="35" t="s">
        <v>54</v>
      </c>
      <c r="K9" s="35" t="s">
        <v>49</v>
      </c>
      <c r="L9" s="141" t="s">
        <v>196</v>
      </c>
    </row>
    <row r="10" spans="1:12" ht="250.15" customHeight="1" x14ac:dyDescent="0.15">
      <c r="B10" s="115"/>
      <c r="C10" s="114" t="s">
        <v>55</v>
      </c>
      <c r="D10" s="106" t="s">
        <v>99</v>
      </c>
      <c r="E10" s="106" t="s">
        <v>100</v>
      </c>
      <c r="F10" s="126"/>
      <c r="G10" s="84" t="s">
        <v>45</v>
      </c>
      <c r="H10" s="34" t="s">
        <v>34</v>
      </c>
      <c r="I10" s="34" t="s">
        <v>47</v>
      </c>
      <c r="J10" s="35" t="s">
        <v>48</v>
      </c>
      <c r="K10" s="35" t="s">
        <v>49</v>
      </c>
      <c r="L10" s="141" t="s">
        <v>196</v>
      </c>
    </row>
    <row r="11" spans="1:12" ht="8.25" customHeight="1" x14ac:dyDescent="0.15"/>
    <row r="12" spans="1:12" ht="15" customHeight="1" x14ac:dyDescent="0.15">
      <c r="A12" s="94" t="s">
        <v>178</v>
      </c>
      <c r="B12" s="94"/>
    </row>
    <row r="13" spans="1:12" ht="15" customHeight="1" x14ac:dyDescent="0.15">
      <c r="B13" s="184" t="s">
        <v>10</v>
      </c>
      <c r="C13" s="185"/>
      <c r="D13" s="155" t="s">
        <v>11</v>
      </c>
      <c r="E13" s="155"/>
      <c r="F13" s="107" t="s">
        <v>12</v>
      </c>
      <c r="G13" s="107" t="s">
        <v>13</v>
      </c>
      <c r="H13" s="155" t="s">
        <v>14</v>
      </c>
      <c r="I13" s="155"/>
      <c r="J13" s="155"/>
      <c r="K13" s="155" t="s">
        <v>15</v>
      </c>
      <c r="L13" s="155"/>
    </row>
    <row r="14" spans="1:12" ht="34.5" customHeight="1" x14ac:dyDescent="0.15">
      <c r="B14" s="184" t="s">
        <v>21</v>
      </c>
      <c r="C14" s="185"/>
      <c r="D14" s="155" t="s">
        <v>22</v>
      </c>
      <c r="E14" s="155"/>
      <c r="F14" s="107" t="s">
        <v>23</v>
      </c>
      <c r="G14" s="107" t="s">
        <v>1</v>
      </c>
      <c r="H14" s="155" t="s">
        <v>26</v>
      </c>
      <c r="I14" s="155"/>
      <c r="J14" s="155"/>
      <c r="K14" s="155" t="s">
        <v>29</v>
      </c>
      <c r="L14" s="155"/>
    </row>
    <row r="15" spans="1:12" ht="68.25" customHeight="1" x14ac:dyDescent="0.15">
      <c r="B15" s="186" t="s">
        <v>102</v>
      </c>
      <c r="C15" s="187"/>
      <c r="D15" s="143" t="s">
        <v>103</v>
      </c>
      <c r="E15" s="143"/>
      <c r="F15" s="125" t="str">
        <f>IF('MPS(input)'!E15&gt;0,'MPS(input)'!E15,"")</f>
        <v/>
      </c>
      <c r="G15" s="106" t="s">
        <v>104</v>
      </c>
      <c r="H15" s="188"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88"/>
      <c r="J15" s="188"/>
      <c r="K15" s="189" t="str">
        <f>IF('MPS(input)'!J15&gt;0,'MPS(input)'!J15,"")</f>
        <v/>
      </c>
      <c r="L15" s="189"/>
    </row>
    <row r="16" spans="1:12" ht="57" customHeight="1" x14ac:dyDescent="0.15">
      <c r="B16" s="186" t="s">
        <v>102</v>
      </c>
      <c r="C16" s="187"/>
      <c r="D16" s="151" t="s">
        <v>190</v>
      </c>
      <c r="E16" s="151"/>
      <c r="F16" s="122">
        <f>IF(ISERROR(3.6*(100/F25)*F27),0,3.6*(100/F25)*F27)</f>
        <v>0</v>
      </c>
      <c r="G16" s="106" t="s">
        <v>104</v>
      </c>
      <c r="H16" s="197" t="str">
        <f>'MPS(input)'!G16</f>
        <v>Power generation efficiency obtained from manufacturer's specification.</v>
      </c>
      <c r="I16" s="197"/>
      <c r="J16" s="197"/>
      <c r="K16" s="192" t="str">
        <f>IF('MPS(input)'!J16&gt;0,'MPS(input)'!J16,"")</f>
        <v>Calculated</v>
      </c>
      <c r="L16" s="194"/>
    </row>
    <row r="17" spans="1:12" ht="57" customHeight="1" x14ac:dyDescent="0.15">
      <c r="B17" s="186" t="s">
        <v>102</v>
      </c>
      <c r="C17" s="187"/>
      <c r="D17" s="151" t="s">
        <v>191</v>
      </c>
      <c r="E17" s="151"/>
      <c r="F17" s="122">
        <f>IF(ISERROR(F9*F26*F27/F10),0,F9*F26*F27/F10)</f>
        <v>0</v>
      </c>
      <c r="G17" s="106" t="s">
        <v>104</v>
      </c>
      <c r="H17" s="197" t="str">
        <f>'MPS(input)'!G17</f>
        <v>The power generation efficiency calculated from monitored data of the amount of fuel input for power generation and the amount of electricity generated.</v>
      </c>
      <c r="I17" s="197"/>
      <c r="J17" s="197"/>
      <c r="K17" s="192" t="str">
        <f>IF('MPS(input)'!J17&gt;0,'MPS(input)'!J17,"")</f>
        <v>Calculated</v>
      </c>
      <c r="L17" s="194"/>
    </row>
    <row r="18" spans="1:12" ht="132" customHeight="1" x14ac:dyDescent="0.15">
      <c r="B18" s="186" t="s">
        <v>102</v>
      </c>
      <c r="C18" s="187"/>
      <c r="D18" s="151" t="s">
        <v>193</v>
      </c>
      <c r="E18" s="151"/>
      <c r="F18" s="125" t="str">
        <f>IF('MPS(input)'!E18&gt;0,'MPS(input)'!E18,"")</f>
        <v/>
      </c>
      <c r="G18" s="106" t="s">
        <v>104</v>
      </c>
      <c r="H18" s="197"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97"/>
      <c r="J18" s="197"/>
      <c r="K18" s="189" t="str">
        <f>IF('MPS(input)'!J18&gt;0,'MPS(input)'!J18,"")</f>
        <v/>
      </c>
      <c r="L18" s="189"/>
    </row>
    <row r="19" spans="1:12" ht="57" customHeight="1" x14ac:dyDescent="0.15">
      <c r="B19" s="186" t="s">
        <v>105</v>
      </c>
      <c r="C19" s="187"/>
      <c r="D19" s="143" t="s">
        <v>106</v>
      </c>
      <c r="E19" s="143"/>
      <c r="F19" s="116" t="str">
        <f>IF('MPS(input)'!E19&gt;0,'MPS(input)'!E19,"")</f>
        <v>-</v>
      </c>
      <c r="G19" s="106" t="s">
        <v>107</v>
      </c>
      <c r="H19" s="188" t="str">
        <f>'MPS(input)'!G19</f>
        <v>Selected from the default values set in the methodology</v>
      </c>
      <c r="I19" s="188"/>
      <c r="J19" s="188"/>
      <c r="K19" s="190" t="str">
        <f>IF('MPS(input)'!J19&gt;0,'MPS(input)'!J19,"")</f>
        <v>Input on "MPS
(input_separate)"</v>
      </c>
      <c r="L19" s="191"/>
    </row>
    <row r="20" spans="1:12" ht="57" customHeight="1" x14ac:dyDescent="0.15">
      <c r="B20" s="186" t="s">
        <v>108</v>
      </c>
      <c r="C20" s="187"/>
      <c r="D20" s="143" t="s">
        <v>109</v>
      </c>
      <c r="E20" s="143"/>
      <c r="F20" s="116" t="str">
        <f>IF('MPS(input)'!E20&gt;0,'MPS(input)'!E20,"")</f>
        <v>-</v>
      </c>
      <c r="G20" s="106" t="s">
        <v>107</v>
      </c>
      <c r="H20" s="188" t="str">
        <f>'MPS(input)'!G20</f>
        <v>Specifications of project air compressor i prepared for the quotation or factory acceptance test data by manufacturer</v>
      </c>
      <c r="I20" s="188"/>
      <c r="J20" s="188"/>
      <c r="K20" s="190" t="str">
        <f>IF('MPS(input)'!J20&gt;0,'MPS(input)'!J20,"")</f>
        <v>Input on "MPS
(input_separate)"</v>
      </c>
      <c r="L20" s="191"/>
    </row>
    <row r="21" spans="1:12" ht="57" customHeight="1" x14ac:dyDescent="0.15">
      <c r="B21" s="186" t="s">
        <v>111</v>
      </c>
      <c r="C21" s="187"/>
      <c r="D21" s="143" t="s">
        <v>112</v>
      </c>
      <c r="E21" s="143"/>
      <c r="F21" s="116" t="str">
        <f>IF('MPS(input)'!E21&gt;0,'MPS(input)'!E21,"")</f>
        <v>-</v>
      </c>
      <c r="G21" s="106" t="s">
        <v>174</v>
      </c>
      <c r="H21" s="188" t="str">
        <f>'MPS(input)'!G21</f>
        <v>Specifications of project air compressor i prepared for the quotation or factory acceptance test data by manufacturer</v>
      </c>
      <c r="I21" s="188"/>
      <c r="J21" s="188"/>
      <c r="K21" s="190" t="str">
        <f>IF('MPS(input)'!J21&gt;0,'MPS(input)'!J21,"")</f>
        <v>Input on "MPS
(input_separate)"</v>
      </c>
      <c r="L21" s="191"/>
    </row>
    <row r="22" spans="1:12" ht="57" customHeight="1" x14ac:dyDescent="0.15">
      <c r="B22" s="186" t="s">
        <v>113</v>
      </c>
      <c r="C22" s="187"/>
      <c r="D22" s="143" t="s">
        <v>114</v>
      </c>
      <c r="E22" s="143"/>
      <c r="F22" s="116" t="str">
        <f>IF('MPS(input)'!E22&gt;0,'MPS(input)'!E22,"")</f>
        <v>-</v>
      </c>
      <c r="G22" s="106" t="s">
        <v>58</v>
      </c>
      <c r="H22" s="188" t="str">
        <f>'MPS(input)'!G22</f>
        <v>Specifications of project air compressor i prepared for the quotation or factory acceptance test data by manufacturer</v>
      </c>
      <c r="I22" s="188"/>
      <c r="J22" s="188"/>
      <c r="K22" s="190" t="str">
        <f>IF('MPS(input)'!J22&gt;0,'MPS(input)'!J22,"")</f>
        <v>Input on "MPS
(input_separate)"</v>
      </c>
      <c r="L22" s="191"/>
    </row>
    <row r="23" spans="1:12" ht="57" customHeight="1" x14ac:dyDescent="0.15">
      <c r="B23" s="186" t="s">
        <v>115</v>
      </c>
      <c r="C23" s="187"/>
      <c r="D23" s="143" t="s">
        <v>116</v>
      </c>
      <c r="E23" s="143"/>
      <c r="F23" s="116" t="str">
        <f>IF('MPS(input)'!E23&gt;0,'MPS(input)'!E23,"")</f>
        <v>-</v>
      </c>
      <c r="G23" s="106" t="s">
        <v>44</v>
      </c>
      <c r="H23" s="188" t="str">
        <f>'MPS(input)'!G23</f>
        <v>Catalogues or specifications of project air compressor i</v>
      </c>
      <c r="I23" s="188"/>
      <c r="J23" s="188"/>
      <c r="K23" s="190" t="str">
        <f>IF('MPS(input)'!J23&gt;0,'MPS(input)'!J23,"")</f>
        <v>Input on "MPS
(input_separate)"</v>
      </c>
      <c r="L23" s="191"/>
    </row>
    <row r="24" spans="1:12" ht="299.25" customHeight="1" x14ac:dyDescent="0.15">
      <c r="B24" s="186" t="s">
        <v>118</v>
      </c>
      <c r="C24" s="187"/>
      <c r="D24" s="160" t="s">
        <v>119</v>
      </c>
      <c r="E24" s="161"/>
      <c r="F24" s="116" t="str">
        <f>IF('MPS(input)'!E24&gt;0,'MPS(input)'!E24,"")</f>
        <v>-</v>
      </c>
      <c r="G24" s="106" t="s">
        <v>107</v>
      </c>
      <c r="H24" s="192" t="str">
        <f>'MPS(input)'!G24</f>
        <v>Calculated with the following equation;
SPPJ,sc,i = SPPJ,i ×(Ts,PJ,sc,i/Ts,PJ,i) × [(Pd,PJ,sc,i / Ps,PJ,sc,i)^{(k-1)/mik} - 1] / [((Pd,PJ,i + 0.101) / (Ps,PJ,sc,i))^{(k-1)/mik} - 1] 
k: Heat capacity ratio (Dried Air) = 1.4
mi: number of compression stages of project air compressor i
Ps,PJ,i: Suction pressure of project air compressor i under the project specific conditions [MPa(abs)] (Default value is set at atmospheric pressure = 0.101[MPa(abs)])
Ps,PJ,sc,i: Suction pressure of project air compressor i under the specific conditions [MPa(abs)] (Default value is set at atmospheric pressure = 0.101[MPa(abs)])
Ts,PJ,i: Suction temperature of project air compressor i under the project specific conditions [K] (Value from the product catalogue or manufacturer’s specification)
Ts,PJ,sc,i: Suction temperature of project air compressor i under the specific conditions [K] (Default value is set at 293.0[K])
Pd,PJ,i: Discharge pressure of project air compressor i [MPa(Gauge pressure)] (Value from the product catalogue or manufacturer’s specification)
Pd,PJ,sc,i: Discharge pressure of project air compressor i under the specific conditions [MPa] (= 0.101[MPa(abs)] + 0.7 [MPa(Gauge pressure)] = 0.801[MPa(abs)])</v>
      </c>
      <c r="I24" s="193"/>
      <c r="J24" s="194"/>
      <c r="K24" s="195" t="str">
        <f>IF('MPS(input)'!J24&gt;0,'MPS(input)'!J24,"")</f>
        <v/>
      </c>
      <c r="L24" s="196"/>
    </row>
    <row r="25" spans="1:12" ht="30" customHeight="1" x14ac:dyDescent="0.15">
      <c r="B25" s="186" t="s">
        <v>121</v>
      </c>
      <c r="C25" s="187"/>
      <c r="D25" s="143" t="s">
        <v>59</v>
      </c>
      <c r="E25" s="143"/>
      <c r="F25" s="117" t="str">
        <f>IF('MPS(input)'!E25&gt;0,'MPS(input)'!E25,"")</f>
        <v/>
      </c>
      <c r="G25" s="85" t="s">
        <v>60</v>
      </c>
      <c r="H25" s="188" t="str">
        <f>'MPS(input)'!G25</f>
        <v>Specification of the captive power generation system provided by the manufacturer</v>
      </c>
      <c r="I25" s="188"/>
      <c r="J25" s="188"/>
      <c r="K25" s="189" t="str">
        <f>IF('MPS(input)'!J25&gt;0,'MPS(input)'!J25,"")</f>
        <v/>
      </c>
      <c r="L25" s="189"/>
    </row>
    <row r="26" spans="1:12" ht="100.15" customHeight="1" x14ac:dyDescent="0.15">
      <c r="B26" s="186" t="s">
        <v>122</v>
      </c>
      <c r="C26" s="187"/>
      <c r="D26" s="143" t="s">
        <v>62</v>
      </c>
      <c r="E26" s="143"/>
      <c r="F26" s="117" t="str">
        <f>IF('MPS(input)'!E26&gt;0,'MPS(input)'!E26,"")</f>
        <v/>
      </c>
      <c r="G26" s="85" t="s">
        <v>63</v>
      </c>
      <c r="H26" s="188" t="str">
        <f>'MPS(input)'!G26</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6" s="188"/>
      <c r="J26" s="188"/>
      <c r="K26" s="189" t="str">
        <f>IF('MPS(input)'!J26&gt;0,'MPS(input)'!J26,"")</f>
        <v/>
      </c>
      <c r="L26" s="189"/>
    </row>
    <row r="27" spans="1:12" ht="100.15" customHeight="1" x14ac:dyDescent="0.15">
      <c r="B27" s="186" t="s">
        <v>123</v>
      </c>
      <c r="C27" s="187"/>
      <c r="D27" s="143" t="s">
        <v>124</v>
      </c>
      <c r="E27" s="143"/>
      <c r="F27" s="124" t="str">
        <f>IF('MPS(input)'!E27&gt;0,'MPS(input)'!E27,"")</f>
        <v/>
      </c>
      <c r="G27" s="85" t="s">
        <v>125</v>
      </c>
      <c r="H27" s="188" t="str">
        <f>'MPS(input)'!G27</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7" s="188"/>
      <c r="J27" s="188"/>
      <c r="K27" s="189" t="str">
        <f>IF('MPS(input)'!J27&gt;0,'MPS(input)'!J27,"")</f>
        <v/>
      </c>
      <c r="L27" s="189"/>
    </row>
    <row r="28" spans="1:12" ht="6.75" customHeight="1" x14ac:dyDescent="0.15"/>
    <row r="29" spans="1:12" ht="18.75" customHeight="1" x14ac:dyDescent="0.15">
      <c r="A29" s="99" t="s">
        <v>179</v>
      </c>
      <c r="B29" s="99"/>
      <c r="C29" s="99"/>
    </row>
    <row r="30" spans="1:12" ht="17.25" thickBot="1" x14ac:dyDescent="0.2">
      <c r="B30" s="181" t="s">
        <v>182</v>
      </c>
      <c r="C30" s="181"/>
      <c r="D30" s="177" t="s">
        <v>127</v>
      </c>
      <c r="E30" s="178"/>
      <c r="F30" s="110" t="s">
        <v>1</v>
      </c>
    </row>
    <row r="31" spans="1:12" ht="19.5" thickBot="1" x14ac:dyDescent="0.2">
      <c r="B31" s="182"/>
      <c r="C31" s="183"/>
      <c r="D31" s="179">
        <f>ROUNDDOWN('MRS(calc_process)'!G6, 0)</f>
        <v>0</v>
      </c>
      <c r="E31" s="180"/>
      <c r="F31" s="101" t="s">
        <v>39</v>
      </c>
    </row>
    <row r="32" spans="1:12" ht="20.100000000000001" customHeight="1" x14ac:dyDescent="0.15">
      <c r="C32" s="102"/>
      <c r="D32" s="102"/>
      <c r="G32" s="103"/>
      <c r="H32" s="103"/>
    </row>
    <row r="33" spans="1:11" ht="14.25" customHeight="1" x14ac:dyDescent="0.15">
      <c r="A33" s="94" t="s">
        <v>9</v>
      </c>
      <c r="B33" s="94"/>
    </row>
    <row r="34" spans="1:11" ht="14.25" customHeight="1" x14ac:dyDescent="0.15">
      <c r="B34" s="104" t="s">
        <v>31</v>
      </c>
      <c r="C34" s="174" t="s">
        <v>32</v>
      </c>
      <c r="D34" s="175"/>
      <c r="E34" s="175"/>
      <c r="F34" s="175"/>
      <c r="G34" s="175"/>
      <c r="H34" s="175"/>
      <c r="I34" s="175"/>
      <c r="J34" s="176"/>
      <c r="K34" s="105"/>
    </row>
    <row r="35" spans="1:11" ht="14.25" customHeight="1" x14ac:dyDescent="0.15">
      <c r="B35" s="104" t="s">
        <v>30</v>
      </c>
      <c r="C35" s="174" t="s">
        <v>33</v>
      </c>
      <c r="D35" s="175"/>
      <c r="E35" s="175"/>
      <c r="F35" s="175"/>
      <c r="G35" s="175"/>
      <c r="H35" s="175"/>
      <c r="I35" s="175"/>
      <c r="J35" s="176"/>
      <c r="K35" s="105"/>
    </row>
    <row r="36" spans="1:11" ht="14.25" customHeight="1" x14ac:dyDescent="0.15">
      <c r="B36" s="104" t="s">
        <v>34</v>
      </c>
      <c r="C36" s="174" t="s">
        <v>35</v>
      </c>
      <c r="D36" s="175"/>
      <c r="E36" s="175"/>
      <c r="F36" s="175"/>
      <c r="G36" s="175"/>
      <c r="H36" s="175"/>
      <c r="I36" s="175"/>
      <c r="J36" s="176"/>
      <c r="K36" s="105"/>
    </row>
  </sheetData>
  <sheetProtection password="C763" sheet="1" objects="1" scenarios="1" formatCells="0" formatRows="0"/>
  <mergeCells count="67">
    <mergeCell ref="D13:E13"/>
    <mergeCell ref="H13:J13"/>
    <mergeCell ref="K13:L13"/>
    <mergeCell ref="D14:E14"/>
    <mergeCell ref="H14:J14"/>
    <mergeCell ref="K14:L14"/>
    <mergeCell ref="D15:E15"/>
    <mergeCell ref="H15:J15"/>
    <mergeCell ref="K15:L15"/>
    <mergeCell ref="D18:E18"/>
    <mergeCell ref="H18:J18"/>
    <mergeCell ref="K18:L18"/>
    <mergeCell ref="K19:L19"/>
    <mergeCell ref="D20:E20"/>
    <mergeCell ref="H20:J20"/>
    <mergeCell ref="K20:L20"/>
    <mergeCell ref="D16:E16"/>
    <mergeCell ref="H16:J16"/>
    <mergeCell ref="K16:L16"/>
    <mergeCell ref="D17:E17"/>
    <mergeCell ref="H17:J17"/>
    <mergeCell ref="K17:L17"/>
    <mergeCell ref="K23:L23"/>
    <mergeCell ref="D24:E24"/>
    <mergeCell ref="H24:J24"/>
    <mergeCell ref="K24:L24"/>
    <mergeCell ref="D21:E21"/>
    <mergeCell ref="H21:J21"/>
    <mergeCell ref="K21:L21"/>
    <mergeCell ref="D22:E22"/>
    <mergeCell ref="H22:J22"/>
    <mergeCell ref="K22:L22"/>
    <mergeCell ref="K27:L27"/>
    <mergeCell ref="D25:E25"/>
    <mergeCell ref="H25:J25"/>
    <mergeCell ref="K25:L25"/>
    <mergeCell ref="D26:E26"/>
    <mergeCell ref="H26:J26"/>
    <mergeCell ref="K26:L26"/>
    <mergeCell ref="B19:C19"/>
    <mergeCell ref="B20:C20"/>
    <mergeCell ref="D27:E27"/>
    <mergeCell ref="H27:J27"/>
    <mergeCell ref="D23:E23"/>
    <mergeCell ref="H23:J23"/>
    <mergeCell ref="D19:E19"/>
    <mergeCell ref="H19:J19"/>
    <mergeCell ref="B21:C21"/>
    <mergeCell ref="B22:C22"/>
    <mergeCell ref="B23:C23"/>
    <mergeCell ref="B24:C24"/>
    <mergeCell ref="B27:C27"/>
    <mergeCell ref="B26:C26"/>
    <mergeCell ref="B25:C25"/>
    <mergeCell ref="B13:C13"/>
    <mergeCell ref="B14:C14"/>
    <mergeCell ref="B15:C15"/>
    <mergeCell ref="B18:C18"/>
    <mergeCell ref="B16:C16"/>
    <mergeCell ref="B17:C17"/>
    <mergeCell ref="C34:J34"/>
    <mergeCell ref="C35:J35"/>
    <mergeCell ref="C36:J36"/>
    <mergeCell ref="D30:E30"/>
    <mergeCell ref="D31:E31"/>
    <mergeCell ref="B30:C30"/>
    <mergeCell ref="B31:C31"/>
  </mergeCells>
  <phoneticPr fontId="18"/>
  <pageMargins left="0.70866141732283472" right="0.70866141732283472" top="0.74803149606299213" bottom="0.74803149606299213" header="0.31496062992125984" footer="0.31496062992125984"/>
  <pageSetup paperSize="9" scale="65" fitToHeight="3" orientation="landscape" r:id="rId1"/>
  <rowBreaks count="1" manualBreakCount="1">
    <brk id="1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U31"/>
  <sheetViews>
    <sheetView showGridLines="0" view="pageBreakPreview" zoomScale="70" zoomScaleNormal="60" zoomScaleSheetLayoutView="70" workbookViewId="0"/>
  </sheetViews>
  <sheetFormatPr defaultColWidth="9" defaultRowHeight="14.25" x14ac:dyDescent="0.15"/>
  <cols>
    <col min="1" max="1" width="12" style="71" customWidth="1"/>
    <col min="2" max="2" width="11.75" style="72" customWidth="1"/>
    <col min="3" max="18" width="13.75" style="72" customWidth="1"/>
    <col min="19" max="21" width="15.625" style="72" customWidth="1"/>
    <col min="22" max="16384" width="9" style="72"/>
  </cols>
  <sheetData>
    <row r="1" spans="1:21" ht="18" customHeight="1" x14ac:dyDescent="0.15">
      <c r="U1" s="69" t="str">
        <f>'MPS(input)'!K1</f>
        <v>Monitoring Spreadsheet: JCM_TH_AM002_ver02.0</v>
      </c>
    </row>
    <row r="2" spans="1:21" ht="18" customHeight="1" x14ac:dyDescent="0.15">
      <c r="U2" s="69" t="str">
        <f>'MPS(input)'!K2</f>
        <v>Reference Number:</v>
      </c>
    </row>
    <row r="3" spans="1:21" s="74" customFormat="1" ht="27.6" customHeight="1" x14ac:dyDescent="0.15">
      <c r="A3" s="73"/>
      <c r="B3" s="73"/>
      <c r="C3" s="165" t="s">
        <v>183</v>
      </c>
      <c r="D3" s="166"/>
      <c r="E3" s="167"/>
      <c r="F3" s="198" t="s">
        <v>184</v>
      </c>
      <c r="G3" s="199"/>
      <c r="H3" s="199"/>
      <c r="I3" s="199"/>
      <c r="J3" s="199"/>
      <c r="K3" s="199"/>
      <c r="L3" s="199"/>
      <c r="M3" s="199"/>
      <c r="N3" s="199"/>
      <c r="O3" s="199"/>
      <c r="P3" s="199"/>
      <c r="Q3" s="199"/>
      <c r="R3" s="200"/>
      <c r="S3" s="165" t="s">
        <v>185</v>
      </c>
      <c r="T3" s="166"/>
      <c r="U3" s="167"/>
    </row>
    <row r="4" spans="1:21" s="80" customFormat="1" ht="32.450000000000003" customHeight="1" x14ac:dyDescent="0.15">
      <c r="A4" s="108" t="s">
        <v>79</v>
      </c>
      <c r="B4" s="76" t="s">
        <v>78</v>
      </c>
      <c r="C4" s="77" t="s">
        <v>96</v>
      </c>
      <c r="D4" s="106" t="s">
        <v>97</v>
      </c>
      <c r="E4" s="106" t="s">
        <v>99</v>
      </c>
      <c r="F4" s="106" t="s">
        <v>102</v>
      </c>
      <c r="G4" s="106" t="s">
        <v>102</v>
      </c>
      <c r="H4" s="106" t="s">
        <v>102</v>
      </c>
      <c r="I4" s="106" t="s">
        <v>102</v>
      </c>
      <c r="J4" s="79" t="s">
        <v>136</v>
      </c>
      <c r="K4" s="106" t="s">
        <v>108</v>
      </c>
      <c r="L4" s="106" t="s">
        <v>111</v>
      </c>
      <c r="M4" s="106" t="s">
        <v>139</v>
      </c>
      <c r="N4" s="106" t="s">
        <v>115</v>
      </c>
      <c r="O4" s="106" t="s">
        <v>118</v>
      </c>
      <c r="P4" s="106" t="s">
        <v>121</v>
      </c>
      <c r="Q4" s="106" t="s">
        <v>122</v>
      </c>
      <c r="R4" s="106" t="s">
        <v>123</v>
      </c>
      <c r="S4" s="77" t="s">
        <v>150</v>
      </c>
      <c r="T4" s="77" t="s">
        <v>145</v>
      </c>
      <c r="U4" s="77" t="s">
        <v>151</v>
      </c>
    </row>
    <row r="5" spans="1:21" ht="167.45" customHeight="1" x14ac:dyDescent="0.15">
      <c r="A5" s="108" t="s">
        <v>77</v>
      </c>
      <c r="B5" s="81" t="s">
        <v>76</v>
      </c>
      <c r="C5" s="77" t="s">
        <v>152</v>
      </c>
      <c r="D5" s="77" t="s">
        <v>153</v>
      </c>
      <c r="E5" s="82" t="s">
        <v>154</v>
      </c>
      <c r="F5" s="83" t="s">
        <v>103</v>
      </c>
      <c r="G5" s="120" t="s">
        <v>190</v>
      </c>
      <c r="H5" s="120" t="s">
        <v>191</v>
      </c>
      <c r="I5" s="120" t="s">
        <v>192</v>
      </c>
      <c r="J5" s="83" t="s">
        <v>106</v>
      </c>
      <c r="K5" s="83" t="s">
        <v>109</v>
      </c>
      <c r="L5" s="83" t="s">
        <v>112</v>
      </c>
      <c r="M5" s="83" t="s">
        <v>159</v>
      </c>
      <c r="N5" s="83" t="s">
        <v>116</v>
      </c>
      <c r="O5" s="83" t="s">
        <v>119</v>
      </c>
      <c r="P5" s="83" t="s">
        <v>59</v>
      </c>
      <c r="Q5" s="83" t="s">
        <v>62</v>
      </c>
      <c r="R5" s="83" t="s">
        <v>124</v>
      </c>
      <c r="S5" s="77" t="s">
        <v>170</v>
      </c>
      <c r="T5" s="77" t="s">
        <v>171</v>
      </c>
      <c r="U5" s="77" t="s">
        <v>172</v>
      </c>
    </row>
    <row r="6" spans="1:21" ht="28.5" x14ac:dyDescent="0.15">
      <c r="A6" s="108" t="s">
        <v>73</v>
      </c>
      <c r="B6" s="81" t="s">
        <v>65</v>
      </c>
      <c r="C6" s="84" t="s">
        <v>45</v>
      </c>
      <c r="D6" s="106" t="s">
        <v>51</v>
      </c>
      <c r="E6" s="84" t="s">
        <v>45</v>
      </c>
      <c r="F6" s="106" t="s">
        <v>104</v>
      </c>
      <c r="G6" s="106" t="s">
        <v>104</v>
      </c>
      <c r="H6" s="106" t="s">
        <v>104</v>
      </c>
      <c r="I6" s="106" t="s">
        <v>104</v>
      </c>
      <c r="J6" s="79" t="s">
        <v>187</v>
      </c>
      <c r="K6" s="79" t="s">
        <v>187</v>
      </c>
      <c r="L6" s="106" t="s">
        <v>173</v>
      </c>
      <c r="M6" s="106" t="s">
        <v>70</v>
      </c>
      <c r="N6" s="106" t="s">
        <v>65</v>
      </c>
      <c r="O6" s="79" t="s">
        <v>187</v>
      </c>
      <c r="P6" s="85" t="s">
        <v>60</v>
      </c>
      <c r="Q6" s="85" t="s">
        <v>63</v>
      </c>
      <c r="R6" s="85" t="s">
        <v>125</v>
      </c>
      <c r="S6" s="77" t="s">
        <v>148</v>
      </c>
      <c r="T6" s="77" t="s">
        <v>148</v>
      </c>
      <c r="U6" s="77" t="s">
        <v>148</v>
      </c>
    </row>
    <row r="7" spans="1:21" x14ac:dyDescent="0.15">
      <c r="A7" s="168" t="s">
        <v>186</v>
      </c>
      <c r="B7" s="36">
        <v>1</v>
      </c>
      <c r="C7" s="127"/>
      <c r="D7" s="128">
        <f>'MRS(input)'!$F$9</f>
        <v>0</v>
      </c>
      <c r="E7" s="129">
        <f>'MRS(input)'!$F$10</f>
        <v>0</v>
      </c>
      <c r="F7" s="130" t="str">
        <f>'MRS(input)'!$F$15</f>
        <v/>
      </c>
      <c r="G7" s="113">
        <f>'MRS(input)'!$F$16</f>
        <v>0</v>
      </c>
      <c r="H7" s="113">
        <f>'MRS(input)'!$F$17</f>
        <v>0</v>
      </c>
      <c r="I7" s="113" t="str">
        <f>'MRS(input)'!$F$18</f>
        <v/>
      </c>
      <c r="J7" s="136">
        <f>'MPS(input_separate)'!J7</f>
        <v>0</v>
      </c>
      <c r="K7" s="136">
        <f>'MPS(input_separate)'!K7</f>
        <v>0</v>
      </c>
      <c r="L7" s="136">
        <f>'MPS(input_separate)'!L7</f>
        <v>0</v>
      </c>
      <c r="M7" s="138">
        <f>'MPS(input_separate)'!M7</f>
        <v>0</v>
      </c>
      <c r="N7" s="137">
        <f>'MPS(input_separate)'!N7</f>
        <v>0</v>
      </c>
      <c r="O7" s="112" t="e">
        <f>$K7*(293/$M7)*((0.801/0.101)^((1.4-1)/($N7*1.4))-1)/((($L7+0.101)/0.101)^((1.4-1)/($N7*1.4))-1)</f>
        <v>#DIV/0!</v>
      </c>
      <c r="P7" s="86" t="str">
        <f>'MRS(input)'!$F$25</f>
        <v/>
      </c>
      <c r="Q7" s="133" t="str">
        <f>'MRS(input)'!$F$26</f>
        <v/>
      </c>
      <c r="R7" s="111" t="str">
        <f>'MRS(input)'!$F$27</f>
        <v/>
      </c>
      <c r="S7" s="134">
        <f>IF(ISERROR($C7*SMALL($F7:$I7,COUNTIF($F7:$I7,0)+1)*$J7/$O7),0,$C7*SMALL($F7:$I7,COUNTIF($F7:$I7,0)+1)*$J7/$O7)</f>
        <v>0</v>
      </c>
      <c r="T7" s="134">
        <f>IF(ISERROR($C7*SMALL($F7:$I7,COUNTIF($F7:$I7,0)+1)),0,($C7*SMALL($F7:$I7,COUNTIF($F7:$I7,0)+1)))</f>
        <v>0</v>
      </c>
      <c r="U7" s="129">
        <f t="shared" ref="U7:U26" si="0">$S7-$T7</f>
        <v>0</v>
      </c>
    </row>
    <row r="8" spans="1:21" x14ac:dyDescent="0.15">
      <c r="A8" s="168"/>
      <c r="B8" s="36">
        <v>2</v>
      </c>
      <c r="C8" s="127"/>
      <c r="D8" s="128">
        <f>'MRS(input)'!$F$9</f>
        <v>0</v>
      </c>
      <c r="E8" s="129">
        <f>'MRS(input)'!$F$10</f>
        <v>0</v>
      </c>
      <c r="F8" s="130" t="str">
        <f>'MRS(input)'!$F$15</f>
        <v/>
      </c>
      <c r="G8" s="113">
        <f>'MRS(input)'!$F$16</f>
        <v>0</v>
      </c>
      <c r="H8" s="113">
        <f>'MRS(input)'!$F$17</f>
        <v>0</v>
      </c>
      <c r="I8" s="113" t="str">
        <f>'MRS(input)'!$F$18</f>
        <v/>
      </c>
      <c r="J8" s="136">
        <f>'MPS(input_separate)'!J8</f>
        <v>0</v>
      </c>
      <c r="K8" s="136">
        <f>'MPS(input_separate)'!K8</f>
        <v>0</v>
      </c>
      <c r="L8" s="136">
        <f>'MPS(input_separate)'!L8</f>
        <v>0</v>
      </c>
      <c r="M8" s="138">
        <f>'MPS(input_separate)'!M8</f>
        <v>0</v>
      </c>
      <c r="N8" s="137">
        <f>'MPS(input_separate)'!N8</f>
        <v>0</v>
      </c>
      <c r="O8" s="112" t="e">
        <f t="shared" ref="O8:O25" si="1">$K8*(293/$M8)*((0.801/0.101)^((1.4-1)/($N8*1.4))-1)/((($L8+0.101)/0.101)^((1.4-1)/($N8*1.4))-1)</f>
        <v>#DIV/0!</v>
      </c>
      <c r="P8" s="86" t="str">
        <f>'MRS(input)'!$F$25</f>
        <v/>
      </c>
      <c r="Q8" s="133" t="str">
        <f>'MRS(input)'!$F$26</f>
        <v/>
      </c>
      <c r="R8" s="111" t="str">
        <f>'MRS(input)'!$F$27</f>
        <v/>
      </c>
      <c r="S8" s="134">
        <f t="shared" ref="S8:S26" si="2">IF(ISERROR($C8*SMALL($F8:$I8,COUNTIF($F8:$I8,0)+1)*$J8/$O8),0,$C8*SMALL($F8:$I8,COUNTIF($F8:$I8,0)+1)*$J8/$O8)</f>
        <v>0</v>
      </c>
      <c r="T8" s="134">
        <f t="shared" ref="T8:T26" si="3">IF(ISERROR($C8*SMALL($F8:$I8,COUNTIF($F8:$I8,0)+1)),0,($C8*SMALL($F8:$I8,COUNTIF($F8:$I8,0)+1)))</f>
        <v>0</v>
      </c>
      <c r="U8" s="129">
        <f t="shared" si="0"/>
        <v>0</v>
      </c>
    </row>
    <row r="9" spans="1:21" x14ac:dyDescent="0.15">
      <c r="A9" s="168"/>
      <c r="B9" s="36">
        <v>3</v>
      </c>
      <c r="C9" s="127"/>
      <c r="D9" s="128">
        <f>'MRS(input)'!$F$9</f>
        <v>0</v>
      </c>
      <c r="E9" s="129">
        <f>'MRS(input)'!$F$10</f>
        <v>0</v>
      </c>
      <c r="F9" s="130" t="str">
        <f>'MRS(input)'!$F$15</f>
        <v/>
      </c>
      <c r="G9" s="113">
        <f>'MRS(input)'!$F$16</f>
        <v>0</v>
      </c>
      <c r="H9" s="113">
        <f>'MRS(input)'!$F$17</f>
        <v>0</v>
      </c>
      <c r="I9" s="113" t="str">
        <f>'MRS(input)'!$F$18</f>
        <v/>
      </c>
      <c r="J9" s="136">
        <f>'MPS(input_separate)'!J9</f>
        <v>0</v>
      </c>
      <c r="K9" s="136">
        <f>'MPS(input_separate)'!K9</f>
        <v>0</v>
      </c>
      <c r="L9" s="136">
        <f>'MPS(input_separate)'!L9</f>
        <v>0</v>
      </c>
      <c r="M9" s="138">
        <f>'MPS(input_separate)'!M9</f>
        <v>0</v>
      </c>
      <c r="N9" s="137">
        <f>'MPS(input_separate)'!N9</f>
        <v>0</v>
      </c>
      <c r="O9" s="112" t="e">
        <f t="shared" si="1"/>
        <v>#DIV/0!</v>
      </c>
      <c r="P9" s="86" t="str">
        <f>'MRS(input)'!$F$25</f>
        <v/>
      </c>
      <c r="Q9" s="133" t="str">
        <f>'MRS(input)'!$F$26</f>
        <v/>
      </c>
      <c r="R9" s="111" t="str">
        <f>'MRS(input)'!$F$27</f>
        <v/>
      </c>
      <c r="S9" s="134">
        <f t="shared" si="2"/>
        <v>0</v>
      </c>
      <c r="T9" s="134">
        <f t="shared" si="3"/>
        <v>0</v>
      </c>
      <c r="U9" s="129">
        <f t="shared" si="0"/>
        <v>0</v>
      </c>
    </row>
    <row r="10" spans="1:21" x14ac:dyDescent="0.15">
      <c r="A10" s="168"/>
      <c r="B10" s="36">
        <v>4</v>
      </c>
      <c r="C10" s="127"/>
      <c r="D10" s="128">
        <f>'MRS(input)'!$F$9</f>
        <v>0</v>
      </c>
      <c r="E10" s="129">
        <f>'MRS(input)'!$F$10</f>
        <v>0</v>
      </c>
      <c r="F10" s="130" t="str">
        <f>'MRS(input)'!$F$15</f>
        <v/>
      </c>
      <c r="G10" s="113">
        <f>'MRS(input)'!$F$16</f>
        <v>0</v>
      </c>
      <c r="H10" s="113">
        <f>'MRS(input)'!$F$17</f>
        <v>0</v>
      </c>
      <c r="I10" s="113" t="str">
        <f>'MRS(input)'!$F$18</f>
        <v/>
      </c>
      <c r="J10" s="136">
        <f>'MPS(input_separate)'!J10</f>
        <v>0</v>
      </c>
      <c r="K10" s="136">
        <f>'MPS(input_separate)'!K10</f>
        <v>0</v>
      </c>
      <c r="L10" s="136">
        <f>'MPS(input_separate)'!L10</f>
        <v>0</v>
      </c>
      <c r="M10" s="138">
        <f>'MPS(input_separate)'!M10</f>
        <v>0</v>
      </c>
      <c r="N10" s="137">
        <f>'MPS(input_separate)'!N10</f>
        <v>0</v>
      </c>
      <c r="O10" s="112" t="e">
        <f t="shared" si="1"/>
        <v>#DIV/0!</v>
      </c>
      <c r="P10" s="86" t="str">
        <f>'MRS(input)'!$F$25</f>
        <v/>
      </c>
      <c r="Q10" s="133" t="str">
        <f>'MRS(input)'!$F$26</f>
        <v/>
      </c>
      <c r="R10" s="111" t="str">
        <f>'MRS(input)'!$F$27</f>
        <v/>
      </c>
      <c r="S10" s="134">
        <f t="shared" si="2"/>
        <v>0</v>
      </c>
      <c r="T10" s="134">
        <f t="shared" si="3"/>
        <v>0</v>
      </c>
      <c r="U10" s="129">
        <f t="shared" si="0"/>
        <v>0</v>
      </c>
    </row>
    <row r="11" spans="1:21" x14ac:dyDescent="0.15">
      <c r="A11" s="168"/>
      <c r="B11" s="36">
        <v>5</v>
      </c>
      <c r="C11" s="127"/>
      <c r="D11" s="128">
        <f>'MRS(input)'!$F$9</f>
        <v>0</v>
      </c>
      <c r="E11" s="129">
        <f>'MRS(input)'!$F$10</f>
        <v>0</v>
      </c>
      <c r="F11" s="130" t="str">
        <f>'MRS(input)'!$F$15</f>
        <v/>
      </c>
      <c r="G11" s="113">
        <f>'MRS(input)'!$F$16</f>
        <v>0</v>
      </c>
      <c r="H11" s="113">
        <f>'MRS(input)'!$F$17</f>
        <v>0</v>
      </c>
      <c r="I11" s="113" t="str">
        <f>'MRS(input)'!$F$18</f>
        <v/>
      </c>
      <c r="J11" s="136">
        <f>'MPS(input_separate)'!J11</f>
        <v>0</v>
      </c>
      <c r="K11" s="136">
        <f>'MPS(input_separate)'!K11</f>
        <v>0</v>
      </c>
      <c r="L11" s="136">
        <f>'MPS(input_separate)'!L11</f>
        <v>0</v>
      </c>
      <c r="M11" s="138">
        <f>'MPS(input_separate)'!M11</f>
        <v>0</v>
      </c>
      <c r="N11" s="137">
        <f>'MPS(input_separate)'!N11</f>
        <v>0</v>
      </c>
      <c r="O11" s="112" t="e">
        <f t="shared" si="1"/>
        <v>#DIV/0!</v>
      </c>
      <c r="P11" s="86" t="str">
        <f>'MRS(input)'!$F$25</f>
        <v/>
      </c>
      <c r="Q11" s="133" t="str">
        <f>'MRS(input)'!$F$26</f>
        <v/>
      </c>
      <c r="R11" s="111" t="str">
        <f>'MRS(input)'!$F$27</f>
        <v/>
      </c>
      <c r="S11" s="134">
        <f t="shared" si="2"/>
        <v>0</v>
      </c>
      <c r="T11" s="134">
        <f t="shared" si="3"/>
        <v>0</v>
      </c>
      <c r="U11" s="129">
        <f t="shared" si="0"/>
        <v>0</v>
      </c>
    </row>
    <row r="12" spans="1:21" x14ac:dyDescent="0.15">
      <c r="A12" s="168"/>
      <c r="B12" s="36">
        <v>6</v>
      </c>
      <c r="C12" s="127"/>
      <c r="D12" s="128">
        <f>'MRS(input)'!$F$9</f>
        <v>0</v>
      </c>
      <c r="E12" s="129">
        <f>'MRS(input)'!$F$10</f>
        <v>0</v>
      </c>
      <c r="F12" s="130" t="str">
        <f>'MRS(input)'!$F$15</f>
        <v/>
      </c>
      <c r="G12" s="113">
        <f>'MRS(input)'!$F$16</f>
        <v>0</v>
      </c>
      <c r="H12" s="113">
        <f>'MRS(input)'!$F$17</f>
        <v>0</v>
      </c>
      <c r="I12" s="113" t="str">
        <f>'MRS(input)'!$F$18</f>
        <v/>
      </c>
      <c r="J12" s="136">
        <f>'MPS(input_separate)'!J12</f>
        <v>0</v>
      </c>
      <c r="K12" s="136">
        <f>'MPS(input_separate)'!K12</f>
        <v>0</v>
      </c>
      <c r="L12" s="136">
        <f>'MPS(input_separate)'!L12</f>
        <v>0</v>
      </c>
      <c r="M12" s="138">
        <f>'MPS(input_separate)'!M12</f>
        <v>0</v>
      </c>
      <c r="N12" s="137">
        <f>'MPS(input_separate)'!N12</f>
        <v>0</v>
      </c>
      <c r="O12" s="112" t="e">
        <f t="shared" si="1"/>
        <v>#DIV/0!</v>
      </c>
      <c r="P12" s="86" t="str">
        <f>'MRS(input)'!$F$25</f>
        <v/>
      </c>
      <c r="Q12" s="133" t="str">
        <f>'MRS(input)'!$F$26</f>
        <v/>
      </c>
      <c r="R12" s="111" t="str">
        <f>'MRS(input)'!$F$27</f>
        <v/>
      </c>
      <c r="S12" s="134">
        <f t="shared" si="2"/>
        <v>0</v>
      </c>
      <c r="T12" s="134">
        <f t="shared" si="3"/>
        <v>0</v>
      </c>
      <c r="U12" s="129">
        <f t="shared" si="0"/>
        <v>0</v>
      </c>
    </row>
    <row r="13" spans="1:21" x14ac:dyDescent="0.15">
      <c r="A13" s="168"/>
      <c r="B13" s="36">
        <v>7</v>
      </c>
      <c r="C13" s="127"/>
      <c r="D13" s="128">
        <f>'MRS(input)'!$F$9</f>
        <v>0</v>
      </c>
      <c r="E13" s="129">
        <f>'MRS(input)'!$F$10</f>
        <v>0</v>
      </c>
      <c r="F13" s="130" t="str">
        <f>'MRS(input)'!$F$15</f>
        <v/>
      </c>
      <c r="G13" s="113">
        <f>'MRS(input)'!$F$16</f>
        <v>0</v>
      </c>
      <c r="H13" s="113">
        <f>'MRS(input)'!$F$17</f>
        <v>0</v>
      </c>
      <c r="I13" s="113" t="str">
        <f>'MRS(input)'!$F$18</f>
        <v/>
      </c>
      <c r="J13" s="136">
        <f>'MPS(input_separate)'!J13</f>
        <v>0</v>
      </c>
      <c r="K13" s="136">
        <f>'MPS(input_separate)'!K13</f>
        <v>0</v>
      </c>
      <c r="L13" s="136">
        <f>'MPS(input_separate)'!L13</f>
        <v>0</v>
      </c>
      <c r="M13" s="138">
        <f>'MPS(input_separate)'!M13</f>
        <v>0</v>
      </c>
      <c r="N13" s="137">
        <f>'MPS(input_separate)'!N13</f>
        <v>0</v>
      </c>
      <c r="O13" s="112" t="e">
        <f t="shared" si="1"/>
        <v>#DIV/0!</v>
      </c>
      <c r="P13" s="86" t="str">
        <f>'MRS(input)'!$F$25</f>
        <v/>
      </c>
      <c r="Q13" s="133" t="str">
        <f>'MRS(input)'!$F$26</f>
        <v/>
      </c>
      <c r="R13" s="111" t="str">
        <f>'MRS(input)'!$F$27</f>
        <v/>
      </c>
      <c r="S13" s="134">
        <f t="shared" si="2"/>
        <v>0</v>
      </c>
      <c r="T13" s="134">
        <f t="shared" si="3"/>
        <v>0</v>
      </c>
      <c r="U13" s="129">
        <f t="shared" si="0"/>
        <v>0</v>
      </c>
    </row>
    <row r="14" spans="1:21" x14ac:dyDescent="0.15">
      <c r="A14" s="168"/>
      <c r="B14" s="36">
        <v>8</v>
      </c>
      <c r="C14" s="127"/>
      <c r="D14" s="128">
        <f>'MRS(input)'!$F$9</f>
        <v>0</v>
      </c>
      <c r="E14" s="129">
        <f>'MRS(input)'!$F$10</f>
        <v>0</v>
      </c>
      <c r="F14" s="130" t="str">
        <f>'MRS(input)'!$F$15</f>
        <v/>
      </c>
      <c r="G14" s="113">
        <f>'MRS(input)'!$F$16</f>
        <v>0</v>
      </c>
      <c r="H14" s="113">
        <f>'MRS(input)'!$F$17</f>
        <v>0</v>
      </c>
      <c r="I14" s="113" t="str">
        <f>'MRS(input)'!$F$18</f>
        <v/>
      </c>
      <c r="J14" s="136">
        <f>'MPS(input_separate)'!J14</f>
        <v>0</v>
      </c>
      <c r="K14" s="136">
        <f>'MPS(input_separate)'!K14</f>
        <v>0</v>
      </c>
      <c r="L14" s="136">
        <f>'MPS(input_separate)'!L14</f>
        <v>0</v>
      </c>
      <c r="M14" s="138">
        <f>'MPS(input_separate)'!M14</f>
        <v>0</v>
      </c>
      <c r="N14" s="137">
        <f>'MPS(input_separate)'!N14</f>
        <v>0</v>
      </c>
      <c r="O14" s="112" t="e">
        <f t="shared" si="1"/>
        <v>#DIV/0!</v>
      </c>
      <c r="P14" s="86" t="str">
        <f>'MRS(input)'!$F$25</f>
        <v/>
      </c>
      <c r="Q14" s="133" t="str">
        <f>'MRS(input)'!$F$26</f>
        <v/>
      </c>
      <c r="R14" s="111" t="str">
        <f>'MRS(input)'!$F$27</f>
        <v/>
      </c>
      <c r="S14" s="134">
        <f t="shared" si="2"/>
        <v>0</v>
      </c>
      <c r="T14" s="134">
        <f t="shared" si="3"/>
        <v>0</v>
      </c>
      <c r="U14" s="129">
        <f t="shared" si="0"/>
        <v>0</v>
      </c>
    </row>
    <row r="15" spans="1:21" x14ac:dyDescent="0.15">
      <c r="A15" s="168"/>
      <c r="B15" s="36">
        <v>9</v>
      </c>
      <c r="C15" s="127"/>
      <c r="D15" s="128">
        <f>'MRS(input)'!$F$9</f>
        <v>0</v>
      </c>
      <c r="E15" s="129">
        <f>'MRS(input)'!$F$10</f>
        <v>0</v>
      </c>
      <c r="F15" s="130" t="str">
        <f>'MRS(input)'!$F$15</f>
        <v/>
      </c>
      <c r="G15" s="113">
        <f>'MRS(input)'!$F$16</f>
        <v>0</v>
      </c>
      <c r="H15" s="113">
        <f>'MRS(input)'!$F$17</f>
        <v>0</v>
      </c>
      <c r="I15" s="113" t="str">
        <f>'MRS(input)'!$F$18</f>
        <v/>
      </c>
      <c r="J15" s="136">
        <f>'MPS(input_separate)'!J15</f>
        <v>0</v>
      </c>
      <c r="K15" s="136">
        <f>'MPS(input_separate)'!K15</f>
        <v>0</v>
      </c>
      <c r="L15" s="136">
        <f>'MPS(input_separate)'!L15</f>
        <v>0</v>
      </c>
      <c r="M15" s="138">
        <f>'MPS(input_separate)'!M15</f>
        <v>0</v>
      </c>
      <c r="N15" s="137">
        <f>'MPS(input_separate)'!N15</f>
        <v>0</v>
      </c>
      <c r="O15" s="112" t="e">
        <f t="shared" si="1"/>
        <v>#DIV/0!</v>
      </c>
      <c r="P15" s="86" t="str">
        <f>'MRS(input)'!$F$25</f>
        <v/>
      </c>
      <c r="Q15" s="133" t="str">
        <f>'MRS(input)'!$F$26</f>
        <v/>
      </c>
      <c r="R15" s="111" t="str">
        <f>'MRS(input)'!$F$27</f>
        <v/>
      </c>
      <c r="S15" s="134">
        <f t="shared" si="2"/>
        <v>0</v>
      </c>
      <c r="T15" s="134">
        <f t="shared" si="3"/>
        <v>0</v>
      </c>
      <c r="U15" s="129">
        <f t="shared" si="0"/>
        <v>0</v>
      </c>
    </row>
    <row r="16" spans="1:21" x14ac:dyDescent="0.15">
      <c r="A16" s="168"/>
      <c r="B16" s="36">
        <v>10</v>
      </c>
      <c r="C16" s="127"/>
      <c r="D16" s="128">
        <f>'MRS(input)'!$F$9</f>
        <v>0</v>
      </c>
      <c r="E16" s="129">
        <f>'MRS(input)'!$F$10</f>
        <v>0</v>
      </c>
      <c r="F16" s="130" t="str">
        <f>'MRS(input)'!$F$15</f>
        <v/>
      </c>
      <c r="G16" s="113">
        <f>'MRS(input)'!$F$16</f>
        <v>0</v>
      </c>
      <c r="H16" s="113">
        <f>'MRS(input)'!$F$17</f>
        <v>0</v>
      </c>
      <c r="I16" s="113" t="str">
        <f>'MRS(input)'!$F$18</f>
        <v/>
      </c>
      <c r="J16" s="136">
        <f>'MPS(input_separate)'!J16</f>
        <v>0</v>
      </c>
      <c r="K16" s="136">
        <f>'MPS(input_separate)'!K16</f>
        <v>0</v>
      </c>
      <c r="L16" s="136">
        <f>'MPS(input_separate)'!L16</f>
        <v>0</v>
      </c>
      <c r="M16" s="138">
        <f>'MPS(input_separate)'!M16</f>
        <v>0</v>
      </c>
      <c r="N16" s="137">
        <f>'MPS(input_separate)'!N16</f>
        <v>0</v>
      </c>
      <c r="O16" s="112" t="e">
        <f t="shared" si="1"/>
        <v>#DIV/0!</v>
      </c>
      <c r="P16" s="86" t="str">
        <f>'MRS(input)'!$F$25</f>
        <v/>
      </c>
      <c r="Q16" s="133" t="str">
        <f>'MRS(input)'!$F$26</f>
        <v/>
      </c>
      <c r="R16" s="111" t="str">
        <f>'MRS(input)'!$F$27</f>
        <v/>
      </c>
      <c r="S16" s="134">
        <f t="shared" si="2"/>
        <v>0</v>
      </c>
      <c r="T16" s="134">
        <f t="shared" si="3"/>
        <v>0</v>
      </c>
      <c r="U16" s="129">
        <f t="shared" si="0"/>
        <v>0</v>
      </c>
    </row>
    <row r="17" spans="1:21" x14ac:dyDescent="0.15">
      <c r="A17" s="168"/>
      <c r="B17" s="36">
        <v>11</v>
      </c>
      <c r="C17" s="127"/>
      <c r="D17" s="128">
        <f>'MRS(input)'!$F$9</f>
        <v>0</v>
      </c>
      <c r="E17" s="129">
        <f>'MRS(input)'!$F$10</f>
        <v>0</v>
      </c>
      <c r="F17" s="130" t="str">
        <f>'MRS(input)'!$F$15</f>
        <v/>
      </c>
      <c r="G17" s="113">
        <f>'MRS(input)'!$F$16</f>
        <v>0</v>
      </c>
      <c r="H17" s="113">
        <f>'MRS(input)'!$F$17</f>
        <v>0</v>
      </c>
      <c r="I17" s="113" t="str">
        <f>'MRS(input)'!$F$18</f>
        <v/>
      </c>
      <c r="J17" s="136">
        <f>'MPS(input_separate)'!J17</f>
        <v>0</v>
      </c>
      <c r="K17" s="136">
        <f>'MPS(input_separate)'!K17</f>
        <v>0</v>
      </c>
      <c r="L17" s="136">
        <f>'MPS(input_separate)'!L17</f>
        <v>0</v>
      </c>
      <c r="M17" s="138">
        <f>'MPS(input_separate)'!M17</f>
        <v>0</v>
      </c>
      <c r="N17" s="137">
        <f>'MPS(input_separate)'!N17</f>
        <v>0</v>
      </c>
      <c r="O17" s="112" t="e">
        <f t="shared" si="1"/>
        <v>#DIV/0!</v>
      </c>
      <c r="P17" s="86" t="str">
        <f>'MRS(input)'!$F$25</f>
        <v/>
      </c>
      <c r="Q17" s="133" t="str">
        <f>'MRS(input)'!$F$26</f>
        <v/>
      </c>
      <c r="R17" s="111" t="str">
        <f>'MRS(input)'!$F$27</f>
        <v/>
      </c>
      <c r="S17" s="134">
        <f t="shared" si="2"/>
        <v>0</v>
      </c>
      <c r="T17" s="134">
        <f t="shared" si="3"/>
        <v>0</v>
      </c>
      <c r="U17" s="129">
        <f t="shared" si="0"/>
        <v>0</v>
      </c>
    </row>
    <row r="18" spans="1:21" x14ac:dyDescent="0.15">
      <c r="A18" s="168"/>
      <c r="B18" s="36">
        <v>12</v>
      </c>
      <c r="C18" s="127"/>
      <c r="D18" s="128">
        <f>'MRS(input)'!$F$9</f>
        <v>0</v>
      </c>
      <c r="E18" s="129">
        <f>'MRS(input)'!$F$10</f>
        <v>0</v>
      </c>
      <c r="F18" s="130" t="str">
        <f>'MRS(input)'!$F$15</f>
        <v/>
      </c>
      <c r="G18" s="113">
        <f>'MRS(input)'!$F$16</f>
        <v>0</v>
      </c>
      <c r="H18" s="113">
        <f>'MRS(input)'!$F$17</f>
        <v>0</v>
      </c>
      <c r="I18" s="113" t="str">
        <f>'MRS(input)'!$F$18</f>
        <v/>
      </c>
      <c r="J18" s="136">
        <f>'MPS(input_separate)'!J18</f>
        <v>0</v>
      </c>
      <c r="K18" s="136">
        <f>'MPS(input_separate)'!K18</f>
        <v>0</v>
      </c>
      <c r="L18" s="136">
        <f>'MPS(input_separate)'!L18</f>
        <v>0</v>
      </c>
      <c r="M18" s="138">
        <f>'MPS(input_separate)'!M18</f>
        <v>0</v>
      </c>
      <c r="N18" s="137">
        <f>'MPS(input_separate)'!N18</f>
        <v>0</v>
      </c>
      <c r="O18" s="112" t="e">
        <f t="shared" si="1"/>
        <v>#DIV/0!</v>
      </c>
      <c r="P18" s="86" t="str">
        <f>'MRS(input)'!$F$25</f>
        <v/>
      </c>
      <c r="Q18" s="133" t="str">
        <f>'MRS(input)'!$F$26</f>
        <v/>
      </c>
      <c r="R18" s="111" t="str">
        <f>'MRS(input)'!$F$27</f>
        <v/>
      </c>
      <c r="S18" s="134">
        <f t="shared" si="2"/>
        <v>0</v>
      </c>
      <c r="T18" s="134">
        <f t="shared" si="3"/>
        <v>0</v>
      </c>
      <c r="U18" s="129">
        <f t="shared" si="0"/>
        <v>0</v>
      </c>
    </row>
    <row r="19" spans="1:21" x14ac:dyDescent="0.15">
      <c r="A19" s="168"/>
      <c r="B19" s="36">
        <v>13</v>
      </c>
      <c r="C19" s="127"/>
      <c r="D19" s="128">
        <f>'MRS(input)'!$F$9</f>
        <v>0</v>
      </c>
      <c r="E19" s="129">
        <f>'MRS(input)'!$F$10</f>
        <v>0</v>
      </c>
      <c r="F19" s="130" t="str">
        <f>'MRS(input)'!$F$15</f>
        <v/>
      </c>
      <c r="G19" s="113">
        <f>'MRS(input)'!$F$16</f>
        <v>0</v>
      </c>
      <c r="H19" s="113">
        <f>'MRS(input)'!$F$17</f>
        <v>0</v>
      </c>
      <c r="I19" s="113" t="str">
        <f>'MRS(input)'!$F$18</f>
        <v/>
      </c>
      <c r="J19" s="136">
        <f>'MPS(input_separate)'!J19</f>
        <v>0</v>
      </c>
      <c r="K19" s="136">
        <f>'MPS(input_separate)'!K19</f>
        <v>0</v>
      </c>
      <c r="L19" s="136">
        <f>'MPS(input_separate)'!L19</f>
        <v>0</v>
      </c>
      <c r="M19" s="138">
        <f>'MPS(input_separate)'!M19</f>
        <v>0</v>
      </c>
      <c r="N19" s="137">
        <f>'MPS(input_separate)'!N19</f>
        <v>0</v>
      </c>
      <c r="O19" s="112" t="e">
        <f t="shared" si="1"/>
        <v>#DIV/0!</v>
      </c>
      <c r="P19" s="86" t="str">
        <f>'MRS(input)'!$F$25</f>
        <v/>
      </c>
      <c r="Q19" s="133" t="str">
        <f>'MRS(input)'!$F$26</f>
        <v/>
      </c>
      <c r="R19" s="111" t="str">
        <f>'MRS(input)'!$F$27</f>
        <v/>
      </c>
      <c r="S19" s="134">
        <f t="shared" si="2"/>
        <v>0</v>
      </c>
      <c r="T19" s="134">
        <f t="shared" si="3"/>
        <v>0</v>
      </c>
      <c r="U19" s="129">
        <f t="shared" si="0"/>
        <v>0</v>
      </c>
    </row>
    <row r="20" spans="1:21" x14ac:dyDescent="0.15">
      <c r="A20" s="168"/>
      <c r="B20" s="36">
        <v>14</v>
      </c>
      <c r="C20" s="127"/>
      <c r="D20" s="128">
        <f>'MRS(input)'!$F$9</f>
        <v>0</v>
      </c>
      <c r="E20" s="129">
        <f>'MRS(input)'!$F$10</f>
        <v>0</v>
      </c>
      <c r="F20" s="130" t="str">
        <f>'MRS(input)'!$F$15</f>
        <v/>
      </c>
      <c r="G20" s="113">
        <f>'MRS(input)'!$F$16</f>
        <v>0</v>
      </c>
      <c r="H20" s="113">
        <f>'MRS(input)'!$F$17</f>
        <v>0</v>
      </c>
      <c r="I20" s="113" t="str">
        <f>'MRS(input)'!$F$18</f>
        <v/>
      </c>
      <c r="J20" s="136">
        <f>'MPS(input_separate)'!J20</f>
        <v>0</v>
      </c>
      <c r="K20" s="136">
        <f>'MPS(input_separate)'!K20</f>
        <v>0</v>
      </c>
      <c r="L20" s="136">
        <f>'MPS(input_separate)'!L20</f>
        <v>0</v>
      </c>
      <c r="M20" s="138">
        <f>'MPS(input_separate)'!M20</f>
        <v>0</v>
      </c>
      <c r="N20" s="137">
        <f>'MPS(input_separate)'!N20</f>
        <v>0</v>
      </c>
      <c r="O20" s="112" t="e">
        <f t="shared" si="1"/>
        <v>#DIV/0!</v>
      </c>
      <c r="P20" s="86" t="str">
        <f>'MRS(input)'!$F$25</f>
        <v/>
      </c>
      <c r="Q20" s="133" t="str">
        <f>'MRS(input)'!$F$26</f>
        <v/>
      </c>
      <c r="R20" s="111" t="str">
        <f>'MRS(input)'!$F$27</f>
        <v/>
      </c>
      <c r="S20" s="134">
        <f t="shared" si="2"/>
        <v>0</v>
      </c>
      <c r="T20" s="134">
        <f t="shared" si="3"/>
        <v>0</v>
      </c>
      <c r="U20" s="129">
        <f t="shared" si="0"/>
        <v>0</v>
      </c>
    </row>
    <row r="21" spans="1:21" x14ac:dyDescent="0.15">
      <c r="A21" s="168"/>
      <c r="B21" s="36">
        <v>15</v>
      </c>
      <c r="C21" s="127"/>
      <c r="D21" s="128">
        <f>'MRS(input)'!$F$9</f>
        <v>0</v>
      </c>
      <c r="E21" s="129">
        <f>'MRS(input)'!$F$10</f>
        <v>0</v>
      </c>
      <c r="F21" s="130" t="str">
        <f>'MRS(input)'!$F$15</f>
        <v/>
      </c>
      <c r="G21" s="113">
        <f>'MRS(input)'!$F$16</f>
        <v>0</v>
      </c>
      <c r="H21" s="113">
        <f>'MRS(input)'!$F$17</f>
        <v>0</v>
      </c>
      <c r="I21" s="113" t="str">
        <f>'MRS(input)'!$F$18</f>
        <v/>
      </c>
      <c r="J21" s="136">
        <f>'MPS(input_separate)'!J21</f>
        <v>0</v>
      </c>
      <c r="K21" s="136">
        <f>'MPS(input_separate)'!K21</f>
        <v>0</v>
      </c>
      <c r="L21" s="136">
        <f>'MPS(input_separate)'!L21</f>
        <v>0</v>
      </c>
      <c r="M21" s="138">
        <f>'MPS(input_separate)'!M21</f>
        <v>0</v>
      </c>
      <c r="N21" s="137">
        <f>'MPS(input_separate)'!N21</f>
        <v>0</v>
      </c>
      <c r="O21" s="112" t="e">
        <f t="shared" si="1"/>
        <v>#DIV/0!</v>
      </c>
      <c r="P21" s="86" t="str">
        <f>'MRS(input)'!$F$25</f>
        <v/>
      </c>
      <c r="Q21" s="133" t="str">
        <f>'MRS(input)'!$F$26</f>
        <v/>
      </c>
      <c r="R21" s="111" t="str">
        <f>'MRS(input)'!$F$27</f>
        <v/>
      </c>
      <c r="S21" s="134">
        <f t="shared" si="2"/>
        <v>0</v>
      </c>
      <c r="T21" s="134">
        <f t="shared" si="3"/>
        <v>0</v>
      </c>
      <c r="U21" s="129">
        <f t="shared" si="0"/>
        <v>0</v>
      </c>
    </row>
    <row r="22" spans="1:21" x14ac:dyDescent="0.15">
      <c r="A22" s="168"/>
      <c r="B22" s="36">
        <v>16</v>
      </c>
      <c r="C22" s="127"/>
      <c r="D22" s="128">
        <f>'MRS(input)'!$F$9</f>
        <v>0</v>
      </c>
      <c r="E22" s="129">
        <f>'MRS(input)'!$F$10</f>
        <v>0</v>
      </c>
      <c r="F22" s="130" t="str">
        <f>'MRS(input)'!$F$15</f>
        <v/>
      </c>
      <c r="G22" s="113">
        <f>'MRS(input)'!$F$16</f>
        <v>0</v>
      </c>
      <c r="H22" s="113">
        <f>'MRS(input)'!$F$17</f>
        <v>0</v>
      </c>
      <c r="I22" s="113" t="str">
        <f>'MRS(input)'!$F$18</f>
        <v/>
      </c>
      <c r="J22" s="136">
        <f>'MPS(input_separate)'!J22</f>
        <v>0</v>
      </c>
      <c r="K22" s="136">
        <f>'MPS(input_separate)'!K22</f>
        <v>0</v>
      </c>
      <c r="L22" s="136">
        <f>'MPS(input_separate)'!L22</f>
        <v>0</v>
      </c>
      <c r="M22" s="138">
        <f>'MPS(input_separate)'!M22</f>
        <v>0</v>
      </c>
      <c r="N22" s="137">
        <f>'MPS(input_separate)'!N22</f>
        <v>0</v>
      </c>
      <c r="O22" s="112" t="e">
        <f t="shared" si="1"/>
        <v>#DIV/0!</v>
      </c>
      <c r="P22" s="86" t="str">
        <f>'MRS(input)'!$F$25</f>
        <v/>
      </c>
      <c r="Q22" s="133" t="str">
        <f>'MRS(input)'!$F$26</f>
        <v/>
      </c>
      <c r="R22" s="111" t="str">
        <f>'MRS(input)'!$F$27</f>
        <v/>
      </c>
      <c r="S22" s="134">
        <f t="shared" si="2"/>
        <v>0</v>
      </c>
      <c r="T22" s="134">
        <f t="shared" si="3"/>
        <v>0</v>
      </c>
      <c r="U22" s="129">
        <f t="shared" si="0"/>
        <v>0</v>
      </c>
    </row>
    <row r="23" spans="1:21" x14ac:dyDescent="0.15">
      <c r="A23" s="168"/>
      <c r="B23" s="36">
        <v>17</v>
      </c>
      <c r="C23" s="127"/>
      <c r="D23" s="128">
        <f>'MRS(input)'!$F$9</f>
        <v>0</v>
      </c>
      <c r="E23" s="129">
        <f>'MRS(input)'!$F$10</f>
        <v>0</v>
      </c>
      <c r="F23" s="130" t="str">
        <f>'MRS(input)'!$F$15</f>
        <v/>
      </c>
      <c r="G23" s="113">
        <f>'MRS(input)'!$F$16</f>
        <v>0</v>
      </c>
      <c r="H23" s="113">
        <f>'MRS(input)'!$F$17</f>
        <v>0</v>
      </c>
      <c r="I23" s="113" t="str">
        <f>'MRS(input)'!$F$18</f>
        <v/>
      </c>
      <c r="J23" s="136">
        <f>'MPS(input_separate)'!J23</f>
        <v>0</v>
      </c>
      <c r="K23" s="136">
        <f>'MPS(input_separate)'!K23</f>
        <v>0</v>
      </c>
      <c r="L23" s="136">
        <f>'MPS(input_separate)'!L23</f>
        <v>0</v>
      </c>
      <c r="M23" s="138">
        <f>'MPS(input_separate)'!M23</f>
        <v>0</v>
      </c>
      <c r="N23" s="137">
        <f>'MPS(input_separate)'!N23</f>
        <v>0</v>
      </c>
      <c r="O23" s="112" t="e">
        <f t="shared" si="1"/>
        <v>#DIV/0!</v>
      </c>
      <c r="P23" s="86" t="str">
        <f>'MRS(input)'!$F$25</f>
        <v/>
      </c>
      <c r="Q23" s="133" t="str">
        <f>'MRS(input)'!$F$26</f>
        <v/>
      </c>
      <c r="R23" s="111" t="str">
        <f>'MRS(input)'!$F$27</f>
        <v/>
      </c>
      <c r="S23" s="134">
        <f t="shared" si="2"/>
        <v>0</v>
      </c>
      <c r="T23" s="134">
        <f t="shared" si="3"/>
        <v>0</v>
      </c>
      <c r="U23" s="129">
        <f t="shared" si="0"/>
        <v>0</v>
      </c>
    </row>
    <row r="24" spans="1:21" x14ac:dyDescent="0.15">
      <c r="A24" s="168"/>
      <c r="B24" s="36">
        <v>18</v>
      </c>
      <c r="C24" s="127"/>
      <c r="D24" s="128">
        <f>'MRS(input)'!$F$9</f>
        <v>0</v>
      </c>
      <c r="E24" s="129">
        <f>'MRS(input)'!$F$10</f>
        <v>0</v>
      </c>
      <c r="F24" s="130" t="str">
        <f>'MRS(input)'!$F$15</f>
        <v/>
      </c>
      <c r="G24" s="113">
        <f>'MRS(input)'!$F$16</f>
        <v>0</v>
      </c>
      <c r="H24" s="113">
        <f>'MRS(input)'!$F$17</f>
        <v>0</v>
      </c>
      <c r="I24" s="113" t="str">
        <f>'MRS(input)'!$F$18</f>
        <v/>
      </c>
      <c r="J24" s="136">
        <f>'MPS(input_separate)'!J24</f>
        <v>0</v>
      </c>
      <c r="K24" s="136">
        <f>'MPS(input_separate)'!K24</f>
        <v>0</v>
      </c>
      <c r="L24" s="136">
        <f>'MPS(input_separate)'!L24</f>
        <v>0</v>
      </c>
      <c r="M24" s="138">
        <f>'MPS(input_separate)'!M24</f>
        <v>0</v>
      </c>
      <c r="N24" s="137">
        <f>'MPS(input_separate)'!N24</f>
        <v>0</v>
      </c>
      <c r="O24" s="112" t="e">
        <f t="shared" si="1"/>
        <v>#DIV/0!</v>
      </c>
      <c r="P24" s="86" t="str">
        <f>'MRS(input)'!$F$25</f>
        <v/>
      </c>
      <c r="Q24" s="133" t="str">
        <f>'MRS(input)'!$F$26</f>
        <v/>
      </c>
      <c r="R24" s="111" t="str">
        <f>'MRS(input)'!$F$27</f>
        <v/>
      </c>
      <c r="S24" s="134">
        <f t="shared" si="2"/>
        <v>0</v>
      </c>
      <c r="T24" s="134">
        <f t="shared" si="3"/>
        <v>0</v>
      </c>
      <c r="U24" s="129">
        <f t="shared" si="0"/>
        <v>0</v>
      </c>
    </row>
    <row r="25" spans="1:21" x14ac:dyDescent="0.15">
      <c r="A25" s="168"/>
      <c r="B25" s="36">
        <v>19</v>
      </c>
      <c r="C25" s="127"/>
      <c r="D25" s="128">
        <f>'MRS(input)'!$F$9</f>
        <v>0</v>
      </c>
      <c r="E25" s="129">
        <f>'MRS(input)'!$F$10</f>
        <v>0</v>
      </c>
      <c r="F25" s="130" t="str">
        <f>'MRS(input)'!$F$15</f>
        <v/>
      </c>
      <c r="G25" s="113">
        <f>'MRS(input)'!$F$16</f>
        <v>0</v>
      </c>
      <c r="H25" s="113">
        <f>'MRS(input)'!$F$17</f>
        <v>0</v>
      </c>
      <c r="I25" s="113" t="str">
        <f>'MRS(input)'!$F$18</f>
        <v/>
      </c>
      <c r="J25" s="136">
        <f>'MPS(input_separate)'!J25</f>
        <v>0</v>
      </c>
      <c r="K25" s="136">
        <f>'MPS(input_separate)'!K25</f>
        <v>0</v>
      </c>
      <c r="L25" s="136">
        <f>'MPS(input_separate)'!L25</f>
        <v>0</v>
      </c>
      <c r="M25" s="138">
        <f>'MPS(input_separate)'!M25</f>
        <v>0</v>
      </c>
      <c r="N25" s="137">
        <f>'MPS(input_separate)'!N25</f>
        <v>0</v>
      </c>
      <c r="O25" s="112" t="e">
        <f t="shared" si="1"/>
        <v>#DIV/0!</v>
      </c>
      <c r="P25" s="86" t="str">
        <f>'MRS(input)'!$F$25</f>
        <v/>
      </c>
      <c r="Q25" s="133" t="str">
        <f>'MRS(input)'!$F$26</f>
        <v/>
      </c>
      <c r="R25" s="111" t="str">
        <f>'MRS(input)'!$F$27</f>
        <v/>
      </c>
      <c r="S25" s="134">
        <f t="shared" si="2"/>
        <v>0</v>
      </c>
      <c r="T25" s="134">
        <f t="shared" si="3"/>
        <v>0</v>
      </c>
      <c r="U25" s="129">
        <f t="shared" si="0"/>
        <v>0</v>
      </c>
    </row>
    <row r="26" spans="1:21" x14ac:dyDescent="0.15">
      <c r="A26" s="168"/>
      <c r="B26" s="36">
        <v>20</v>
      </c>
      <c r="C26" s="127"/>
      <c r="D26" s="128">
        <f>'MRS(input)'!$F$9</f>
        <v>0</v>
      </c>
      <c r="E26" s="129">
        <f>'MRS(input)'!$F$10</f>
        <v>0</v>
      </c>
      <c r="F26" s="130" t="str">
        <f>'MRS(input)'!$F$15</f>
        <v/>
      </c>
      <c r="G26" s="113">
        <f>'MRS(input)'!$F$16</f>
        <v>0</v>
      </c>
      <c r="H26" s="113">
        <f>'MRS(input)'!$F$17</f>
        <v>0</v>
      </c>
      <c r="I26" s="113" t="str">
        <f>'MRS(input)'!$F$18</f>
        <v/>
      </c>
      <c r="J26" s="136">
        <f>'MPS(input_separate)'!J26</f>
        <v>0</v>
      </c>
      <c r="K26" s="136">
        <f>'MPS(input_separate)'!K26</f>
        <v>0</v>
      </c>
      <c r="L26" s="136">
        <f>'MPS(input_separate)'!L26</f>
        <v>0</v>
      </c>
      <c r="M26" s="138">
        <f>'MPS(input_separate)'!M26</f>
        <v>0</v>
      </c>
      <c r="N26" s="137">
        <f>'MPS(input_separate)'!N26</f>
        <v>0</v>
      </c>
      <c r="O26" s="112" t="e">
        <f>$K26*(293/$M26)*((0.801/0.101)^((1.4-1)/($N26*1.4))-1)/((($L26+0.101)/0.101)^((1.4-1)/($N26*1.4))-1)</f>
        <v>#DIV/0!</v>
      </c>
      <c r="P26" s="86" t="str">
        <f>'MRS(input)'!$F$25</f>
        <v/>
      </c>
      <c r="Q26" s="133" t="str">
        <f>'MRS(input)'!$F$26</f>
        <v/>
      </c>
      <c r="R26" s="111" t="str">
        <f>'MRS(input)'!$F$27</f>
        <v/>
      </c>
      <c r="S26" s="134">
        <f t="shared" si="2"/>
        <v>0</v>
      </c>
      <c r="T26" s="134">
        <f t="shared" si="3"/>
        <v>0</v>
      </c>
      <c r="U26" s="129">
        <f t="shared" si="0"/>
        <v>0</v>
      </c>
    </row>
    <row r="27" spans="1:21" ht="15" x14ac:dyDescent="0.15">
      <c r="A27" s="168"/>
      <c r="B27" s="87" t="s">
        <v>66</v>
      </c>
      <c r="C27" s="88" t="s">
        <v>65</v>
      </c>
      <c r="D27" s="88" t="s">
        <v>65</v>
      </c>
      <c r="E27" s="88" t="s">
        <v>65</v>
      </c>
      <c r="F27" s="88" t="s">
        <v>65</v>
      </c>
      <c r="G27" s="88" t="s">
        <v>65</v>
      </c>
      <c r="H27" s="88" t="s">
        <v>65</v>
      </c>
      <c r="I27" s="88" t="s">
        <v>65</v>
      </c>
      <c r="J27" s="88" t="s">
        <v>65</v>
      </c>
      <c r="K27" s="88" t="s">
        <v>65</v>
      </c>
      <c r="L27" s="88" t="s">
        <v>65</v>
      </c>
      <c r="M27" s="88" t="s">
        <v>65</v>
      </c>
      <c r="N27" s="88" t="s">
        <v>65</v>
      </c>
      <c r="O27" s="88" t="s">
        <v>65</v>
      </c>
      <c r="P27" s="88" t="s">
        <v>65</v>
      </c>
      <c r="Q27" s="88" t="s">
        <v>65</v>
      </c>
      <c r="R27" s="88" t="s">
        <v>65</v>
      </c>
      <c r="S27" s="135">
        <f>SUMIF($S7:$S26,"&gt;0",$S7:$S26)</f>
        <v>0</v>
      </c>
      <c r="T27" s="135">
        <f>SUMIF($T7:$T26,"&gt;0",$T7:$T26)</f>
        <v>0</v>
      </c>
      <c r="U27" s="135">
        <f>SUMIF($U7:$U26,"&gt;0",$U7:$U26)</f>
        <v>0</v>
      </c>
    </row>
    <row r="31" spans="1:21" ht="13.9" customHeight="1" x14ac:dyDescent="0.15"/>
  </sheetData>
  <sheetProtection password="C763" sheet="1" objects="1" scenarios="1" formatCells="0" formatRows="0"/>
  <mergeCells count="4">
    <mergeCell ref="C3:E3"/>
    <mergeCell ref="S3:U3"/>
    <mergeCell ref="A7:A27"/>
    <mergeCell ref="F3:R3"/>
  </mergeCells>
  <phoneticPr fontId="18"/>
  <pageMargins left="0.7" right="0.7" top="0.75" bottom="0.75" header="0.3" footer="0.3"/>
  <pageSetup paperSize="9"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4"/>
  <sheetViews>
    <sheetView showGridLines="0" view="pageBreakPreview" zoomScale="80" zoomScaleNormal="100" zoomScaleSheetLayoutView="80" workbookViewId="0"/>
  </sheetViews>
  <sheetFormatPr defaultColWidth="9" defaultRowHeight="14.25" x14ac:dyDescent="0.15"/>
  <cols>
    <col min="1" max="2" width="2.625" style="44" customWidth="1"/>
    <col min="3" max="4" width="3.625" style="44" customWidth="1"/>
    <col min="5" max="5" width="47.125" style="44" customWidth="1"/>
    <col min="6" max="7" width="12.625" style="44" customWidth="1"/>
    <col min="8" max="8" width="10.625" style="44" customWidth="1"/>
    <col min="9" max="9" width="11.875" style="47" customWidth="1"/>
    <col min="10" max="16384" width="9" style="44"/>
  </cols>
  <sheetData>
    <row r="1" spans="1:11" ht="18" customHeight="1" x14ac:dyDescent="0.15">
      <c r="I1" s="50" t="str">
        <f>'MPS(input)'!K1</f>
        <v>Monitoring Spreadsheet: JCM_TH_AM002_ver02.0</v>
      </c>
    </row>
    <row r="2" spans="1:11" ht="18" customHeight="1" x14ac:dyDescent="0.15">
      <c r="I2" s="50" t="str">
        <f>'MPS(input)'!K2</f>
        <v>Reference Number:</v>
      </c>
    </row>
    <row r="3" spans="1:11" ht="27.75" customHeight="1" x14ac:dyDescent="0.15">
      <c r="A3" s="169" t="s">
        <v>176</v>
      </c>
      <c r="B3" s="169"/>
      <c r="C3" s="169"/>
      <c r="D3" s="169"/>
      <c r="E3" s="169"/>
      <c r="F3" s="169"/>
      <c r="G3" s="169"/>
      <c r="H3" s="169"/>
      <c r="I3" s="169"/>
    </row>
    <row r="4" spans="1:11" ht="11.25" customHeight="1" x14ac:dyDescent="0.15"/>
    <row r="5" spans="1:11" ht="18.75" customHeight="1" thickBot="1" x14ac:dyDescent="0.2">
      <c r="A5" s="59" t="s">
        <v>2</v>
      </c>
      <c r="B5" s="52"/>
      <c r="C5" s="52"/>
      <c r="D5" s="52"/>
      <c r="E5" s="51"/>
      <c r="F5" s="53" t="s">
        <v>6</v>
      </c>
      <c r="G5" s="66" t="s">
        <v>0</v>
      </c>
      <c r="H5" s="53" t="s">
        <v>1</v>
      </c>
      <c r="I5" s="54" t="s">
        <v>7</v>
      </c>
    </row>
    <row r="6" spans="1:11" ht="18.75" customHeight="1" thickBot="1" x14ac:dyDescent="0.2">
      <c r="A6" s="61"/>
      <c r="B6" s="55" t="s">
        <v>36</v>
      </c>
      <c r="C6" s="55"/>
      <c r="D6" s="55"/>
      <c r="E6" s="55"/>
      <c r="F6" s="39" t="s">
        <v>82</v>
      </c>
      <c r="G6" s="139">
        <f>G10-G13</f>
        <v>0</v>
      </c>
      <c r="H6" s="65" t="s">
        <v>39</v>
      </c>
      <c r="I6" s="56" t="s">
        <v>40</v>
      </c>
    </row>
    <row r="7" spans="1:11" ht="18.75" customHeight="1" x14ac:dyDescent="0.15">
      <c r="A7" s="59" t="s">
        <v>3</v>
      </c>
      <c r="B7" s="52"/>
      <c r="C7" s="52"/>
      <c r="D7" s="52"/>
      <c r="E7" s="51"/>
      <c r="F7" s="51"/>
      <c r="G7" s="42"/>
      <c r="H7" s="51"/>
      <c r="I7" s="53"/>
      <c r="J7" s="10"/>
      <c r="K7" s="10"/>
    </row>
    <row r="8" spans="1:11" ht="18.75" customHeight="1" x14ac:dyDescent="0.15">
      <c r="A8" s="60"/>
      <c r="B8" s="170" t="s">
        <v>44</v>
      </c>
      <c r="C8" s="171"/>
      <c r="D8" s="171"/>
      <c r="E8" s="172"/>
      <c r="F8" s="58" t="s">
        <v>44</v>
      </c>
      <c r="G8" s="56" t="s">
        <v>44</v>
      </c>
      <c r="H8" s="56" t="s">
        <v>44</v>
      </c>
      <c r="I8" s="58" t="s">
        <v>44</v>
      </c>
    </row>
    <row r="9" spans="1:11" ht="18.75" customHeight="1" thickBot="1" x14ac:dyDescent="0.2">
      <c r="A9" s="59" t="s">
        <v>4</v>
      </c>
      <c r="B9" s="51"/>
      <c r="C9" s="52"/>
      <c r="D9" s="53"/>
      <c r="E9" s="53"/>
      <c r="F9" s="53"/>
      <c r="G9" s="59"/>
      <c r="H9" s="51"/>
      <c r="I9" s="53"/>
    </row>
    <row r="10" spans="1:11" ht="18.75" customHeight="1" thickBot="1" x14ac:dyDescent="0.2">
      <c r="A10" s="60"/>
      <c r="B10" s="27" t="s">
        <v>37</v>
      </c>
      <c r="C10" s="55"/>
      <c r="D10" s="55"/>
      <c r="E10" s="55"/>
      <c r="F10" s="39" t="s">
        <v>82</v>
      </c>
      <c r="G10" s="139">
        <f>G11</f>
        <v>0</v>
      </c>
      <c r="H10" s="65" t="s">
        <v>39</v>
      </c>
      <c r="I10" s="58" t="s">
        <v>41</v>
      </c>
    </row>
    <row r="11" spans="1:11" ht="18.75" customHeight="1" x14ac:dyDescent="0.15">
      <c r="A11" s="60"/>
      <c r="B11" s="63"/>
      <c r="C11" s="28" t="s">
        <v>80</v>
      </c>
      <c r="D11" s="31"/>
      <c r="E11" s="32"/>
      <c r="F11" s="58" t="s">
        <v>82</v>
      </c>
      <c r="G11" s="140">
        <f>'MRS(input_separate)'!S27</f>
        <v>0</v>
      </c>
      <c r="H11" s="17" t="s">
        <v>39</v>
      </c>
      <c r="I11" s="58" t="s">
        <v>41</v>
      </c>
    </row>
    <row r="12" spans="1:11" ht="18.75" customHeight="1" thickBot="1" x14ac:dyDescent="0.2">
      <c r="A12" s="59" t="s">
        <v>5</v>
      </c>
      <c r="B12" s="52"/>
      <c r="C12" s="52"/>
      <c r="D12" s="52"/>
      <c r="E12" s="51"/>
      <c r="F12" s="53"/>
      <c r="G12" s="59"/>
      <c r="H12" s="51"/>
      <c r="I12" s="53"/>
    </row>
    <row r="13" spans="1:11" ht="18.75" customHeight="1" thickBot="1" x14ac:dyDescent="0.2">
      <c r="A13" s="60"/>
      <c r="B13" s="62" t="s">
        <v>38</v>
      </c>
      <c r="C13" s="57"/>
      <c r="D13" s="57"/>
      <c r="E13" s="57"/>
      <c r="F13" s="39" t="s">
        <v>82</v>
      </c>
      <c r="G13" s="139">
        <f>G14</f>
        <v>0</v>
      </c>
      <c r="H13" s="65" t="s">
        <v>39</v>
      </c>
      <c r="I13" s="58" t="s">
        <v>42</v>
      </c>
    </row>
    <row r="14" spans="1:11" ht="18.75" customHeight="1" x14ac:dyDescent="0.15">
      <c r="A14" s="61"/>
      <c r="B14" s="64"/>
      <c r="C14" s="28" t="s">
        <v>81</v>
      </c>
      <c r="D14" s="30"/>
      <c r="E14" s="29"/>
      <c r="F14" s="58" t="s">
        <v>82</v>
      </c>
      <c r="G14" s="140">
        <f>'MRS(input_separate)'!T27</f>
        <v>0</v>
      </c>
      <c r="H14" s="17" t="s">
        <v>39</v>
      </c>
      <c r="I14" s="58" t="s">
        <v>42</v>
      </c>
    </row>
    <row r="15" spans="1:11" x14ac:dyDescent="0.15">
      <c r="A15" s="45"/>
      <c r="B15" s="45"/>
      <c r="C15" s="7"/>
      <c r="D15" s="45"/>
      <c r="E15" s="7"/>
      <c r="F15" s="49"/>
      <c r="G15" s="48"/>
      <c r="H15" s="48"/>
      <c r="I15" s="6"/>
    </row>
    <row r="16" spans="1:11" ht="21.75" customHeight="1" x14ac:dyDescent="0.15">
      <c r="E16" s="45" t="s">
        <v>8</v>
      </c>
      <c r="F16" s="46"/>
    </row>
    <row r="17" spans="5:8" ht="18" customHeight="1" x14ac:dyDescent="0.15">
      <c r="E17" s="37" t="s">
        <v>86</v>
      </c>
      <c r="F17" s="118">
        <v>5.73</v>
      </c>
      <c r="G17" s="33" t="s">
        <v>44</v>
      </c>
      <c r="H17" s="3"/>
    </row>
    <row r="18" spans="5:8" ht="18" customHeight="1" x14ac:dyDescent="0.15">
      <c r="E18" s="37" t="s">
        <v>87</v>
      </c>
      <c r="F18" s="118">
        <v>6</v>
      </c>
      <c r="G18" s="33" t="s">
        <v>44</v>
      </c>
      <c r="H18" s="3"/>
    </row>
    <row r="19" spans="5:8" ht="18" customHeight="1" x14ac:dyDescent="0.15">
      <c r="E19" s="37" t="s">
        <v>88</v>
      </c>
      <c r="F19" s="118">
        <v>5.67</v>
      </c>
      <c r="G19" s="33" t="s">
        <v>44</v>
      </c>
      <c r="H19" s="45"/>
    </row>
    <row r="20" spans="5:8" ht="18" customHeight="1" x14ac:dyDescent="0.15">
      <c r="E20" s="37" t="s">
        <v>89</v>
      </c>
      <c r="F20" s="118">
        <v>5.84</v>
      </c>
      <c r="G20" s="33" t="s">
        <v>44</v>
      </c>
      <c r="H20" s="45"/>
    </row>
    <row r="21" spans="5:8" ht="18" customHeight="1" x14ac:dyDescent="0.15">
      <c r="E21" s="37" t="s">
        <v>90</v>
      </c>
      <c r="F21" s="118">
        <v>6.14</v>
      </c>
      <c r="G21" s="33" t="s">
        <v>44</v>
      </c>
      <c r="H21" s="45"/>
    </row>
    <row r="22" spans="5:8" ht="18" customHeight="1" x14ac:dyDescent="0.15">
      <c r="E22" s="37" t="s">
        <v>91</v>
      </c>
      <c r="F22" s="118">
        <v>5.65</v>
      </c>
      <c r="G22" s="33" t="s">
        <v>44</v>
      </c>
      <c r="H22" s="45"/>
    </row>
    <row r="23" spans="5:8" ht="18" customHeight="1" x14ac:dyDescent="0.15">
      <c r="E23" s="37" t="s">
        <v>92</v>
      </c>
      <c r="F23" s="118">
        <v>5.49</v>
      </c>
      <c r="G23" s="33" t="s">
        <v>44</v>
      </c>
      <c r="H23" s="45"/>
    </row>
    <row r="24" spans="5:8" s="47" customFormat="1" x14ac:dyDescent="0.15">
      <c r="E24" s="45"/>
      <c r="F24" s="45"/>
      <c r="G24" s="45"/>
      <c r="H24" s="45"/>
    </row>
  </sheetData>
  <sheetProtection password="C763" sheet="1" objects="1" scenarios="1"/>
  <mergeCells count="2">
    <mergeCell ref="A3:I3"/>
    <mergeCell ref="B8:E8"/>
  </mergeCells>
  <phoneticPr fontId="18"/>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lpstr>SP_RE_sc_i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2017-08-28T14:31:12Z</cp:lastPrinted>
  <dcterms:created xsi:type="dcterms:W3CDTF">2012-01-13T02:28:29Z</dcterms:created>
  <dcterms:modified xsi:type="dcterms:W3CDTF">2017-08-28T14:33:20Z</dcterms:modified>
</cp:coreProperties>
</file>