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09A2CDDA-0789-4E53-83D6-53A098CA59C1}" xr6:coauthVersionLast="47" xr6:coauthVersionMax="47" xr10:uidLastSave="{00000000-0000-0000-0000-000000000000}"/>
  <bookViews>
    <workbookView xWindow="-120" yWindow="-120" windowWidth="29040" windowHeight="15990" tabRatio="762" xr2:uid="{00000000-000D-0000-FFFF-FFFF00000000}"/>
  </bookViews>
  <sheets>
    <sheet name="MPS(input)" sheetId="1" r:id="rId1"/>
    <sheet name="MPS(input_separete)" sheetId="3" r:id="rId2"/>
    <sheet name="MPS(calc_process)" sheetId="2" r:id="rId3"/>
    <sheet name="MSS" sheetId="4" r:id="rId4"/>
    <sheet name="MRS(input)" sheetId="5" r:id="rId5"/>
    <sheet name="MRS(input_separete)" sheetId="6" r:id="rId6"/>
    <sheet name="MRS(calc_process)" sheetId="7" r:id="rId7"/>
  </sheets>
  <definedNames>
    <definedName name="_xlnm.Print_Area" localSheetId="2">'MPS(calc_process)'!$A$1:$I$22</definedName>
    <definedName name="_xlnm.Print_Area" localSheetId="0">'MPS(input)'!$A$1:$K$33</definedName>
    <definedName name="_xlnm.Print_Area" localSheetId="6">'MRS(calc_process)'!$A$1:$I$22</definedName>
    <definedName name="_xlnm.Print_Area" localSheetId="4">'MRS(input)'!$A$1:$L$33</definedName>
    <definedName name="RE">'MPS(calc_process)'!#REF!</definedName>
    <definedName name="Z_B2660EC6_48E8_44CA_972A_E2556BB968F0_.wvu.PrintArea" localSheetId="2" hidden="1">'MPS(calc_process)'!$A$3:$I$13</definedName>
    <definedName name="Z_B2660EC6_48E8_44CA_972A_E2556BB968F0_.wvu.PrintArea" localSheetId="0" hidden="1">'MPS(input)'!$A$3:$K$33</definedName>
    <definedName name="Z_B2660EC6_48E8_44CA_972A_E2556BB968F0_.wvu.PrintArea" localSheetId="6" hidden="1">'MRS(calc_process)'!$A$3:$I$13</definedName>
    <definedName name="Z_B2660EC6_48E8_44CA_972A_E2556BB968F0_.wvu.PrintArea" localSheetId="4" hidden="1">'MRS(input)'!$A$3:$L$33</definedName>
    <definedName name="Z_D0CDC236_ABDA_4432_BA8D_8D1597712156_.wvu.PrintArea" localSheetId="2" hidden="1">'MPS(calc_process)'!$A$3:$I$13</definedName>
    <definedName name="Z_D0CDC236_ABDA_4432_BA8D_8D1597712156_.wvu.PrintArea" localSheetId="0" hidden="1">'MPS(input)'!$A$3:$K$33</definedName>
    <definedName name="Z_D0CDC236_ABDA_4432_BA8D_8D1597712156_.wvu.PrintArea" localSheetId="6" hidden="1">'MRS(calc_process)'!$A$3:$I$13</definedName>
    <definedName name="Z_D0CDC236_ABDA_4432_BA8D_8D1597712156_.wvu.PrintArea" localSheetId="4" hidden="1">'MRS(input)'!$A$3:$L$33</definedName>
    <definedName name="Z_D273F3A6_8152_4679_92B0_E1E5F788BD2C_.wvu.PrintArea" localSheetId="2" hidden="1">'MPS(calc_process)'!$A$3:$I$13</definedName>
    <definedName name="Z_D273F3A6_8152_4679_92B0_E1E5F788BD2C_.wvu.PrintArea" localSheetId="0" hidden="1">'MPS(input)'!$A$3:$K$33</definedName>
    <definedName name="Z_D273F3A6_8152_4679_92B0_E1E5F788BD2C_.wvu.PrintArea" localSheetId="6" hidden="1">'MRS(calc_process)'!$A$3:$I$13</definedName>
    <definedName name="Z_D273F3A6_8152_4679_92B0_E1E5F788BD2C_.wvu.PrintArea" localSheetId="4" hidden="1">'MRS(input)'!$A$3:$L$33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6" l="1"/>
  <c r="L8" i="6"/>
  <c r="K9" i="6"/>
  <c r="L9" i="6"/>
  <c r="K10" i="6"/>
  <c r="L10" i="6"/>
  <c r="K11" i="6"/>
  <c r="L11" i="6"/>
  <c r="K12" i="6"/>
  <c r="L12" i="6"/>
  <c r="K13" i="6"/>
  <c r="L13" i="6"/>
  <c r="K14" i="6"/>
  <c r="L14" i="6"/>
  <c r="K15" i="6"/>
  <c r="L15" i="6"/>
  <c r="K16" i="6"/>
  <c r="L16" i="6"/>
  <c r="K17" i="6"/>
  <c r="L17" i="6"/>
  <c r="K18" i="6"/>
  <c r="L18" i="6"/>
  <c r="K19" i="6"/>
  <c r="L19" i="6"/>
  <c r="K20" i="6"/>
  <c r="L20" i="6"/>
  <c r="K21" i="6"/>
  <c r="L21" i="6"/>
  <c r="K22" i="6"/>
  <c r="L22" i="6"/>
  <c r="K23" i="6"/>
  <c r="L23" i="6"/>
  <c r="K24" i="6"/>
  <c r="L24" i="6"/>
  <c r="K25" i="6"/>
  <c r="L25" i="6"/>
  <c r="K26" i="6"/>
  <c r="L26" i="6"/>
  <c r="K7" i="6"/>
  <c r="L7" i="6"/>
  <c r="K16" i="5"/>
  <c r="K17" i="5"/>
  <c r="K18" i="5"/>
  <c r="K19" i="5"/>
  <c r="K20" i="5"/>
  <c r="K21" i="5"/>
  <c r="K22" i="5"/>
  <c r="K23" i="5"/>
  <c r="K24" i="5"/>
  <c r="K15" i="5"/>
  <c r="H16" i="5"/>
  <c r="H17" i="5"/>
  <c r="H18" i="5"/>
  <c r="H19" i="5"/>
  <c r="H20" i="5"/>
  <c r="H21" i="5"/>
  <c r="H22" i="5"/>
  <c r="H23" i="5"/>
  <c r="H24" i="5"/>
  <c r="H15" i="5"/>
  <c r="F18" i="5"/>
  <c r="F19" i="5"/>
  <c r="F20" i="5"/>
  <c r="F21" i="5"/>
  <c r="F22" i="5"/>
  <c r="F23" i="5"/>
  <c r="F24" i="5"/>
  <c r="F15" i="5"/>
  <c r="I2" i="7" l="1"/>
  <c r="I1" i="7"/>
  <c r="R2" i="6"/>
  <c r="R1" i="6"/>
  <c r="L2" i="5"/>
  <c r="L1" i="5"/>
  <c r="O26" i="6"/>
  <c r="N26" i="6"/>
  <c r="M26" i="6"/>
  <c r="J26" i="6"/>
  <c r="I26" i="6"/>
  <c r="F26" i="6"/>
  <c r="E26" i="6"/>
  <c r="D26" i="6"/>
  <c r="O25" i="6"/>
  <c r="N25" i="6"/>
  <c r="M25" i="6"/>
  <c r="J25" i="6"/>
  <c r="I25" i="6"/>
  <c r="F25" i="6"/>
  <c r="E25" i="6"/>
  <c r="D25" i="6"/>
  <c r="O24" i="6"/>
  <c r="N24" i="6"/>
  <c r="M24" i="6"/>
  <c r="J24" i="6"/>
  <c r="I24" i="6"/>
  <c r="F24" i="6"/>
  <c r="E24" i="6"/>
  <c r="D24" i="6"/>
  <c r="O23" i="6"/>
  <c r="N23" i="6"/>
  <c r="M23" i="6"/>
  <c r="J23" i="6"/>
  <c r="I23" i="6"/>
  <c r="F23" i="6"/>
  <c r="E23" i="6"/>
  <c r="D23" i="6"/>
  <c r="O22" i="6"/>
  <c r="N22" i="6"/>
  <c r="M22" i="6"/>
  <c r="J22" i="6"/>
  <c r="I22" i="6"/>
  <c r="F22" i="6"/>
  <c r="E22" i="6"/>
  <c r="D22" i="6"/>
  <c r="O21" i="6"/>
  <c r="N21" i="6"/>
  <c r="M21" i="6"/>
  <c r="J21" i="6"/>
  <c r="I21" i="6"/>
  <c r="F21" i="6"/>
  <c r="E21" i="6"/>
  <c r="D21" i="6"/>
  <c r="O20" i="6"/>
  <c r="N20" i="6"/>
  <c r="M20" i="6"/>
  <c r="J20" i="6"/>
  <c r="I20" i="6"/>
  <c r="F20" i="6"/>
  <c r="E20" i="6"/>
  <c r="D20" i="6"/>
  <c r="O19" i="6"/>
  <c r="N19" i="6"/>
  <c r="M19" i="6"/>
  <c r="J19" i="6"/>
  <c r="I19" i="6"/>
  <c r="F19" i="6"/>
  <c r="E19" i="6"/>
  <c r="D19" i="6"/>
  <c r="O18" i="6"/>
  <c r="N18" i="6"/>
  <c r="M18" i="6"/>
  <c r="J18" i="6"/>
  <c r="I18" i="6"/>
  <c r="F18" i="6"/>
  <c r="E18" i="6"/>
  <c r="D18" i="6"/>
  <c r="O17" i="6"/>
  <c r="N17" i="6"/>
  <c r="M17" i="6"/>
  <c r="J17" i="6"/>
  <c r="I17" i="6"/>
  <c r="F17" i="6"/>
  <c r="E17" i="6"/>
  <c r="D17" i="6"/>
  <c r="O16" i="6"/>
  <c r="N16" i="6"/>
  <c r="M16" i="6"/>
  <c r="J16" i="6"/>
  <c r="I16" i="6"/>
  <c r="F16" i="6"/>
  <c r="E16" i="6"/>
  <c r="D16" i="6"/>
  <c r="O15" i="6"/>
  <c r="N15" i="6"/>
  <c r="M15" i="6"/>
  <c r="J15" i="6"/>
  <c r="I15" i="6"/>
  <c r="F15" i="6"/>
  <c r="E15" i="6"/>
  <c r="D15" i="6"/>
  <c r="O14" i="6"/>
  <c r="N14" i="6"/>
  <c r="M14" i="6"/>
  <c r="J14" i="6"/>
  <c r="I14" i="6"/>
  <c r="F14" i="6"/>
  <c r="E14" i="6"/>
  <c r="D14" i="6"/>
  <c r="O13" i="6"/>
  <c r="N13" i="6"/>
  <c r="M13" i="6"/>
  <c r="J13" i="6"/>
  <c r="I13" i="6"/>
  <c r="F13" i="6"/>
  <c r="E13" i="6"/>
  <c r="D13" i="6"/>
  <c r="O12" i="6"/>
  <c r="N12" i="6"/>
  <c r="M12" i="6"/>
  <c r="J12" i="6"/>
  <c r="I12" i="6"/>
  <c r="F12" i="6"/>
  <c r="E12" i="6"/>
  <c r="D12" i="6"/>
  <c r="O11" i="6"/>
  <c r="N11" i="6"/>
  <c r="M11" i="6"/>
  <c r="J11" i="6"/>
  <c r="I11" i="6"/>
  <c r="F11" i="6"/>
  <c r="E11" i="6"/>
  <c r="D11" i="6"/>
  <c r="O10" i="6"/>
  <c r="N10" i="6"/>
  <c r="M10" i="6"/>
  <c r="J10" i="6"/>
  <c r="I10" i="6"/>
  <c r="F10" i="6"/>
  <c r="E10" i="6"/>
  <c r="D10" i="6"/>
  <c r="O9" i="6"/>
  <c r="N9" i="6"/>
  <c r="M9" i="6"/>
  <c r="J9" i="6"/>
  <c r="I9" i="6"/>
  <c r="F9" i="6"/>
  <c r="E9" i="6"/>
  <c r="D9" i="6"/>
  <c r="O8" i="6"/>
  <c r="N8" i="6"/>
  <c r="M8" i="6"/>
  <c r="J8" i="6"/>
  <c r="I8" i="6"/>
  <c r="F8" i="6"/>
  <c r="E8" i="6"/>
  <c r="D8" i="6"/>
  <c r="O7" i="6"/>
  <c r="N7" i="6"/>
  <c r="M7" i="6"/>
  <c r="J7" i="6"/>
  <c r="I7" i="6"/>
  <c r="F7" i="6"/>
  <c r="E7" i="6"/>
  <c r="D7" i="6"/>
  <c r="C2" i="4"/>
  <c r="C1" i="4"/>
  <c r="I2" i="2" l="1"/>
  <c r="I1" i="2"/>
  <c r="R2" i="3"/>
  <c r="R1" i="3"/>
  <c r="J26" i="3"/>
  <c r="J25" i="3"/>
  <c r="J24" i="3"/>
  <c r="J23" i="3"/>
  <c r="J22" i="3"/>
  <c r="J21" i="3"/>
  <c r="J20" i="3"/>
  <c r="J19" i="3"/>
  <c r="J18" i="3"/>
  <c r="J17" i="3"/>
  <c r="J16" i="3"/>
  <c r="J15" i="3"/>
  <c r="J14" i="3"/>
  <c r="J13" i="3"/>
  <c r="J12" i="3"/>
  <c r="J11" i="3"/>
  <c r="J10" i="3"/>
  <c r="J9" i="3"/>
  <c r="J8" i="3"/>
  <c r="J7" i="3"/>
  <c r="F7" i="3" l="1"/>
  <c r="I7" i="3"/>
  <c r="M7" i="3"/>
  <c r="N7" i="3"/>
  <c r="O7" i="3"/>
  <c r="F8" i="3"/>
  <c r="I8" i="3"/>
  <c r="M8" i="3"/>
  <c r="N8" i="3"/>
  <c r="O8" i="3"/>
  <c r="F9" i="3"/>
  <c r="I9" i="3"/>
  <c r="M9" i="3"/>
  <c r="N9" i="3"/>
  <c r="O9" i="3"/>
  <c r="F10" i="3"/>
  <c r="I10" i="3"/>
  <c r="M10" i="3"/>
  <c r="N10" i="3"/>
  <c r="O10" i="3"/>
  <c r="F11" i="3"/>
  <c r="I11" i="3"/>
  <c r="M11" i="3"/>
  <c r="N11" i="3"/>
  <c r="O11" i="3"/>
  <c r="F12" i="3"/>
  <c r="I12" i="3"/>
  <c r="M12" i="3"/>
  <c r="N12" i="3"/>
  <c r="O12" i="3"/>
  <c r="F13" i="3"/>
  <c r="I13" i="3"/>
  <c r="M13" i="3"/>
  <c r="N13" i="3"/>
  <c r="O13" i="3"/>
  <c r="F14" i="3"/>
  <c r="I14" i="3"/>
  <c r="M14" i="3"/>
  <c r="N14" i="3"/>
  <c r="O14" i="3"/>
  <c r="F15" i="3"/>
  <c r="I15" i="3"/>
  <c r="M15" i="3"/>
  <c r="N15" i="3"/>
  <c r="O15" i="3"/>
  <c r="F16" i="3"/>
  <c r="I16" i="3"/>
  <c r="M16" i="3"/>
  <c r="N16" i="3"/>
  <c r="O16" i="3"/>
  <c r="F17" i="3"/>
  <c r="I17" i="3"/>
  <c r="M17" i="3"/>
  <c r="N17" i="3"/>
  <c r="O17" i="3"/>
  <c r="F18" i="3"/>
  <c r="I18" i="3"/>
  <c r="M18" i="3"/>
  <c r="N18" i="3"/>
  <c r="O18" i="3"/>
  <c r="F19" i="3"/>
  <c r="I19" i="3"/>
  <c r="M19" i="3"/>
  <c r="N19" i="3"/>
  <c r="O19" i="3"/>
  <c r="F20" i="3"/>
  <c r="I20" i="3"/>
  <c r="M20" i="3"/>
  <c r="N20" i="3"/>
  <c r="O20" i="3"/>
  <c r="F21" i="3"/>
  <c r="I21" i="3"/>
  <c r="M21" i="3"/>
  <c r="N21" i="3"/>
  <c r="O21" i="3"/>
  <c r="F22" i="3"/>
  <c r="I22" i="3"/>
  <c r="M22" i="3"/>
  <c r="N22" i="3"/>
  <c r="O22" i="3"/>
  <c r="F23" i="3"/>
  <c r="I23" i="3"/>
  <c r="M23" i="3"/>
  <c r="N23" i="3"/>
  <c r="O23" i="3"/>
  <c r="F24" i="3"/>
  <c r="I24" i="3"/>
  <c r="M24" i="3"/>
  <c r="N24" i="3"/>
  <c r="O24" i="3"/>
  <c r="F25" i="3"/>
  <c r="I25" i="3"/>
  <c r="M25" i="3"/>
  <c r="N25" i="3"/>
  <c r="O25" i="3"/>
  <c r="F26" i="3"/>
  <c r="I26" i="3"/>
  <c r="M26" i="3"/>
  <c r="N26" i="3"/>
  <c r="O26" i="3"/>
  <c r="E26" i="3" l="1"/>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17" i="1"/>
  <c r="F17" i="5" s="1"/>
  <c r="E16" i="1"/>
  <c r="F16" i="5" s="1"/>
  <c r="G25" i="6" l="1"/>
  <c r="G11" i="6"/>
  <c r="G10" i="6"/>
  <c r="G14" i="6"/>
  <c r="G18" i="6"/>
  <c r="G22" i="6"/>
  <c r="G26" i="6"/>
  <c r="G12" i="6"/>
  <c r="G8" i="6"/>
  <c r="G7" i="6"/>
  <c r="G17" i="6"/>
  <c r="G16" i="6"/>
  <c r="G15" i="6"/>
  <c r="G19" i="6"/>
  <c r="G24" i="6"/>
  <c r="G23" i="6"/>
  <c r="G20" i="6"/>
  <c r="G13" i="6"/>
  <c r="G9" i="6"/>
  <c r="G21" i="6"/>
  <c r="H20" i="6"/>
  <c r="H17" i="6"/>
  <c r="H18" i="6"/>
  <c r="H25" i="6"/>
  <c r="H21" i="6"/>
  <c r="H7" i="6"/>
  <c r="H13" i="6"/>
  <c r="H8" i="6"/>
  <c r="H26" i="6"/>
  <c r="H16" i="6"/>
  <c r="H15" i="6"/>
  <c r="H22" i="6"/>
  <c r="H23" i="6"/>
  <c r="H9" i="6"/>
  <c r="H24" i="6"/>
  <c r="H11" i="6"/>
  <c r="H19" i="6"/>
  <c r="H14" i="6"/>
  <c r="H10" i="6"/>
  <c r="H12" i="6"/>
  <c r="G7" i="3"/>
  <c r="G9" i="3"/>
  <c r="G11" i="3"/>
  <c r="G13" i="3"/>
  <c r="G15" i="3"/>
  <c r="G17" i="3"/>
  <c r="G19" i="3"/>
  <c r="G21" i="3"/>
  <c r="G23" i="3"/>
  <c r="G25" i="3"/>
  <c r="G10" i="3"/>
  <c r="G18" i="3"/>
  <c r="G20" i="3"/>
  <c r="G22" i="3"/>
  <c r="G24" i="3"/>
  <c r="G8" i="3"/>
  <c r="G12" i="3"/>
  <c r="G14" i="3"/>
  <c r="G16" i="3"/>
  <c r="G26" i="3"/>
  <c r="H8" i="3"/>
  <c r="H12" i="3"/>
  <c r="H16" i="3"/>
  <c r="H20" i="3"/>
  <c r="H24" i="3"/>
  <c r="H10" i="3"/>
  <c r="H22" i="3"/>
  <c r="H13" i="3"/>
  <c r="H21" i="3"/>
  <c r="H7" i="3"/>
  <c r="H11" i="3"/>
  <c r="H15" i="3"/>
  <c r="H19" i="3"/>
  <c r="H23" i="3"/>
  <c r="H14" i="3"/>
  <c r="H18" i="3"/>
  <c r="H26" i="3"/>
  <c r="H9" i="3"/>
  <c r="H17" i="3"/>
  <c r="H25" i="3"/>
  <c r="Q19" i="6" l="1"/>
  <c r="P19" i="6"/>
  <c r="P11" i="6"/>
  <c r="Q11" i="6"/>
  <c r="Q8" i="6"/>
  <c r="P8" i="6"/>
  <c r="Q17" i="6"/>
  <c r="P17" i="6"/>
  <c r="P24" i="6"/>
  <c r="Q24" i="6"/>
  <c r="P13" i="6"/>
  <c r="Q13" i="6"/>
  <c r="P14" i="6"/>
  <c r="Q14" i="6"/>
  <c r="P9" i="6"/>
  <c r="Q9" i="6"/>
  <c r="P7" i="6"/>
  <c r="Q7" i="6"/>
  <c r="P23" i="6"/>
  <c r="Q23" i="6"/>
  <c r="Q21" i="6"/>
  <c r="P21" i="6"/>
  <c r="P20" i="6"/>
  <c r="Q20" i="6"/>
  <c r="Q25" i="6"/>
  <c r="P25" i="6"/>
  <c r="P16" i="6"/>
  <c r="Q16" i="6"/>
  <c r="Q26" i="6"/>
  <c r="P26" i="6"/>
  <c r="P12" i="6"/>
  <c r="Q12" i="6"/>
  <c r="Q22" i="6"/>
  <c r="P22" i="6"/>
  <c r="Q10" i="6"/>
  <c r="P10" i="6"/>
  <c r="Q15" i="6"/>
  <c r="P15" i="6"/>
  <c r="P18" i="6"/>
  <c r="Q18" i="6"/>
  <c r="Q21" i="3"/>
  <c r="P21" i="3"/>
  <c r="P19" i="3"/>
  <c r="Q19" i="3"/>
  <c r="P20" i="3"/>
  <c r="Q20" i="3"/>
  <c r="Q13" i="3"/>
  <c r="P13" i="3"/>
  <c r="P24" i="3"/>
  <c r="Q24" i="3"/>
  <c r="Q22" i="3"/>
  <c r="P22" i="3"/>
  <c r="Q18" i="3"/>
  <c r="P18" i="3"/>
  <c r="R18" i="3" s="1"/>
  <c r="P16" i="3"/>
  <c r="Q16" i="3"/>
  <c r="Q11" i="3"/>
  <c r="P11" i="3"/>
  <c r="P8" i="3"/>
  <c r="Q8" i="3"/>
  <c r="Q17" i="3"/>
  <c r="P17" i="3"/>
  <c r="P15" i="3"/>
  <c r="Q15" i="3"/>
  <c r="Q26" i="3"/>
  <c r="P26" i="3"/>
  <c r="Q10" i="3"/>
  <c r="P10" i="3"/>
  <c r="Q14" i="3"/>
  <c r="P14" i="3"/>
  <c r="Q25" i="3"/>
  <c r="P25" i="3"/>
  <c r="Q9" i="3"/>
  <c r="P9" i="3"/>
  <c r="P12" i="3"/>
  <c r="Q12" i="3"/>
  <c r="Q23" i="3"/>
  <c r="P23" i="3"/>
  <c r="P7" i="3"/>
  <c r="Q7" i="3"/>
  <c r="R10" i="6" l="1"/>
  <c r="R11" i="6"/>
  <c r="R18" i="6"/>
  <c r="R16" i="6"/>
  <c r="R9" i="6"/>
  <c r="R17" i="6"/>
  <c r="R14" i="6"/>
  <c r="R8" i="6"/>
  <c r="R23" i="6"/>
  <c r="R22" i="6"/>
  <c r="R25" i="6"/>
  <c r="Q27" i="6"/>
  <c r="G12" i="7" s="1"/>
  <c r="G11" i="7" s="1"/>
  <c r="R19" i="6"/>
  <c r="R12" i="6"/>
  <c r="R20" i="6"/>
  <c r="R15" i="6"/>
  <c r="R26" i="6"/>
  <c r="R21" i="6"/>
  <c r="R24" i="6"/>
  <c r="P27" i="6"/>
  <c r="G9" i="7" s="1"/>
  <c r="G8" i="7" s="1"/>
  <c r="G6" i="7" s="1"/>
  <c r="C28" i="5" s="1"/>
  <c r="R7" i="6"/>
  <c r="R13" i="6"/>
  <c r="R8" i="3"/>
  <c r="R10" i="3"/>
  <c r="R22" i="3"/>
  <c r="R19" i="3"/>
  <c r="R11" i="3"/>
  <c r="R21" i="3"/>
  <c r="R7" i="3"/>
  <c r="R25" i="3"/>
  <c r="R15" i="3"/>
  <c r="R16" i="3"/>
  <c r="R13" i="3"/>
  <c r="R26" i="3"/>
  <c r="R24" i="3"/>
  <c r="Q27" i="3"/>
  <c r="G12" i="2" s="1"/>
  <c r="R17" i="3"/>
  <c r="R23" i="3"/>
  <c r="R14" i="3"/>
  <c r="R20" i="3"/>
  <c r="R12" i="3"/>
  <c r="P27" i="3"/>
  <c r="G9" i="2" s="1"/>
  <c r="R9" i="3"/>
  <c r="R27" i="3" l="1"/>
  <c r="R27" i="6"/>
  <c r="G8" i="2"/>
  <c r="G11" i="2"/>
  <c r="G6" i="2" l="1"/>
  <c r="B28" i="1" s="1"/>
</calcChain>
</file>

<file path=xl/sharedStrings.xml><?xml version="1.0" encoding="utf-8"?>
<sst xmlns="http://schemas.openxmlformats.org/spreadsheetml/2006/main" count="469" uniqueCount="171">
  <si>
    <t>Monitoring Spreadsheet: JCM_TH_AM015_ver01.0</t>
    <phoneticPr fontId="4"/>
  </si>
  <si>
    <t>Monitoring Plan Sheet (Input Sheet) [Attachment to Project Design Document]</t>
    <phoneticPr fontId="4"/>
  </si>
  <si>
    <r>
      <t xml:space="preserve">Table 1: Parameters to be monitored </t>
    </r>
    <r>
      <rPr>
        <b/>
        <i/>
        <sz val="11"/>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</si>
  <si>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</si>
  <si>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</si>
  <si>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</si>
  <si>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</si>
  <si>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</si>
  <si>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</si>
  <si>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</si>
  <si>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</si>
  <si>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</si>
  <si>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</si>
  <si>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</si>
  <si>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</si>
  <si>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</si>
  <si>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</si>
  <si>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</si>
  <si>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</si>
  <si>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</si>
  <si>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</si>
  <si>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</si>
  <si>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</si>
  <si>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</si>
  <si>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</si>
  <si>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r>
      <t>Power consumption of the project electrolyzer</t>
    </r>
    <r>
      <rPr>
        <i/>
        <sz val="11"/>
        <rFont val="Arial"/>
        <family val="2"/>
      </rPr>
      <t xml:space="preserve"> i </t>
    </r>
    <r>
      <rPr>
        <sz val="11"/>
        <rFont val="Arial"/>
        <family val="2"/>
      </rPr>
      <t xml:space="preserve">during the period </t>
    </r>
    <r>
      <rPr>
        <i/>
        <sz val="11"/>
        <rFont val="Arial"/>
        <family val="2"/>
      </rPr>
      <t>p</t>
    </r>
    <phoneticPr fontId="4"/>
  </si>
  <si>
    <t>-</t>
    <phoneticPr fontId="4"/>
  </si>
  <si>
    <t>MWh/p</t>
    <phoneticPr fontId="4"/>
  </si>
  <si>
    <t>Option C</t>
    <phoneticPr fontId="4"/>
  </si>
  <si>
    <t>Monitored data</t>
    <phoneticPr fontId="4"/>
  </si>
  <si>
    <t>The total power consumption of the project electrolyzers is measured in direct current and recorded electronically by an electricity meter with manufacture’s specification, and then converted to alternating current by using the AC/DC conversion ratio stated in the manufacturer’s specification of the rectifier.
The monitored data is continuously collected and stored in a system.
The accuracy of the electricity meters is ±(0.2%+1digit) of rated value.
The AC/DC conversion ratio is 98.05%.</t>
    <phoneticPr fontId="4"/>
  </si>
  <si>
    <t>Continuously</t>
    <phoneticPr fontId="4"/>
  </si>
  <si>
    <t>Input on "MPS
(input_separate)"</t>
  </si>
  <si>
    <t>(2)</t>
    <phoneticPr fontId="4"/>
  </si>
  <si>
    <r>
      <t>FC</t>
    </r>
    <r>
      <rPr>
        <vertAlign val="subscript"/>
        <sz val="11"/>
        <color theme="1"/>
        <rFont val="Arial"/>
        <family val="2"/>
      </rPr>
      <t>PJ,p</t>
    </r>
    <phoneticPr fontId="4"/>
  </si>
  <si>
    <r>
      <t xml:space="preserve">The amount of fuel input for power generation during monitoring period </t>
    </r>
    <r>
      <rPr>
        <i/>
        <sz val="11"/>
        <color theme="1"/>
        <rFont val="Arial"/>
        <family val="2"/>
      </rPr>
      <t>p</t>
    </r>
    <phoneticPr fontId="4"/>
  </si>
  <si>
    <t>mass or volume/p</t>
  </si>
  <si>
    <t>Option B</t>
    <phoneticPr fontId="4"/>
  </si>
  <si>
    <t>Invoice from fuel supply company</t>
    <phoneticPr fontId="4"/>
  </si>
  <si>
    <t>Data is collected and recorded from the invoices by the fuel supply company.</t>
    <phoneticPr fontId="4"/>
  </si>
  <si>
    <t>For
Case 2), Option b); and
Case 3), Option c)</t>
    <phoneticPr fontId="4"/>
  </si>
  <si>
    <t>(3)</t>
    <phoneticPr fontId="4"/>
  </si>
  <si>
    <r>
      <t>EG</t>
    </r>
    <r>
      <rPr>
        <vertAlign val="subscript"/>
        <sz val="11"/>
        <color theme="1"/>
        <rFont val="Arial"/>
        <family val="2"/>
      </rPr>
      <t>PJ,p</t>
    </r>
    <phoneticPr fontId="4"/>
  </si>
  <si>
    <r>
      <t xml:space="preserve">The amount of electricity generated during the monitoring period </t>
    </r>
    <r>
      <rPr>
        <i/>
        <sz val="11"/>
        <color theme="1"/>
        <rFont val="Arial"/>
        <family val="2"/>
      </rPr>
      <t>p</t>
    </r>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</si>
  <si>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</si>
  <si>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</si>
  <si>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</si>
  <si>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</si>
  <si>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</si>
  <si>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</si>
  <si>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4"/>
  </si>
  <si>
    <t>Power generation efficiency obtained from manufacturer's specification.</t>
    <phoneticPr fontId="4"/>
  </si>
  <si>
    <t>Calculated</t>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</si>
  <si>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4"/>
  </si>
  <si>
    <t>The power generation efficiency calculated from monitored data of the amount of fuel input for power generation and the amount of electricity generated.</t>
    <phoneticPr fontId="4"/>
  </si>
  <si>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</si>
  <si>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</si>
  <si>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4"/>
  </si>
  <si>
    <t>The evidence stating information relevant to the value of emission factor (e.g. data of power generation, type of power plant, type of fossil fuel, period of time)</t>
    <phoneticPr fontId="4"/>
  </si>
  <si>
    <r>
      <t>SEC</t>
    </r>
    <r>
      <rPr>
        <vertAlign val="subscript"/>
        <sz val="11"/>
        <rFont val="Arial"/>
        <family val="2"/>
      </rPr>
      <t>RE,i</t>
    </r>
    <phoneticPr fontId="4"/>
  </si>
  <si>
    <r>
      <t xml:space="preserve">Specific power consumption (SEC) value of the reference electrolyzer </t>
    </r>
    <r>
      <rPr>
        <i/>
        <sz val="11"/>
        <rFont val="Arial"/>
        <family val="2"/>
      </rPr>
      <t>i</t>
    </r>
    <phoneticPr fontId="4"/>
  </si>
  <si>
    <t>kWh(DC)/t-NaOH</t>
    <phoneticPr fontId="4"/>
  </si>
  <si>
    <t>Selected from the default values set in the methodology.</t>
    <phoneticPr fontId="4"/>
  </si>
  <si>
    <r>
      <t>SEC</t>
    </r>
    <r>
      <rPr>
        <vertAlign val="subscript"/>
        <sz val="11"/>
        <rFont val="Arial"/>
        <family val="2"/>
      </rPr>
      <t>PJ,i</t>
    </r>
    <phoneticPr fontId="4"/>
  </si>
  <si>
    <r>
      <t xml:space="preserve">Specific power consumption (SEC) value of the project electrolyzer </t>
    </r>
    <r>
      <rPr>
        <i/>
        <sz val="11"/>
        <rFont val="Arial"/>
        <family val="2"/>
      </rPr>
      <t>i</t>
    </r>
    <phoneticPr fontId="4"/>
  </si>
  <si>
    <t xml:space="preserve">Performance guarantee value provided by manufacturer of the project electrolyzer.  </t>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</si>
  <si>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</si>
  <si>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</si>
  <si>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</si>
  <si>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</si>
  <si>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t>For
Case 2), Option a); and
Case 3), Option b)</t>
    <phoneticPr fontId="4"/>
  </si>
  <si>
    <r>
      <t>NCV</t>
    </r>
    <r>
      <rPr>
        <vertAlign val="subscript"/>
        <sz val="11"/>
        <rFont val="Arial"/>
        <family val="2"/>
      </rPr>
      <t>fuel</t>
    </r>
    <phoneticPr fontId="4"/>
  </si>
  <si>
    <t>Net calorific value of consumed fuel</t>
    <phoneticPr fontId="4"/>
  </si>
  <si>
    <t>GJ/mass or volume</t>
  </si>
  <si>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</si>
  <si>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</si>
  <si>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</si>
  <si>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</si>
  <si>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</si>
  <si>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For
Case 2), Options a) and b); and
Case 3), Options b) and c)</t>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</si>
  <si>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</si>
  <si>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</si>
  <si>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</si>
  <si>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</si>
  <si>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</si>
  <si>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</si>
  <si>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</si>
  <si>
    <t>Based on the actual measurement using measuring equipment (Data used: measured values)</t>
  </si>
  <si>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</si>
  <si>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</si>
  <si>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t xml:space="preserve">Estimation of emissions of electrolyzer </t>
    </r>
    <r>
      <rPr>
        <b/>
        <i/>
        <sz val="11"/>
        <color theme="0"/>
        <rFont val="Arial"/>
        <family val="2"/>
      </rPr>
      <t>i</t>
    </r>
    <phoneticPr fontId="3"/>
  </si>
  <si>
    <t>Parameters</t>
    <phoneticPr fontId="3"/>
  </si>
  <si>
    <r>
      <rPr>
        <sz val="11"/>
        <rFont val="Arial"/>
        <family val="2"/>
      </rPr>
      <t>Electrolyzer</t>
    </r>
    <r>
      <rPr>
        <i/>
        <sz val="11"/>
        <rFont val="Arial"/>
        <family val="2"/>
      </rPr>
      <t xml:space="preserve"> i</t>
    </r>
    <phoneticPr fontId="4"/>
  </si>
  <si>
    <r>
      <t>FC</t>
    </r>
    <r>
      <rPr>
        <vertAlign val="subscript"/>
        <sz val="11"/>
        <rFont val="Arial"/>
        <family val="2"/>
      </rPr>
      <t>PJ,p</t>
    </r>
    <phoneticPr fontId="4"/>
  </si>
  <si>
    <r>
      <t>EG</t>
    </r>
    <r>
      <rPr>
        <vertAlign val="subscript"/>
        <sz val="11"/>
        <rFont val="Arial"/>
        <family val="2"/>
      </rPr>
      <t>PJ,p</t>
    </r>
    <phoneticPr fontId="4"/>
  </si>
  <si>
    <r>
      <t>η</t>
    </r>
    <r>
      <rPr>
        <vertAlign val="subscript"/>
        <sz val="11"/>
        <color theme="1"/>
        <rFont val="Arial"/>
        <family val="2"/>
      </rPr>
      <t>elec</t>
    </r>
    <phoneticPr fontId="4"/>
  </si>
  <si>
    <r>
      <t>NCV</t>
    </r>
    <r>
      <rPr>
        <vertAlign val="subscript"/>
        <sz val="11"/>
        <color theme="1"/>
        <rFont val="Arial"/>
        <family val="2"/>
      </rPr>
      <t>fuel</t>
    </r>
    <phoneticPr fontId="4"/>
  </si>
  <si>
    <r>
      <t>EF</t>
    </r>
    <r>
      <rPr>
        <vertAlign val="subscript"/>
        <sz val="11"/>
        <color theme="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</si>
  <si>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</si>
  <si>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</si>
  <si>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</si>
  <si>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t>Description of data</t>
    <phoneticPr fontId="3"/>
  </si>
  <si>
    <t>Project
electrolyzer 
No.</t>
    <phoneticPr fontId="3"/>
  </si>
  <si>
    <r>
      <t xml:space="preserve">Power consumption of project electrolyzer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</si>
  <si>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</si>
  <si>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</si>
  <si>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</si>
  <si>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</si>
  <si>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</si>
  <si>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3"/>
  </si>
  <si>
    <r>
      <t xml:space="preserve">SEC value of the reference electrolyzer </t>
    </r>
    <r>
      <rPr>
        <i/>
        <sz val="11"/>
        <color theme="1"/>
        <rFont val="Arial"/>
        <family val="2"/>
      </rPr>
      <t>i</t>
    </r>
    <phoneticPr fontId="4"/>
  </si>
  <si>
    <r>
      <t xml:space="preserve">SEC value of the project electrolyzer </t>
    </r>
    <r>
      <rPr>
        <i/>
        <sz val="11"/>
        <color theme="1"/>
        <rFont val="Arial"/>
        <family val="2"/>
      </rPr>
      <t>i</t>
    </r>
    <phoneticPr fontId="4"/>
  </si>
  <si>
    <r>
      <t>CO</t>
    </r>
    <r>
      <rPr>
        <vertAlign val="subscript"/>
        <sz val="11"/>
        <color theme="1"/>
        <rFont val="Arial"/>
        <family val="2"/>
      </rPr>
      <t>2</t>
    </r>
    <r>
      <rPr>
        <sz val="11"/>
        <color theme="1"/>
        <rFont val="Arial"/>
        <family val="2"/>
      </rPr>
      <t xml:space="preserve"> emission factor of consumed fuel</t>
    </r>
    <phoneticPr fontId="4"/>
  </si>
  <si>
    <r>
      <t xml:space="preserve">Reference emissions of project electrolyzer </t>
    </r>
    <r>
      <rPr>
        <i/>
        <sz val="11"/>
        <rFont val="Arial"/>
        <family val="2"/>
      </rPr>
      <t>i</t>
    </r>
    <r>
      <rPr>
        <sz val="11"/>
        <rFont val="Arial"/>
        <family val="2"/>
      </rPr>
      <t xml:space="preserve"> during the period </t>
    </r>
    <r>
      <rPr>
        <i/>
        <sz val="11"/>
        <rFont val="Arial"/>
        <family val="2"/>
      </rPr>
      <t>p</t>
    </r>
    <phoneticPr fontId="3"/>
  </si>
  <si>
    <r>
      <t xml:space="preserve">Project emissions of project electrolyzer </t>
    </r>
    <r>
      <rPr>
        <i/>
        <sz val="11"/>
        <rFont val="Arial"/>
        <family val="2"/>
      </rPr>
      <t>i</t>
    </r>
    <r>
      <rPr>
        <sz val="11"/>
        <rFont val="Arial"/>
        <family val="2"/>
      </rPr>
      <t xml:space="preserve"> during the period </t>
    </r>
    <r>
      <rPr>
        <i/>
        <sz val="11"/>
        <rFont val="Arial"/>
        <family val="2"/>
      </rPr>
      <t>p</t>
    </r>
    <phoneticPr fontId="3"/>
  </si>
  <si>
    <r>
      <t>Emissions reductions by 
the project electrolyzer</t>
    </r>
    <r>
      <rPr>
        <i/>
        <sz val="11"/>
        <rFont val="Arial"/>
        <family val="2"/>
      </rPr>
      <t xml:space="preserve"> i </t>
    </r>
    <r>
      <rPr>
        <sz val="11"/>
        <rFont val="Arial"/>
        <family val="2"/>
      </rPr>
      <t xml:space="preserve">during the period </t>
    </r>
    <r>
      <rPr>
        <i/>
        <sz val="11"/>
        <rFont val="Arial"/>
        <family val="2"/>
      </rPr>
      <t>p</t>
    </r>
    <phoneticPr fontId="3"/>
  </si>
  <si>
    <t>Units</t>
    <phoneticPr fontId="3"/>
  </si>
  <si>
    <t>-</t>
    <phoneticPr fontId="3"/>
  </si>
  <si>
    <t xml:space="preserve"> kWh(DC)/t-NaOH</t>
    <phoneticPr fontId="4"/>
  </si>
  <si>
    <r>
      <t>tCO</t>
    </r>
    <r>
      <rPr>
        <vertAlign val="subscript"/>
        <sz val="11"/>
        <rFont val="Arial"/>
        <family val="2"/>
      </rPr>
      <t>2</t>
    </r>
    <r>
      <rPr>
        <sz val="11"/>
        <rFont val="Arial"/>
        <family val="2"/>
      </rPr>
      <t>/p</t>
    </r>
    <phoneticPr fontId="3"/>
  </si>
  <si>
    <t>Estimated values</t>
    <phoneticPr fontId="3"/>
  </si>
  <si>
    <t>Total</t>
    <phoneticPr fontId="3"/>
  </si>
  <si>
    <t>Monitoring Plan Sheet (Calculation Process Sheet) [Attachment to Project Design Document]</t>
    <phoneticPr fontId="4"/>
  </si>
  <si>
    <t>1. Calculations for emission reductions</t>
    <phoneticPr fontId="4"/>
  </si>
  <si>
    <t>Fuel type</t>
    <phoneticPr fontId="4"/>
  </si>
  <si>
    <t>Value</t>
    <phoneticPr fontId="4"/>
  </si>
  <si>
    <t>Parameter</t>
  </si>
  <si>
    <r>
      <t xml:space="preserve">Emission reductions during the period </t>
    </r>
    <r>
      <rPr>
        <i/>
        <sz val="11"/>
        <color indexed="8"/>
        <rFont val="Arial"/>
        <family val="2"/>
      </rPr>
      <t>p</t>
    </r>
    <phoneticPr fontId="4"/>
  </si>
  <si>
    <t>N/A</t>
  </si>
  <si>
    <r>
      <t>ER</t>
    </r>
    <r>
      <rPr>
        <vertAlign val="subscript"/>
        <sz val="11"/>
        <color indexed="8"/>
        <rFont val="Arial"/>
        <family val="2"/>
      </rPr>
      <t>p</t>
    </r>
    <phoneticPr fontId="4"/>
  </si>
  <si>
    <t>2. Calculations for reference emissions</t>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</si>
  <si>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</si>
  <si>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</si>
  <si>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t>3. Calculations of the project emissions</t>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</si>
  <si>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</si>
  <si>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</si>
  <si>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</si>
  <si>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</si>
  <si>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t>[List of Default Values]</t>
    <phoneticPr fontId="4"/>
  </si>
  <si>
    <t>SEC value of the reference electrolyzer</t>
    <phoneticPr fontId="4"/>
  </si>
  <si>
    <r>
      <t>Current density kA/m</t>
    </r>
    <r>
      <rPr>
        <vertAlign val="superscript"/>
        <sz val="11"/>
        <color indexed="8"/>
        <rFont val="Arial"/>
        <family val="2"/>
      </rPr>
      <t xml:space="preserve">2 </t>
    </r>
    <phoneticPr fontId="4"/>
  </si>
  <si>
    <t>SEC value</t>
    <phoneticPr fontId="4"/>
  </si>
  <si>
    <t>4.0 ≤ CD &lt; 4.5</t>
  </si>
  <si>
    <t>4.5 ≤ CD &lt; 5.0</t>
  </si>
  <si>
    <t>5.0 ≤ CD &lt; 5.5</t>
  </si>
  <si>
    <t>5.5 ≤ CD &lt; 6.0</t>
  </si>
  <si>
    <t>6.0 ≤ CD &lt; 6.5</t>
  </si>
  <si>
    <t>Monitoring Structure Sheet [Attachment to Project Design Document]</t>
  </si>
  <si>
    <t>Responsible personnel</t>
    <phoneticPr fontId="3"/>
  </si>
  <si>
    <t>Role</t>
  </si>
  <si>
    <t>General manager</t>
    <phoneticPr fontId="3"/>
  </si>
  <si>
    <t>Responsible for entire project management, including authorization of prepared monitoring report.</t>
    <phoneticPr fontId="3"/>
  </si>
  <si>
    <t>Person in charge of the project</t>
    <phoneticPr fontId="3"/>
  </si>
  <si>
    <t>Responsible for coordinating roles including reporting preparation.</t>
    <phoneticPr fontId="3"/>
  </si>
  <si>
    <t>Person in charge of the MRV activites</t>
    <phoneticPr fontId="3"/>
  </si>
  <si>
    <t>Responsible for monitoring, data collection and maintenance of monitoring equipment. Data monitored and required for verification and issuance will be kept and archived electronically for two years after the final issuance of credits.</t>
    <phoneticPr fontId="3"/>
  </si>
  <si>
    <t>Monitoring Report Sheet (Input Sheet) [For Verification]</t>
    <phoneticPr fontId="4"/>
  </si>
  <si>
    <r>
      <t xml:space="preserve">Table 1: Parameters monitored </t>
    </r>
    <r>
      <rPr>
        <b/>
        <i/>
        <sz val="11"/>
        <color indexed="8"/>
        <rFont val="Arial"/>
        <family val="2"/>
      </rPr>
      <t>ex post</t>
    </r>
    <phoneticPr fontId="4"/>
  </si>
  <si>
    <t>(k)</t>
    <phoneticPr fontId="4"/>
  </si>
  <si>
    <t>Monitoring period</t>
    <phoneticPr fontId="4"/>
  </si>
  <si>
    <t>Monitored Values</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</si>
  <si>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the electricity consumption is measured in direct current, convert it to alternating current by using the AC/DC conversion ratio stated in the manufacturer’s specification of the rectifier.</t>
    <phoneticPr fontId="4"/>
  </si>
  <si>
    <t>Input on "MRS
(input_separate)"</t>
    <phoneticPr fontId="3"/>
  </si>
  <si>
    <r>
      <t xml:space="preserve">Table 2: Project-specific parameters fixed </t>
    </r>
    <r>
      <rPr>
        <b/>
        <i/>
        <sz val="11"/>
        <color indexed="8"/>
        <rFont val="Arial"/>
        <family val="2"/>
      </rPr>
      <t>ex ante</t>
    </r>
    <phoneticPr fontId="4"/>
  </si>
  <si>
    <r>
      <t xml:space="preserve">Table3: </t>
    </r>
    <r>
      <rPr>
        <b/>
        <i/>
        <sz val="11"/>
        <color rgb="FF000000"/>
        <rFont val="Arial"/>
        <family val="2"/>
      </rPr>
      <t>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4"/>
  </si>
  <si>
    <t>Monitoring period</t>
    <phoneticPr fontId="3"/>
  </si>
  <si>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</si>
  <si>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</si>
  <si>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t xml:space="preserve">Calculation of emissions of electrolyzer </t>
    </r>
    <r>
      <rPr>
        <b/>
        <i/>
        <sz val="11"/>
        <color theme="0"/>
        <rFont val="Arial"/>
        <family val="2"/>
      </rPr>
      <t>i</t>
    </r>
    <phoneticPr fontId="3"/>
  </si>
  <si>
    <t>Monitoring Report Sheet (Calculation Process Sheet) [For Verification]</t>
    <phoneticPr fontId="4"/>
  </si>
  <si>
    <t>Reference Number: TH023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</si>
</sst>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Red]\-#,##0.000\ "/>
    <numFmt numFmtId="177" formatCode="#,##0_ ;[Red]\-#,##0\ "/>
    <numFmt numFmtId="178" formatCode="#,##0.00_ ;[Red]\-#,##0.00\ "/>
    <numFmt numFmtId="179" formatCode="#"/>
  </numFmts>
  <fonts count="31"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sz val="11"/>
      <color theme="1"/>
      <name val="Arial"/>
      <family val="2"/>
    </font>
    <font>
      <b/>
      <sz val="11"/>
      <color theme="1"/>
      <name val="Arial"/>
      <family val="2"/>
    </font>
    <font>
      <b/>
      <i/>
      <sz val="11"/>
      <color indexed="9"/>
      <name val="Arial"/>
      <family val="2"/>
    </font>
    <font>
      <b/>
      <sz val="11"/>
      <color theme="0"/>
      <name val="Arial"/>
      <family val="2"/>
    </font>
    <font>
      <sz val="11"/>
      <color theme="0"/>
      <name val="Arial"/>
      <family val="2"/>
    </font>
    <font>
      <b/>
      <sz val="11"/>
      <name val="Arial"/>
      <family val="2"/>
    </font>
    <font>
      <sz val="11"/>
      <color rgb="FF000000"/>
      <name val="Arial"/>
      <family val="2"/>
    </font>
    <font>
      <vertAlign val="superscript"/>
      <sz val="11"/>
      <color indexed="8"/>
      <name val="Arial"/>
      <family val="2"/>
    </font>
    <font>
      <vertAlign val="subscript"/>
      <sz val="11"/>
      <color theme="1"/>
      <name val="Arial"/>
      <family val="2"/>
    </font>
    <font>
      <i/>
      <sz val="11"/>
      <color theme="1"/>
      <name val="Arial"/>
      <family val="2"/>
    </font>
    <font>
      <b/>
      <i/>
      <sz val="11"/>
      <color theme="0"/>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b/>
      <i/>
      <sz val="11"/>
      <color rgb="FF000000"/>
      <name val="Arial"/>
      <family val="2"/>
    </font>
    <font>
      <b/>
      <vertAlign val="subscript"/>
      <sz val="11"/>
      <color rgb="FF00000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3" tint="-0.249977111117893"/>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indexed="23"/>
      </left>
      <right style="thin">
        <color theme="1" tint="0.34998626667073579"/>
      </right>
      <top style="thin">
        <color indexed="23"/>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23"/>
      </top>
      <bottom style="thin">
        <color indexed="23"/>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40" fontId="1" fillId="0" borderId="0" applyFont="0" applyFill="0" applyBorder="0" applyAlignment="0" applyProtection="0">
      <alignment vertical="center"/>
    </xf>
  </cellStyleXfs>
  <cellXfs count="14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lignment vertical="center"/>
    </xf>
    <xf numFmtId="0" fontId="2"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6" fillId="5" borderId="9" xfId="0" applyFont="1" applyFill="1" applyBorder="1">
      <alignment vertical="center"/>
    </xf>
    <xf numFmtId="0" fontId="2" fillId="5" borderId="9" xfId="0" applyFont="1" applyFill="1" applyBorder="1">
      <alignment vertical="center"/>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shrinkToFit="1"/>
    </xf>
    <xf numFmtId="0" fontId="2" fillId="7" borderId="9" xfId="0" applyFont="1" applyFill="1" applyBorder="1">
      <alignment vertical="center"/>
    </xf>
    <xf numFmtId="0" fontId="2" fillId="0" borderId="9" xfId="0" applyFont="1" applyBorder="1" applyAlignment="1">
      <alignment horizontal="center" vertical="center"/>
    </xf>
    <xf numFmtId="0" fontId="2" fillId="3" borderId="9" xfId="0" applyFont="1" applyFill="1" applyBorder="1">
      <alignment vertical="center"/>
    </xf>
    <xf numFmtId="0" fontId="8" fillId="0" borderId="9" xfId="0" applyFont="1" applyBorder="1" applyAlignment="1">
      <alignment horizontal="center" vertical="center"/>
    </xf>
    <xf numFmtId="0" fontId="6" fillId="5" borderId="11" xfId="0" applyFont="1" applyFill="1" applyBorder="1">
      <alignment vertical="center"/>
    </xf>
    <xf numFmtId="0" fontId="2" fillId="5" borderId="10" xfId="0" applyFont="1" applyFill="1" applyBorder="1">
      <alignment vertical="center"/>
    </xf>
    <xf numFmtId="0" fontId="2" fillId="5" borderId="12" xfId="0" applyFont="1" applyFill="1" applyBorder="1">
      <alignment vertical="center"/>
    </xf>
    <xf numFmtId="0" fontId="2" fillId="7" borderId="11" xfId="0" applyFont="1" applyFill="1" applyBorder="1">
      <alignment vertical="center"/>
    </xf>
    <xf numFmtId="0" fontId="2" fillId="7" borderId="10" xfId="0" applyFont="1" applyFill="1" applyBorder="1">
      <alignment vertical="center"/>
    </xf>
    <xf numFmtId="0" fontId="8" fillId="0" borderId="2" xfId="0" applyFont="1" applyBorder="1" applyProtection="1">
      <alignment vertical="center"/>
      <protection locked="0"/>
    </xf>
    <xf numFmtId="176" fontId="8" fillId="4" borderId="1" xfId="1" applyNumberFormat="1" applyFont="1" applyFill="1" applyBorder="1" applyProtection="1">
      <alignment vertical="center"/>
      <protection locked="0"/>
    </xf>
    <xf numFmtId="0" fontId="14" fillId="0" borderId="1" xfId="0" applyFont="1" applyBorder="1" applyAlignment="1" applyProtection="1">
      <alignment vertical="center" wrapText="1"/>
      <protection locked="0"/>
    </xf>
    <xf numFmtId="0" fontId="14" fillId="4" borderId="1" xfId="0" applyFont="1" applyFill="1" applyBorder="1" applyAlignment="1" applyProtection="1">
      <alignment vertical="center" wrapText="1"/>
      <protection locked="0"/>
    </xf>
    <xf numFmtId="178" fontId="14" fillId="4" borderId="1" xfId="1" applyNumberFormat="1" applyFont="1" applyFill="1" applyBorder="1" applyProtection="1">
      <alignment vertical="center"/>
      <protection locked="0"/>
    </xf>
    <xf numFmtId="0" fontId="8" fillId="8" borderId="13" xfId="0" applyFont="1" applyFill="1" applyBorder="1" applyAlignment="1">
      <alignment horizontal="center" vertical="center"/>
    </xf>
    <xf numFmtId="0" fontId="6" fillId="6" borderId="0" xfId="0" applyFont="1" applyFill="1">
      <alignment vertical="center"/>
    </xf>
    <xf numFmtId="0" fontId="6" fillId="6" borderId="0" xfId="0" applyFont="1" applyFill="1" applyAlignment="1">
      <alignment horizontal="right" vertical="center"/>
    </xf>
    <xf numFmtId="0" fontId="2" fillId="0" borderId="0" xfId="0" applyFont="1" applyAlignment="1">
      <alignment vertical="center" wrapText="1"/>
    </xf>
    <xf numFmtId="0" fontId="8" fillId="3" borderId="1" xfId="0" quotePrefix="1" applyFont="1" applyFill="1" applyBorder="1" applyAlignment="1">
      <alignment horizontal="center" vertical="center"/>
    </xf>
    <xf numFmtId="177" fontId="14" fillId="3" borderId="1" xfId="1" applyNumberFormat="1" applyFont="1" applyFill="1" applyBorder="1" applyAlignment="1" applyProtection="1">
      <alignment horizontal="center" vertical="center"/>
    </xf>
    <xf numFmtId="0" fontId="14" fillId="3" borderId="1" xfId="0" applyFont="1" applyFill="1" applyBorder="1">
      <alignment vertical="center"/>
    </xf>
    <xf numFmtId="0" fontId="14" fillId="3" borderId="1" xfId="0" quotePrefix="1" applyFont="1" applyFill="1" applyBorder="1" applyAlignment="1">
      <alignment horizontal="center" vertical="center"/>
    </xf>
    <xf numFmtId="0" fontId="8" fillId="3" borderId="1" xfId="0" applyFont="1" applyFill="1" applyBorder="1">
      <alignment vertical="center"/>
    </xf>
    <xf numFmtId="0" fontId="14" fillId="3" borderId="1" xfId="0" applyFont="1" applyFill="1" applyBorder="1" applyAlignment="1">
      <alignment vertical="center" wrapText="1"/>
    </xf>
    <xf numFmtId="176" fontId="20" fillId="3" borderId="1" xfId="1" applyNumberFormat="1" applyFont="1" applyFill="1" applyBorder="1" applyProtection="1">
      <alignment vertical="center"/>
    </xf>
    <xf numFmtId="177" fontId="20" fillId="3" borderId="1" xfId="1" applyNumberFormat="1" applyFont="1" applyFill="1" applyBorder="1" applyAlignment="1" applyProtection="1">
      <alignment horizontal="center" vertical="center"/>
    </xf>
    <xf numFmtId="0" fontId="8" fillId="3" borderId="1" xfId="0" quotePrefix="1" applyFont="1" applyFill="1" applyBorder="1" applyAlignment="1">
      <alignment vertical="center" wrapText="1"/>
    </xf>
    <xf numFmtId="0" fontId="6" fillId="5" borderId="1" xfId="0" applyFont="1" applyFill="1" applyBorder="1" applyAlignment="1">
      <alignment horizontal="center" vertical="center"/>
    </xf>
    <xf numFmtId="0" fontId="2" fillId="3" borderId="7" xfId="0" applyFont="1" applyFill="1" applyBorder="1">
      <alignment vertical="center"/>
    </xf>
    <xf numFmtId="38" fontId="2" fillId="0" borderId="0" xfId="1" applyFont="1" applyProtection="1">
      <alignment vertical="center"/>
    </xf>
    <xf numFmtId="0" fontId="2" fillId="0" borderId="1" xfId="0" applyFont="1" applyBorder="1">
      <alignment vertical="center"/>
    </xf>
    <xf numFmtId="0" fontId="2" fillId="0" borderId="0" xfId="0" applyFont="1" applyAlignment="1">
      <alignment horizontal="left" vertical="center" wrapText="1"/>
    </xf>
    <xf numFmtId="178" fontId="8" fillId="0" borderId="2" xfId="1" applyNumberFormat="1" applyFont="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0" fontId="10" fillId="3" borderId="2" xfId="0" applyFont="1" applyFill="1" applyBorder="1">
      <alignment vertical="center"/>
    </xf>
    <xf numFmtId="0" fontId="8" fillId="3" borderId="2" xfId="0" applyFont="1" applyFill="1" applyBorder="1" applyAlignment="1">
      <alignment horizontal="left" vertical="center"/>
    </xf>
    <xf numFmtId="0" fontId="8" fillId="3" borderId="2" xfId="0" applyFont="1" applyFill="1" applyBorder="1" applyAlignment="1">
      <alignment vertical="center" wrapText="1"/>
    </xf>
    <xf numFmtId="0" fontId="14" fillId="3" borderId="18" xfId="0" applyFont="1" applyFill="1" applyBorder="1" applyAlignment="1">
      <alignment vertical="center" wrapText="1"/>
    </xf>
    <xf numFmtId="0" fontId="14" fillId="3" borderId="20" xfId="0" applyFont="1" applyFill="1" applyBorder="1" applyAlignment="1">
      <alignment vertical="center"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178" fontId="20" fillId="9" borderId="2" xfId="1" applyNumberFormat="1" applyFont="1" applyFill="1" applyBorder="1" applyProtection="1">
      <alignment vertical="center"/>
    </xf>
    <xf numFmtId="178" fontId="20" fillId="9" borderId="2" xfId="0" applyNumberFormat="1" applyFont="1" applyFill="1" applyBorder="1">
      <alignment vertical="center"/>
    </xf>
    <xf numFmtId="176" fontId="14" fillId="9" borderId="2" xfId="1" applyNumberFormat="1" applyFont="1" applyFill="1" applyBorder="1" applyProtection="1">
      <alignment vertical="center"/>
    </xf>
    <xf numFmtId="176" fontId="20" fillId="9" borderId="2" xfId="0" applyNumberFormat="1" applyFont="1" applyFill="1" applyBorder="1">
      <alignment vertical="center"/>
    </xf>
    <xf numFmtId="178" fontId="8" fillId="3" borderId="2" xfId="0" applyNumberFormat="1" applyFont="1" applyFill="1" applyBorder="1" applyAlignment="1">
      <alignment horizontal="right" vertical="center"/>
    </xf>
    <xf numFmtId="178" fontId="8" fillId="3" borderId="2" xfId="0" applyNumberFormat="1" applyFont="1" applyFill="1" applyBorder="1">
      <alignment vertical="center"/>
    </xf>
    <xf numFmtId="0" fontId="19" fillId="3" borderId="2" xfId="0" applyFont="1" applyFill="1" applyBorder="1" applyAlignment="1">
      <alignment horizontal="right" vertical="center"/>
    </xf>
    <xf numFmtId="0" fontId="8" fillId="3" borderId="2" xfId="0" applyFont="1" applyFill="1" applyBorder="1" applyAlignment="1">
      <alignment horizontal="right" vertical="center"/>
    </xf>
    <xf numFmtId="178" fontId="8" fillId="0" borderId="2" xfId="0" applyNumberFormat="1" applyFont="1" applyBorder="1" applyProtection="1">
      <alignment vertical="center"/>
      <protection locked="0"/>
    </xf>
    <xf numFmtId="176" fontId="8" fillId="4" borderId="1" xfId="1" applyNumberFormat="1" applyFont="1" applyFill="1" applyBorder="1" applyAlignment="1" applyProtection="1">
      <alignment vertical="center"/>
      <protection locked="0"/>
    </xf>
    <xf numFmtId="176" fontId="8" fillId="0" borderId="1" xfId="0" applyNumberFormat="1" applyFont="1" applyBorder="1" applyProtection="1">
      <alignment vertical="center"/>
      <protection locked="0"/>
    </xf>
    <xf numFmtId="178" fontId="8" fillId="0" borderId="1" xfId="0" applyNumberFormat="1" applyFont="1" applyBorder="1" applyProtection="1">
      <alignment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5" borderId="11" xfId="0" applyFont="1" applyFill="1" applyBorder="1" applyAlignment="1">
      <alignment horizontal="center" vertical="center"/>
    </xf>
    <xf numFmtId="178" fontId="8" fillId="0" borderId="21" xfId="3" applyNumberFormat="1" applyFont="1" applyFill="1" applyBorder="1">
      <alignment vertical="center"/>
    </xf>
    <xf numFmtId="0" fontId="6" fillId="5" borderId="12" xfId="0" applyFont="1" applyFill="1" applyBorder="1">
      <alignment vertical="center"/>
    </xf>
    <xf numFmtId="178" fontId="8" fillId="0" borderId="10" xfId="3" applyNumberFormat="1" applyFont="1" applyFill="1" applyBorder="1">
      <alignment vertical="center"/>
    </xf>
    <xf numFmtId="0" fontId="8" fillId="0" borderId="23" xfId="0" applyFont="1" applyBorder="1" applyAlignment="1">
      <alignment horizontal="center" vertical="center"/>
    </xf>
    <xf numFmtId="178" fontId="8" fillId="0" borderId="21" xfId="3" applyNumberFormat="1" applyFont="1" applyBorder="1">
      <alignment vertical="center"/>
    </xf>
    <xf numFmtId="0" fontId="6" fillId="5" borderId="1" xfId="0" applyFont="1" applyFill="1" applyBorder="1" applyAlignment="1">
      <alignment horizontal="center" vertical="center" wrapText="1"/>
    </xf>
    <xf numFmtId="0" fontId="8" fillId="3" borderId="1" xfId="0" applyFont="1" applyFill="1" applyBorder="1" applyAlignment="1">
      <alignment vertical="center" wrapText="1"/>
    </xf>
    <xf numFmtId="0" fontId="18" fillId="10" borderId="2" xfId="0" applyFont="1" applyFill="1" applyBorder="1" applyAlignment="1">
      <alignment vertical="center" wrapText="1"/>
    </xf>
    <xf numFmtId="0" fontId="8" fillId="4" borderId="1" xfId="0" applyFont="1" applyFill="1" applyBorder="1" applyAlignment="1" applyProtection="1">
      <alignment vertical="center" wrapText="1"/>
      <protection locked="0"/>
    </xf>
    <xf numFmtId="0" fontId="8" fillId="3" borderId="19" xfId="0" applyFont="1" applyFill="1" applyBorder="1" applyAlignment="1">
      <alignment horizontal="left" vertical="center" wrapText="1"/>
    </xf>
    <xf numFmtId="0" fontId="8" fillId="3" borderId="17" xfId="0" applyFont="1" applyFill="1" applyBorder="1" applyAlignment="1">
      <alignment vertical="center" wrapText="1"/>
    </xf>
    <xf numFmtId="0" fontId="8" fillId="3" borderId="18" xfId="0" applyFont="1" applyFill="1" applyBorder="1" applyAlignment="1">
      <alignment vertical="center" wrapText="1"/>
    </xf>
    <xf numFmtId="176" fontId="8" fillId="9" borderId="2" xfId="1" applyNumberFormat="1" applyFont="1" applyFill="1" applyBorder="1" applyProtection="1">
      <alignment vertical="center"/>
    </xf>
    <xf numFmtId="0" fontId="5" fillId="6" borderId="0" xfId="0" applyFont="1" applyFill="1">
      <alignment vertical="center"/>
    </xf>
    <xf numFmtId="0" fontId="6" fillId="5" borderId="2"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0" fontId="15" fillId="10" borderId="2" xfId="0" applyFont="1" applyFill="1" applyBorder="1" applyAlignment="1">
      <alignment horizontal="center" vertical="center"/>
    </xf>
    <xf numFmtId="0" fontId="15" fillId="5" borderId="2" xfId="0" applyFont="1" applyFill="1" applyBorder="1" applyAlignment="1">
      <alignment horizontal="center" vertical="center"/>
    </xf>
    <xf numFmtId="0" fontId="15" fillId="0" borderId="0" xfId="0" applyFont="1" applyAlignment="1">
      <alignment horizontal="center" vertical="center"/>
    </xf>
    <xf numFmtId="0" fontId="2" fillId="0" borderId="1" xfId="0" applyFont="1" applyBorder="1" applyAlignment="1" applyProtection="1">
      <alignment vertical="center" wrapText="1"/>
      <protection locked="0"/>
    </xf>
    <xf numFmtId="0" fontId="17" fillId="10" borderId="26" xfId="0" applyFont="1" applyFill="1" applyBorder="1" applyAlignment="1">
      <alignment horizontal="center" vertical="center" wrapText="1"/>
    </xf>
    <xf numFmtId="0" fontId="8" fillId="0" borderId="1" xfId="0" quotePrefix="1" applyFont="1" applyBorder="1" applyAlignment="1" applyProtection="1">
      <alignment horizontal="left" vertical="center" shrinkToFit="1"/>
      <protection locked="0"/>
    </xf>
    <xf numFmtId="176" fontId="8" fillId="3" borderId="1" xfId="1" applyNumberFormat="1" applyFont="1" applyFill="1" applyBorder="1" applyAlignment="1" applyProtection="1">
      <alignment vertical="center"/>
    </xf>
    <xf numFmtId="0" fontId="8" fillId="4" borderId="1" xfId="0" quotePrefix="1" applyFont="1" applyFill="1" applyBorder="1" applyAlignment="1" applyProtection="1">
      <alignment vertical="center" wrapText="1"/>
      <protection locked="0"/>
    </xf>
    <xf numFmtId="0" fontId="14" fillId="0" borderId="8"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6" fillId="5" borderId="1" xfId="0" applyFont="1" applyFill="1" applyBorder="1" applyAlignment="1">
      <alignment horizontal="center" vertical="center" wrapText="1"/>
    </xf>
    <xf numFmtId="0" fontId="8" fillId="3" borderId="1" xfId="0" applyFont="1" applyFill="1" applyBorder="1" applyAlignment="1">
      <alignment vertical="center" wrapText="1"/>
    </xf>
    <xf numFmtId="0" fontId="14" fillId="0" borderId="1" xfId="0" quotePrefix="1"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3" borderId="8" xfId="0" applyFont="1" applyFill="1" applyBorder="1" applyAlignment="1">
      <alignment vertical="center" wrapText="1"/>
    </xf>
    <xf numFmtId="0" fontId="8" fillId="3" borderId="7" xfId="0" applyFont="1" applyFill="1" applyBorder="1" applyAlignment="1">
      <alignment vertical="center" wrapText="1"/>
    </xf>
    <xf numFmtId="0" fontId="2" fillId="0" borderId="1" xfId="0" applyFont="1" applyBorder="1" applyAlignment="1">
      <alignment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177" fontId="25" fillId="4" borderId="5" xfId="1" applyNumberFormat="1" applyFont="1" applyFill="1" applyBorder="1" applyAlignment="1" applyProtection="1">
      <alignment horizontal="right" vertical="center"/>
    </xf>
    <xf numFmtId="177" fontId="25" fillId="4" borderId="6" xfId="1" applyNumberFormat="1" applyFont="1" applyFill="1" applyBorder="1" applyAlignment="1" applyProtection="1">
      <alignment horizontal="right" vertical="center"/>
    </xf>
    <xf numFmtId="0" fontId="17" fillId="5" borderId="14" xfId="0" applyFont="1" applyFill="1" applyBorder="1" applyAlignment="1">
      <alignment horizontal="center" vertical="top" wrapText="1"/>
    </xf>
    <xf numFmtId="0" fontId="17" fillId="5" borderId="15" xfId="0" applyFont="1" applyFill="1" applyBorder="1" applyAlignment="1">
      <alignment horizontal="center" vertical="top" wrapText="1"/>
    </xf>
    <xf numFmtId="0" fontId="17" fillId="5" borderId="16" xfId="0" applyFont="1" applyFill="1" applyBorder="1" applyAlignment="1">
      <alignment horizontal="center" vertical="top" wrapText="1"/>
    </xf>
    <xf numFmtId="0" fontId="18" fillId="10" borderId="2" xfId="0" applyFont="1" applyFill="1" applyBorder="1" applyAlignment="1">
      <alignment vertical="center" wrapText="1"/>
    </xf>
    <xf numFmtId="0" fontId="6" fillId="5" borderId="14" xfId="0" applyFont="1" applyFill="1" applyBorder="1" applyAlignment="1">
      <alignment horizontal="center" vertical="top" wrapText="1"/>
    </xf>
    <xf numFmtId="0" fontId="6" fillId="5" borderId="15" xfId="0" applyFont="1" applyFill="1" applyBorder="1" applyAlignment="1">
      <alignment horizontal="center" vertical="top" wrapText="1"/>
    </xf>
    <xf numFmtId="0" fontId="6" fillId="5" borderId="16" xfId="0" applyFont="1" applyFill="1" applyBorder="1" applyAlignment="1">
      <alignment horizontal="center" vertical="top" wrapText="1"/>
    </xf>
    <xf numFmtId="3" fontId="14" fillId="8" borderId="24" xfId="0" applyNumberFormat="1" applyFont="1" applyFill="1" applyBorder="1" applyAlignment="1">
      <alignment horizontal="center" vertical="center" wrapText="1"/>
    </xf>
    <xf numFmtId="3" fontId="14" fillId="8" borderId="25" xfId="0" applyNumberFormat="1" applyFont="1" applyFill="1" applyBorder="1" applyAlignment="1">
      <alignment horizontal="center" vertical="center" wrapText="1"/>
    </xf>
    <xf numFmtId="3" fontId="14" fillId="8" borderId="13" xfId="0" applyNumberFormat="1" applyFont="1" applyFill="1" applyBorder="1" applyAlignment="1">
      <alignment horizontal="center" vertical="center" wrapText="1"/>
    </xf>
    <xf numFmtId="0" fontId="5" fillId="6" borderId="0" xfId="0" applyFont="1" applyFill="1" applyAlignment="1">
      <alignment vertical="center"/>
    </xf>
    <xf numFmtId="0" fontId="14" fillId="8" borderId="24" xfId="0" applyFont="1" applyFill="1" applyBorder="1" applyAlignment="1">
      <alignment horizontal="center" vertical="center"/>
    </xf>
    <xf numFmtId="0" fontId="14" fillId="8" borderId="25" xfId="0" applyFont="1" applyFill="1" applyBorder="1" applyAlignment="1">
      <alignment horizontal="center" vertical="center"/>
    </xf>
    <xf numFmtId="0" fontId="2" fillId="8" borderId="13" xfId="0" applyFont="1" applyFill="1" applyBorder="1" applyAlignment="1">
      <alignment horizontal="center" vertical="center"/>
    </xf>
    <xf numFmtId="0" fontId="0" fillId="0" borderId="13" xfId="0" applyBorder="1" applyAlignment="1">
      <alignment vertical="center"/>
    </xf>
    <xf numFmtId="0" fontId="14" fillId="8" borderId="13" xfId="0" applyFont="1" applyFill="1" applyBorder="1" applyAlignment="1">
      <alignment horizontal="center" vertical="center"/>
    </xf>
    <xf numFmtId="0" fontId="5" fillId="6" borderId="0" xfId="0" applyFont="1" applyFill="1" applyAlignment="1">
      <alignment horizontal="left"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2" fillId="0" borderId="8" xfId="0" applyFont="1" applyBorder="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left" vertical="center" wrapText="1"/>
    </xf>
    <xf numFmtId="0" fontId="14" fillId="3" borderId="1" xfId="0" quotePrefix="1" applyFont="1" applyFill="1" applyBorder="1" applyAlignment="1">
      <alignment horizontal="left" vertical="center" wrapText="1"/>
    </xf>
    <xf numFmtId="0" fontId="14" fillId="3" borderId="1"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179" fontId="2" fillId="3" borderId="8" xfId="0" applyNumberFormat="1" applyFont="1" applyFill="1" applyBorder="1" applyAlignment="1">
      <alignment horizontal="left" vertical="center" wrapText="1"/>
    </xf>
    <xf numFmtId="179" fontId="2" fillId="3" borderId="7" xfId="0" applyNumberFormat="1" applyFont="1" applyFill="1" applyBorder="1" applyAlignment="1">
      <alignment horizontal="left" vertical="center" wrapText="1"/>
    </xf>
  </cellXfs>
  <cellStyles count="4">
    <cellStyle name="40% - アクセント 6 2" xfId="2" xr:uid="{00000000-0005-0000-0000-000000000000}"/>
    <cellStyle name="桁区切り" xfId="1" builtinId="6"/>
    <cellStyle name="桁区切り [0.00]" xfId="3"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3"/>
  <sheetViews>
    <sheetView showGridLines="0" tabSelected="1" view="pageBreakPreview" zoomScale="80" zoomScaleNormal="70" zoomScaleSheetLayoutView="8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20.625" style="1" customWidth="1"/>
    <col min="6" max="6" width="13.125" style="1" customWidth="1"/>
    <col min="7" max="7" width="15.5" style="1" customWidth="1"/>
    <col min="8" max="8" width="21.375" style="1" customWidth="1"/>
    <col min="9" max="9" width="65.875" style="1" customWidth="1"/>
    <col min="10" max="10" width="15.75" style="1" customWidth="1"/>
    <col min="11" max="11" width="24" style="1" customWidth="1"/>
    <col min="12" max="16384" width="9" style="1"/>
  </cols>
  <sheetData>
    <row r="1" spans="1:11" x14ac:dyDescent="0.15">
      <c r="K1" s="45" t="s">
        <v>0</v>
      </c>
    </row>
    <row r="2" spans="1:11" ht="18" customHeight="1" x14ac:dyDescent="0.15">
      <c r="K2" s="2" t="s">
        <v>170</v>
      </c>
    </row>
    <row r="3" spans="1:11" ht="27.95" customHeight="1" x14ac:dyDescent="0.15">
      <c r="A3" s="84" t="s">
        <v>1</v>
      </c>
      <c r="B3" s="26"/>
      <c r="C3" s="26"/>
      <c r="D3" s="26"/>
      <c r="E3" s="26"/>
      <c r="F3" s="26"/>
      <c r="G3" s="26"/>
      <c r="H3" s="26"/>
      <c r="I3" s="26"/>
      <c r="J3" s="26"/>
      <c r="K3" s="27"/>
    </row>
    <row r="5" spans="1:11" ht="18.95" customHeight="1" x14ac:dyDescent="0.15">
      <c r="A5" s="3" t="s">
        <v>2</v>
      </c>
      <c r="B5" s="3"/>
    </row>
    <row r="6" spans="1:11" ht="18.95" customHeight="1" x14ac:dyDescent="0.15">
      <c r="A6" s="3"/>
      <c r="B6" s="76" t="s">
        <v>3</v>
      </c>
      <c r="C6" s="76" t="s">
        <v>4</v>
      </c>
      <c r="D6" s="76" t="s">
        <v>5</v>
      </c>
      <c r="E6" s="76" t="s">
        <v>6</v>
      </c>
      <c r="F6" s="76" t="s">
        <v>7</v>
      </c>
      <c r="G6" s="76" t="s">
        <v>8</v>
      </c>
      <c r="H6" s="76" t="s">
        <v>9</v>
      </c>
      <c r="I6" s="76" t="s">
        <v>10</v>
      </c>
      <c r="J6" s="76" t="s">
        <v>11</v>
      </c>
      <c r="K6" s="76" t="s">
        <v>12</v>
      </c>
    </row>
    <row r="7" spans="1:11" s="28" customFormat="1" ht="39" customHeight="1" x14ac:dyDescent="0.15">
      <c r="B7" s="76" t="s">
        <v>13</v>
      </c>
      <c r="C7" s="76" t="s">
        <v>14</v>
      </c>
      <c r="D7" s="76" t="s">
        <v>15</v>
      </c>
      <c r="E7" s="76" t="s">
        <v>16</v>
      </c>
      <c r="F7" s="76" t="s">
        <v>17</v>
      </c>
      <c r="G7" s="76" t="s">
        <v>18</v>
      </c>
      <c r="H7" s="76" t="s">
        <v>19</v>
      </c>
      <c r="I7" s="76" t="s">
        <v>20</v>
      </c>
      <c r="J7" s="76" t="s">
        <v>21</v>
      </c>
      <c r="K7" s="76" t="s">
        <v>22</v>
      </c>
    </row>
    <row r="8" spans="1:11" ht="171.75" customHeight="1" x14ac:dyDescent="0.15">
      <c r="B8" s="29" t="s">
        <v>23</v>
      </c>
      <c r="C8" s="77" t="s">
        <v>24</v>
      </c>
      <c r="D8" s="77" t="s">
        <v>25</v>
      </c>
      <c r="E8" s="30" t="s">
        <v>26</v>
      </c>
      <c r="F8" s="31" t="s">
        <v>27</v>
      </c>
      <c r="G8" s="22" t="s">
        <v>28</v>
      </c>
      <c r="H8" s="22" t="s">
        <v>29</v>
      </c>
      <c r="I8" s="94" t="s">
        <v>30</v>
      </c>
      <c r="J8" s="23" t="s">
        <v>31</v>
      </c>
      <c r="K8" s="23" t="s">
        <v>32</v>
      </c>
    </row>
    <row r="9" spans="1:11" ht="60" customHeight="1" x14ac:dyDescent="0.15">
      <c r="B9" s="32" t="s">
        <v>33</v>
      </c>
      <c r="C9" s="34" t="s">
        <v>34</v>
      </c>
      <c r="D9" s="34" t="s">
        <v>35</v>
      </c>
      <c r="E9" s="24"/>
      <c r="F9" s="34" t="s">
        <v>36</v>
      </c>
      <c r="G9" s="22" t="s">
        <v>37</v>
      </c>
      <c r="H9" s="22" t="s">
        <v>38</v>
      </c>
      <c r="I9" s="23" t="s">
        <v>39</v>
      </c>
      <c r="J9" s="23" t="s">
        <v>31</v>
      </c>
      <c r="K9" s="79" t="s">
        <v>40</v>
      </c>
    </row>
    <row r="10" spans="1:11" ht="140.1" customHeight="1" x14ac:dyDescent="0.15">
      <c r="B10" s="32" t="s">
        <v>41</v>
      </c>
      <c r="C10" s="34" t="s">
        <v>42</v>
      </c>
      <c r="D10" s="34" t="s">
        <v>43</v>
      </c>
      <c r="E10" s="24"/>
      <c r="F10" s="31" t="s">
        <v>27</v>
      </c>
      <c r="G10" s="22" t="s">
        <v>28</v>
      </c>
      <c r="H10" s="22" t="s">
        <v>29</v>
      </c>
      <c r="I10" s="23" t="s">
        <v>44</v>
      </c>
      <c r="J10" s="23" t="s">
        <v>31</v>
      </c>
      <c r="K10" s="79" t="s">
        <v>40</v>
      </c>
    </row>
    <row r="11" spans="1:11" ht="13.7" customHeight="1" x14ac:dyDescent="0.15"/>
    <row r="12" spans="1:11" ht="20.100000000000001" customHeight="1" x14ac:dyDescent="0.15">
      <c r="A12" s="3" t="s">
        <v>45</v>
      </c>
    </row>
    <row r="13" spans="1:11" ht="20.100000000000001" customHeight="1" x14ac:dyDescent="0.15">
      <c r="B13" s="76" t="s">
        <v>3</v>
      </c>
      <c r="C13" s="97" t="s">
        <v>4</v>
      </c>
      <c r="D13" s="97"/>
      <c r="E13" s="76" t="s">
        <v>5</v>
      </c>
      <c r="F13" s="76" t="s">
        <v>6</v>
      </c>
      <c r="G13" s="97" t="s">
        <v>7</v>
      </c>
      <c r="H13" s="97"/>
      <c r="I13" s="97"/>
      <c r="J13" s="97" t="s">
        <v>8</v>
      </c>
      <c r="K13" s="97"/>
    </row>
    <row r="14" spans="1:11" ht="39" customHeight="1" x14ac:dyDescent="0.15">
      <c r="B14" s="76" t="s">
        <v>14</v>
      </c>
      <c r="C14" s="97" t="s">
        <v>15</v>
      </c>
      <c r="D14" s="97"/>
      <c r="E14" s="76" t="s">
        <v>16</v>
      </c>
      <c r="F14" s="76" t="s">
        <v>17</v>
      </c>
      <c r="G14" s="97" t="s">
        <v>19</v>
      </c>
      <c r="H14" s="97"/>
      <c r="I14" s="97"/>
      <c r="J14" s="97" t="s">
        <v>22</v>
      </c>
      <c r="K14" s="97"/>
    </row>
    <row r="15" spans="1:11" ht="80.099999999999994" customHeight="1" x14ac:dyDescent="0.15">
      <c r="B15" s="33" t="s">
        <v>46</v>
      </c>
      <c r="C15" s="98" t="s">
        <v>47</v>
      </c>
      <c r="D15" s="98"/>
      <c r="E15" s="65">
        <v>0.56640000000000001</v>
      </c>
      <c r="F15" s="77" t="s">
        <v>48</v>
      </c>
      <c r="G15" s="99" t="s">
        <v>49</v>
      </c>
      <c r="H15" s="100"/>
      <c r="I15" s="100"/>
      <c r="J15" s="101"/>
      <c r="K15" s="102"/>
    </row>
    <row r="16" spans="1:11" ht="80.099999999999994" customHeight="1" x14ac:dyDescent="0.15">
      <c r="B16" s="33" t="s">
        <v>46</v>
      </c>
      <c r="C16" s="98" t="s">
        <v>50</v>
      </c>
      <c r="D16" s="98"/>
      <c r="E16" s="35">
        <f>IF(ISERROR(3.6*(100/E22)*E24),0,3.6*(100/E22)*E24)</f>
        <v>0</v>
      </c>
      <c r="F16" s="77" t="s">
        <v>48</v>
      </c>
      <c r="G16" s="103" t="s">
        <v>51</v>
      </c>
      <c r="H16" s="103"/>
      <c r="I16" s="103"/>
      <c r="J16" s="95" t="s">
        <v>52</v>
      </c>
      <c r="K16" s="96"/>
    </row>
    <row r="17" spans="1:11" ht="80.099999999999994" customHeight="1" x14ac:dyDescent="0.15">
      <c r="B17" s="33" t="s">
        <v>46</v>
      </c>
      <c r="C17" s="104" t="s">
        <v>53</v>
      </c>
      <c r="D17" s="105"/>
      <c r="E17" s="35">
        <f>IF(ISERROR(E9*E23*E24/E10),0,E9*E23*E24/E10)</f>
        <v>0</v>
      </c>
      <c r="F17" s="77" t="s">
        <v>48</v>
      </c>
      <c r="G17" s="103" t="s">
        <v>54</v>
      </c>
      <c r="H17" s="103"/>
      <c r="I17" s="103"/>
      <c r="J17" s="95" t="s">
        <v>52</v>
      </c>
      <c r="K17" s="96"/>
    </row>
    <row r="18" spans="1:11" ht="110.25" customHeight="1" x14ac:dyDescent="0.15">
      <c r="B18" s="33" t="s">
        <v>46</v>
      </c>
      <c r="C18" s="98" t="s">
        <v>55</v>
      </c>
      <c r="D18" s="98"/>
      <c r="E18" s="21"/>
      <c r="F18" s="77" t="s">
        <v>48</v>
      </c>
      <c r="G18" s="103" t="s">
        <v>56</v>
      </c>
      <c r="H18" s="103"/>
      <c r="I18" s="103"/>
      <c r="J18" s="95"/>
      <c r="K18" s="96"/>
    </row>
    <row r="19" spans="1:11" ht="80.099999999999994" customHeight="1" x14ac:dyDescent="0.15">
      <c r="B19" s="33" t="s">
        <v>46</v>
      </c>
      <c r="C19" s="98" t="s">
        <v>57</v>
      </c>
      <c r="D19" s="98"/>
      <c r="E19" s="21"/>
      <c r="F19" s="77" t="s">
        <v>48</v>
      </c>
      <c r="G19" s="103" t="s">
        <v>58</v>
      </c>
      <c r="H19" s="103"/>
      <c r="I19" s="103"/>
      <c r="J19" s="95"/>
      <c r="K19" s="96"/>
    </row>
    <row r="20" spans="1:11" ht="60" customHeight="1" x14ac:dyDescent="0.15">
      <c r="B20" s="33" t="s">
        <v>59</v>
      </c>
      <c r="C20" s="98" t="s">
        <v>60</v>
      </c>
      <c r="D20" s="98"/>
      <c r="E20" s="36" t="s">
        <v>26</v>
      </c>
      <c r="F20" s="77" t="s">
        <v>61</v>
      </c>
      <c r="G20" s="103" t="s">
        <v>62</v>
      </c>
      <c r="H20" s="103"/>
      <c r="I20" s="103"/>
      <c r="J20" s="95" t="s">
        <v>32</v>
      </c>
      <c r="K20" s="96"/>
    </row>
    <row r="21" spans="1:11" ht="60" customHeight="1" x14ac:dyDescent="0.15">
      <c r="B21" s="33" t="s">
        <v>63</v>
      </c>
      <c r="C21" s="98" t="s">
        <v>64</v>
      </c>
      <c r="D21" s="98"/>
      <c r="E21" s="36" t="s">
        <v>26</v>
      </c>
      <c r="F21" s="77" t="s">
        <v>61</v>
      </c>
      <c r="G21" s="100" t="s">
        <v>65</v>
      </c>
      <c r="H21" s="100"/>
      <c r="I21" s="100"/>
      <c r="J21" s="95" t="s">
        <v>32</v>
      </c>
      <c r="K21" s="96"/>
    </row>
    <row r="22" spans="1:11" ht="60" customHeight="1" x14ac:dyDescent="0.15">
      <c r="B22" s="33" t="s">
        <v>66</v>
      </c>
      <c r="C22" s="98" t="s">
        <v>67</v>
      </c>
      <c r="D22" s="98"/>
      <c r="E22" s="67"/>
      <c r="F22" s="37" t="s">
        <v>68</v>
      </c>
      <c r="G22" s="103" t="s">
        <v>69</v>
      </c>
      <c r="H22" s="103"/>
      <c r="I22" s="103"/>
      <c r="J22" s="103" t="s">
        <v>70</v>
      </c>
      <c r="K22" s="103"/>
    </row>
    <row r="23" spans="1:11" ht="99.95" customHeight="1" x14ac:dyDescent="0.15">
      <c r="B23" s="33" t="s">
        <v>71</v>
      </c>
      <c r="C23" s="98" t="s">
        <v>72</v>
      </c>
      <c r="D23" s="98"/>
      <c r="E23" s="67"/>
      <c r="F23" s="37" t="s">
        <v>73</v>
      </c>
      <c r="G23" s="103" t="s">
        <v>74</v>
      </c>
      <c r="H23" s="103"/>
      <c r="I23" s="103"/>
      <c r="J23" s="103" t="s">
        <v>40</v>
      </c>
      <c r="K23" s="103"/>
    </row>
    <row r="24" spans="1:11" ht="99.95" customHeight="1" x14ac:dyDescent="0.15">
      <c r="B24" s="33" t="s">
        <v>75</v>
      </c>
      <c r="C24" s="98" t="s">
        <v>76</v>
      </c>
      <c r="D24" s="98"/>
      <c r="E24" s="66"/>
      <c r="F24" s="37" t="s">
        <v>77</v>
      </c>
      <c r="G24" s="103" t="s">
        <v>78</v>
      </c>
      <c r="H24" s="103"/>
      <c r="I24" s="103"/>
      <c r="J24" s="103" t="s">
        <v>79</v>
      </c>
      <c r="K24" s="103"/>
    </row>
    <row r="26" spans="1:11" ht="16.5" x14ac:dyDescent="0.15">
      <c r="A26" s="3" t="s">
        <v>80</v>
      </c>
      <c r="B26" s="3"/>
    </row>
    <row r="27" spans="1:11" ht="20.25" customHeight="1" thickBot="1" x14ac:dyDescent="0.2">
      <c r="B27" s="107" t="s">
        <v>81</v>
      </c>
      <c r="C27" s="108"/>
      <c r="D27" s="38" t="s">
        <v>17</v>
      </c>
    </row>
    <row r="28" spans="1:11" ht="19.5" thickBot="1" x14ac:dyDescent="0.2">
      <c r="B28" s="109">
        <f>ROUNDDOWN('MPS(calc_process)'!G6,0)</f>
        <v>2508</v>
      </c>
      <c r="C28" s="110"/>
      <c r="D28" s="39" t="s">
        <v>82</v>
      </c>
    </row>
    <row r="29" spans="1:11" ht="20.100000000000001" customHeight="1" x14ac:dyDescent="0.15">
      <c r="F29" s="40"/>
      <c r="G29" s="40"/>
    </row>
    <row r="30" spans="1:11" ht="18.95" customHeight="1" x14ac:dyDescent="0.15">
      <c r="A30" s="3" t="s">
        <v>83</v>
      </c>
    </row>
    <row r="31" spans="1:11" ht="18" customHeight="1" x14ac:dyDescent="0.15">
      <c r="B31" s="41" t="s">
        <v>84</v>
      </c>
      <c r="C31" s="106" t="s">
        <v>85</v>
      </c>
      <c r="D31" s="106"/>
      <c r="E31" s="106"/>
      <c r="F31" s="106"/>
      <c r="G31" s="106"/>
      <c r="H31" s="106"/>
      <c r="I31" s="106"/>
      <c r="J31" s="42"/>
    </row>
    <row r="32" spans="1:11" ht="18" customHeight="1" x14ac:dyDescent="0.15">
      <c r="B32" s="41" t="s">
        <v>37</v>
      </c>
      <c r="C32" s="106" t="s">
        <v>86</v>
      </c>
      <c r="D32" s="106"/>
      <c r="E32" s="106"/>
      <c r="F32" s="106"/>
      <c r="G32" s="106"/>
      <c r="H32" s="106"/>
      <c r="I32" s="106"/>
      <c r="J32" s="42"/>
    </row>
    <row r="33" spans="2:10" ht="18" customHeight="1" x14ac:dyDescent="0.15">
      <c r="B33" s="41" t="s">
        <v>28</v>
      </c>
      <c r="C33" s="106" t="s">
        <v>87</v>
      </c>
      <c r="D33" s="106"/>
      <c r="E33" s="106"/>
      <c r="F33" s="106"/>
      <c r="G33" s="106"/>
      <c r="H33" s="106"/>
      <c r="I33" s="106"/>
      <c r="J33" s="42"/>
    </row>
  </sheetData>
  <sheetProtection algorithmName="SHA-512" hashValue="dRjlhpLSzVysbiMdc1Ez15mPyoBYRqxK11TQJcK0DCkWtXIcdw8D3l1h4BAg2y6yzYGSw5nJ0ITq8a3xWdSKCg==" saltValue="IzgfjG+WA9gp5itRPVH1/A==" spinCount="100000" sheet="1" objects="1" scenarios="1" formatCells="0" formatRows="0"/>
  <mergeCells count="41">
    <mergeCell ref="J19:K19"/>
    <mergeCell ref="C18:D18"/>
    <mergeCell ref="G18:I18"/>
    <mergeCell ref="C33:I33"/>
    <mergeCell ref="C31:I31"/>
    <mergeCell ref="C21:D21"/>
    <mergeCell ref="G21:I21"/>
    <mergeCell ref="B27:C27"/>
    <mergeCell ref="B28:C28"/>
    <mergeCell ref="C24:D24"/>
    <mergeCell ref="G24:I24"/>
    <mergeCell ref="C19:D19"/>
    <mergeCell ref="G19:I19"/>
    <mergeCell ref="J21:K21"/>
    <mergeCell ref="C32:I32"/>
    <mergeCell ref="C20:D20"/>
    <mergeCell ref="G20:I20"/>
    <mergeCell ref="J20:K20"/>
    <mergeCell ref="J24:K24"/>
    <mergeCell ref="C22:D22"/>
    <mergeCell ref="G22:I22"/>
    <mergeCell ref="J22:K22"/>
    <mergeCell ref="C23:D23"/>
    <mergeCell ref="G23:I23"/>
    <mergeCell ref="J23:K23"/>
    <mergeCell ref="J18:K18"/>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s>
  <phoneticPr fontId="4"/>
  <pageMargins left="0.70866141732283472" right="0.70866141732283472" top="0.74803149606299213" bottom="0.74803149606299213"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R27"/>
  <sheetViews>
    <sheetView showGridLines="0" view="pageBreakPreview" zoomScale="70" zoomScaleNormal="80" zoomScaleSheetLayoutView="70" workbookViewId="0"/>
  </sheetViews>
  <sheetFormatPr defaultColWidth="9" defaultRowHeight="14.25" x14ac:dyDescent="0.15"/>
  <cols>
    <col min="1" max="1" width="12" style="44" customWidth="1"/>
    <col min="2" max="2" width="13.75" style="44" customWidth="1"/>
    <col min="3" max="8" width="17.625" style="44" customWidth="1"/>
    <col min="9" max="9" width="25.625" style="44" customWidth="1"/>
    <col min="10" max="18" width="17.625" style="44" customWidth="1"/>
    <col min="19" max="16384" width="9" style="44"/>
  </cols>
  <sheetData>
    <row r="1" spans="1:18" x14ac:dyDescent="0.15">
      <c r="R1" s="45" t="str">
        <f>'MPS(input)'!K1</f>
        <v>Monitoring Spreadsheet: JCM_TH_AM015_ver01.0</v>
      </c>
    </row>
    <row r="2" spans="1:18" x14ac:dyDescent="0.15">
      <c r="R2" s="45" t="str">
        <f>'MPS(input)'!K2</f>
        <v>Reference Number: TH023</v>
      </c>
    </row>
    <row r="3" spans="1:18" s="89" customFormat="1" ht="19.5" customHeight="1" x14ac:dyDescent="0.15">
      <c r="A3" s="87"/>
      <c r="B3" s="88"/>
      <c r="C3" s="115" t="s">
        <v>88</v>
      </c>
      <c r="D3" s="116"/>
      <c r="E3" s="117"/>
      <c r="F3" s="115" t="s">
        <v>89</v>
      </c>
      <c r="G3" s="116"/>
      <c r="H3" s="116"/>
      <c r="I3" s="116"/>
      <c r="J3" s="116"/>
      <c r="K3" s="116"/>
      <c r="L3" s="116"/>
      <c r="M3" s="116"/>
      <c r="N3" s="116"/>
      <c r="O3" s="117"/>
      <c r="P3" s="111" t="s">
        <v>90</v>
      </c>
      <c r="Q3" s="112"/>
      <c r="R3" s="113"/>
    </row>
    <row r="4" spans="1:18" ht="18.75" x14ac:dyDescent="0.15">
      <c r="A4" s="78" t="s">
        <v>91</v>
      </c>
      <c r="B4" s="46" t="s">
        <v>92</v>
      </c>
      <c r="C4" s="47" t="s">
        <v>24</v>
      </c>
      <c r="D4" s="77" t="s">
        <v>93</v>
      </c>
      <c r="E4" s="77" t="s">
        <v>94</v>
      </c>
      <c r="F4" s="33" t="s">
        <v>46</v>
      </c>
      <c r="G4" s="33" t="s">
        <v>46</v>
      </c>
      <c r="H4" s="33" t="s">
        <v>46</v>
      </c>
      <c r="I4" s="33" t="s">
        <v>46</v>
      </c>
      <c r="J4" s="33" t="s">
        <v>46</v>
      </c>
      <c r="K4" s="33" t="s">
        <v>59</v>
      </c>
      <c r="L4" s="33" t="s">
        <v>63</v>
      </c>
      <c r="M4" s="31" t="s">
        <v>95</v>
      </c>
      <c r="N4" s="31" t="s">
        <v>96</v>
      </c>
      <c r="O4" s="31" t="s">
        <v>97</v>
      </c>
      <c r="P4" s="47" t="s">
        <v>98</v>
      </c>
      <c r="Q4" s="47" t="s">
        <v>99</v>
      </c>
      <c r="R4" s="47" t="s">
        <v>100</v>
      </c>
    </row>
    <row r="5" spans="1:18" ht="208.5" customHeight="1" x14ac:dyDescent="0.15">
      <c r="A5" s="78" t="s">
        <v>101</v>
      </c>
      <c r="B5" s="48" t="s">
        <v>102</v>
      </c>
      <c r="C5" s="77" t="s">
        <v>103</v>
      </c>
      <c r="D5" s="51" t="s">
        <v>104</v>
      </c>
      <c r="E5" s="80" t="s">
        <v>105</v>
      </c>
      <c r="F5" s="81" t="s">
        <v>47</v>
      </c>
      <c r="G5" s="82" t="s">
        <v>106</v>
      </c>
      <c r="H5" s="82" t="s">
        <v>107</v>
      </c>
      <c r="I5" s="82" t="s">
        <v>108</v>
      </c>
      <c r="J5" s="82" t="s">
        <v>109</v>
      </c>
      <c r="K5" s="49" t="s">
        <v>110</v>
      </c>
      <c r="L5" s="49" t="s">
        <v>111</v>
      </c>
      <c r="M5" s="49" t="s">
        <v>67</v>
      </c>
      <c r="N5" s="49" t="s">
        <v>72</v>
      </c>
      <c r="O5" s="50" t="s">
        <v>112</v>
      </c>
      <c r="P5" s="51" t="s">
        <v>113</v>
      </c>
      <c r="Q5" s="51" t="s">
        <v>114</v>
      </c>
      <c r="R5" s="51" t="s">
        <v>115</v>
      </c>
    </row>
    <row r="6" spans="1:18" ht="18.75" x14ac:dyDescent="0.15">
      <c r="A6" s="78" t="s">
        <v>116</v>
      </c>
      <c r="B6" s="52" t="s">
        <v>117</v>
      </c>
      <c r="C6" s="53" t="s">
        <v>27</v>
      </c>
      <c r="D6" s="54" t="s">
        <v>36</v>
      </c>
      <c r="E6" s="53" t="s">
        <v>27</v>
      </c>
      <c r="F6" s="54" t="s">
        <v>48</v>
      </c>
      <c r="G6" s="54" t="s">
        <v>48</v>
      </c>
      <c r="H6" s="54" t="s">
        <v>48</v>
      </c>
      <c r="I6" s="54" t="s">
        <v>48</v>
      </c>
      <c r="J6" s="54" t="s">
        <v>48</v>
      </c>
      <c r="K6" s="54" t="s">
        <v>118</v>
      </c>
      <c r="L6" s="54" t="s">
        <v>118</v>
      </c>
      <c r="M6" s="55" t="s">
        <v>68</v>
      </c>
      <c r="N6" s="55" t="s">
        <v>73</v>
      </c>
      <c r="O6" s="55" t="s">
        <v>77</v>
      </c>
      <c r="P6" s="52" t="s">
        <v>119</v>
      </c>
      <c r="Q6" s="52" t="s">
        <v>119</v>
      </c>
      <c r="R6" s="52" t="s">
        <v>119</v>
      </c>
    </row>
    <row r="7" spans="1:18" x14ac:dyDescent="0.15">
      <c r="A7" s="114" t="s">
        <v>120</v>
      </c>
      <c r="B7" s="20">
        <v>1</v>
      </c>
      <c r="C7" s="43">
        <v>81919.12</v>
      </c>
      <c r="D7" s="56">
        <f>'MPS(input)'!$E$9</f>
        <v>0</v>
      </c>
      <c r="E7" s="57">
        <f>'MPS(input)'!$E$10</f>
        <v>0</v>
      </c>
      <c r="F7" s="58">
        <f>'MPS(input)'!$E$15</f>
        <v>0.56640000000000001</v>
      </c>
      <c r="G7" s="59">
        <f>'MPS(input)'!$E$16</f>
        <v>0</v>
      </c>
      <c r="H7" s="59">
        <f>'MPS(input)'!$E$17</f>
        <v>0</v>
      </c>
      <c r="I7" s="59">
        <f>'MPS(input)'!$E$18</f>
        <v>0</v>
      </c>
      <c r="J7" s="83">
        <f>'MPS(input)'!$E$19</f>
        <v>0</v>
      </c>
      <c r="K7" s="64">
        <v>2086</v>
      </c>
      <c r="L7" s="64">
        <v>1979</v>
      </c>
      <c r="M7" s="57">
        <f>'MPS(input)'!$E$22</f>
        <v>0</v>
      </c>
      <c r="N7" s="57">
        <f>'MPS(input)'!$E$23</f>
        <v>0</v>
      </c>
      <c r="O7" s="59">
        <f>'MPS(input)'!$E$24</f>
        <v>0</v>
      </c>
      <c r="P7" s="60">
        <f>IF(ISERROR(C7*(K7/L7)*SMALL(F7:J7,COUNTIF(F7:J7,0)+1)),0,(C7*(K7/L7)*SMALL(F7:J7,COUNTIF(F7:J7,0)+1)))</f>
        <v>48907.676725036887</v>
      </c>
      <c r="Q7" s="60">
        <f>IF(ISERROR(C7*SMALL(F7:J7,COUNTIF(F7:J7,0)+1)),0,(C7*SMALL(F7:J7,COUNTIF(F7:J7,0)+1)))</f>
        <v>46398.989567999997</v>
      </c>
      <c r="R7" s="61">
        <f>P7-Q7</f>
        <v>2508.6871570368894</v>
      </c>
    </row>
    <row r="8" spans="1:18" x14ac:dyDescent="0.15">
      <c r="A8" s="114"/>
      <c r="B8" s="20">
        <v>2</v>
      </c>
      <c r="C8" s="43"/>
      <c r="D8" s="56">
        <f>'MPS(input)'!$E$9</f>
        <v>0</v>
      </c>
      <c r="E8" s="57">
        <f>'MPS(input)'!$E$10</f>
        <v>0</v>
      </c>
      <c r="F8" s="58">
        <f>'MPS(input)'!$E$15</f>
        <v>0.56640000000000001</v>
      </c>
      <c r="G8" s="59">
        <f>'MPS(input)'!$E$16</f>
        <v>0</v>
      </c>
      <c r="H8" s="59">
        <f>'MPS(input)'!$E$17</f>
        <v>0</v>
      </c>
      <c r="I8" s="59">
        <f>'MPS(input)'!$E$18</f>
        <v>0</v>
      </c>
      <c r="J8" s="83">
        <f>'MPS(input)'!$E$19</f>
        <v>0</v>
      </c>
      <c r="K8" s="64"/>
      <c r="L8" s="64"/>
      <c r="M8" s="57">
        <f>'MPS(input)'!$E$22</f>
        <v>0</v>
      </c>
      <c r="N8" s="57">
        <f>'MPS(input)'!$E$23</f>
        <v>0</v>
      </c>
      <c r="O8" s="59">
        <f>'MPS(input)'!$E$24</f>
        <v>0</v>
      </c>
      <c r="P8" s="60">
        <f t="shared" ref="P8:P26" si="0">IF(ISERROR(C8*(K8/L8)*SMALL(F8:J8,COUNTIF(F8:J8,0)+1)),0,(C8*(K8/L8)*SMALL(F8:J8,COUNTIF(F8:J8,0)+1)))</f>
        <v>0</v>
      </c>
      <c r="Q8" s="60">
        <f t="shared" ref="Q8:Q26" si="1">IF(ISERROR(C8*SMALL(F8:J8,COUNTIF(F8:J8,0)+1)),0,(C8*SMALL(F8:J8,COUNTIF(F8:J8,0)+1)))</f>
        <v>0</v>
      </c>
      <c r="R8" s="61">
        <f t="shared" ref="R8:R26" si="2">P8-Q8</f>
        <v>0</v>
      </c>
    </row>
    <row r="9" spans="1:18" x14ac:dyDescent="0.15">
      <c r="A9" s="114"/>
      <c r="B9" s="20">
        <v>3</v>
      </c>
      <c r="C9" s="43"/>
      <c r="D9" s="56">
        <f>'MPS(input)'!$E$9</f>
        <v>0</v>
      </c>
      <c r="E9" s="57">
        <f>'MPS(input)'!$E$10</f>
        <v>0</v>
      </c>
      <c r="F9" s="58">
        <f>'MPS(input)'!$E$15</f>
        <v>0.56640000000000001</v>
      </c>
      <c r="G9" s="59">
        <f>'MPS(input)'!$E$16</f>
        <v>0</v>
      </c>
      <c r="H9" s="59">
        <f>'MPS(input)'!$E$17</f>
        <v>0</v>
      </c>
      <c r="I9" s="59">
        <f>'MPS(input)'!$E$18</f>
        <v>0</v>
      </c>
      <c r="J9" s="83">
        <f>'MPS(input)'!$E$19</f>
        <v>0</v>
      </c>
      <c r="K9" s="64"/>
      <c r="L9" s="64"/>
      <c r="M9" s="57">
        <f>'MPS(input)'!$E$22</f>
        <v>0</v>
      </c>
      <c r="N9" s="57">
        <f>'MPS(input)'!$E$23</f>
        <v>0</v>
      </c>
      <c r="O9" s="59">
        <f>'MPS(input)'!$E$24</f>
        <v>0</v>
      </c>
      <c r="P9" s="60">
        <f t="shared" si="0"/>
        <v>0</v>
      </c>
      <c r="Q9" s="60">
        <f t="shared" si="1"/>
        <v>0</v>
      </c>
      <c r="R9" s="61">
        <f t="shared" si="2"/>
        <v>0</v>
      </c>
    </row>
    <row r="10" spans="1:18" x14ac:dyDescent="0.15">
      <c r="A10" s="114"/>
      <c r="B10" s="20">
        <v>4</v>
      </c>
      <c r="C10" s="43"/>
      <c r="D10" s="56">
        <f>'MPS(input)'!$E$9</f>
        <v>0</v>
      </c>
      <c r="E10" s="57">
        <f>'MPS(input)'!$E$10</f>
        <v>0</v>
      </c>
      <c r="F10" s="58">
        <f>'MPS(input)'!$E$15</f>
        <v>0.56640000000000001</v>
      </c>
      <c r="G10" s="59">
        <f>'MPS(input)'!$E$16</f>
        <v>0</v>
      </c>
      <c r="H10" s="59">
        <f>'MPS(input)'!$E$17</f>
        <v>0</v>
      </c>
      <c r="I10" s="59">
        <f>'MPS(input)'!$E$18</f>
        <v>0</v>
      </c>
      <c r="J10" s="83">
        <f>'MPS(input)'!$E$19</f>
        <v>0</v>
      </c>
      <c r="K10" s="64"/>
      <c r="L10" s="64"/>
      <c r="M10" s="57">
        <f>'MPS(input)'!$E$22</f>
        <v>0</v>
      </c>
      <c r="N10" s="57">
        <f>'MPS(input)'!$E$23</f>
        <v>0</v>
      </c>
      <c r="O10" s="59">
        <f>'MPS(input)'!$E$24</f>
        <v>0</v>
      </c>
      <c r="P10" s="60">
        <f t="shared" si="0"/>
        <v>0</v>
      </c>
      <c r="Q10" s="60">
        <f t="shared" si="1"/>
        <v>0</v>
      </c>
      <c r="R10" s="61">
        <f t="shared" si="2"/>
        <v>0</v>
      </c>
    </row>
    <row r="11" spans="1:18" x14ac:dyDescent="0.15">
      <c r="A11" s="114"/>
      <c r="B11" s="20">
        <v>5</v>
      </c>
      <c r="C11" s="43"/>
      <c r="D11" s="56">
        <f>'MPS(input)'!$E$9</f>
        <v>0</v>
      </c>
      <c r="E11" s="57">
        <f>'MPS(input)'!$E$10</f>
        <v>0</v>
      </c>
      <c r="F11" s="58">
        <f>'MPS(input)'!$E$15</f>
        <v>0.56640000000000001</v>
      </c>
      <c r="G11" s="59">
        <f>'MPS(input)'!$E$16</f>
        <v>0</v>
      </c>
      <c r="H11" s="59">
        <f>'MPS(input)'!$E$17</f>
        <v>0</v>
      </c>
      <c r="I11" s="59">
        <f>'MPS(input)'!$E$18</f>
        <v>0</v>
      </c>
      <c r="J11" s="83">
        <f>'MPS(input)'!$E$19</f>
        <v>0</v>
      </c>
      <c r="K11" s="64"/>
      <c r="L11" s="64"/>
      <c r="M11" s="57">
        <f>'MPS(input)'!$E$22</f>
        <v>0</v>
      </c>
      <c r="N11" s="57">
        <f>'MPS(input)'!$E$23</f>
        <v>0</v>
      </c>
      <c r="O11" s="59">
        <f>'MPS(input)'!$E$24</f>
        <v>0</v>
      </c>
      <c r="P11" s="60">
        <f t="shared" si="0"/>
        <v>0</v>
      </c>
      <c r="Q11" s="60">
        <f t="shared" si="1"/>
        <v>0</v>
      </c>
      <c r="R11" s="61">
        <f t="shared" si="2"/>
        <v>0</v>
      </c>
    </row>
    <row r="12" spans="1:18" x14ac:dyDescent="0.15">
      <c r="A12" s="114"/>
      <c r="B12" s="20">
        <v>6</v>
      </c>
      <c r="C12" s="43"/>
      <c r="D12" s="56">
        <f>'MPS(input)'!$E$9</f>
        <v>0</v>
      </c>
      <c r="E12" s="57">
        <f>'MPS(input)'!$E$10</f>
        <v>0</v>
      </c>
      <c r="F12" s="58">
        <f>'MPS(input)'!$E$15</f>
        <v>0.56640000000000001</v>
      </c>
      <c r="G12" s="59">
        <f>'MPS(input)'!$E$16</f>
        <v>0</v>
      </c>
      <c r="H12" s="59">
        <f>'MPS(input)'!$E$17</f>
        <v>0</v>
      </c>
      <c r="I12" s="59">
        <f>'MPS(input)'!$E$18</f>
        <v>0</v>
      </c>
      <c r="J12" s="83">
        <f>'MPS(input)'!$E$19</f>
        <v>0</v>
      </c>
      <c r="K12" s="64"/>
      <c r="L12" s="64"/>
      <c r="M12" s="57">
        <f>'MPS(input)'!$E$22</f>
        <v>0</v>
      </c>
      <c r="N12" s="57">
        <f>'MPS(input)'!$E$23</f>
        <v>0</v>
      </c>
      <c r="O12" s="59">
        <f>'MPS(input)'!$E$24</f>
        <v>0</v>
      </c>
      <c r="P12" s="60">
        <f t="shared" si="0"/>
        <v>0</v>
      </c>
      <c r="Q12" s="60">
        <f t="shared" si="1"/>
        <v>0</v>
      </c>
      <c r="R12" s="61">
        <f t="shared" si="2"/>
        <v>0</v>
      </c>
    </row>
    <row r="13" spans="1:18" x14ac:dyDescent="0.15">
      <c r="A13" s="114"/>
      <c r="B13" s="20">
        <v>7</v>
      </c>
      <c r="C13" s="43"/>
      <c r="D13" s="56">
        <f>'MPS(input)'!$E$9</f>
        <v>0</v>
      </c>
      <c r="E13" s="57">
        <f>'MPS(input)'!$E$10</f>
        <v>0</v>
      </c>
      <c r="F13" s="58">
        <f>'MPS(input)'!$E$15</f>
        <v>0.56640000000000001</v>
      </c>
      <c r="G13" s="59">
        <f>'MPS(input)'!$E$16</f>
        <v>0</v>
      </c>
      <c r="H13" s="59">
        <f>'MPS(input)'!$E$17</f>
        <v>0</v>
      </c>
      <c r="I13" s="59">
        <f>'MPS(input)'!$E$18</f>
        <v>0</v>
      </c>
      <c r="J13" s="83">
        <f>'MPS(input)'!$E$19</f>
        <v>0</v>
      </c>
      <c r="K13" s="64"/>
      <c r="L13" s="64"/>
      <c r="M13" s="57">
        <f>'MPS(input)'!$E$22</f>
        <v>0</v>
      </c>
      <c r="N13" s="57">
        <f>'MPS(input)'!$E$23</f>
        <v>0</v>
      </c>
      <c r="O13" s="59">
        <f>'MPS(input)'!$E$24</f>
        <v>0</v>
      </c>
      <c r="P13" s="60">
        <f t="shared" si="0"/>
        <v>0</v>
      </c>
      <c r="Q13" s="60">
        <f t="shared" si="1"/>
        <v>0</v>
      </c>
      <c r="R13" s="61">
        <f t="shared" si="2"/>
        <v>0</v>
      </c>
    </row>
    <row r="14" spans="1:18" x14ac:dyDescent="0.15">
      <c r="A14" s="114"/>
      <c r="B14" s="20">
        <v>8</v>
      </c>
      <c r="C14" s="43"/>
      <c r="D14" s="56">
        <f>'MPS(input)'!$E$9</f>
        <v>0</v>
      </c>
      <c r="E14" s="57">
        <f>'MPS(input)'!$E$10</f>
        <v>0</v>
      </c>
      <c r="F14" s="58">
        <f>'MPS(input)'!$E$15</f>
        <v>0.56640000000000001</v>
      </c>
      <c r="G14" s="59">
        <f>'MPS(input)'!$E$16</f>
        <v>0</v>
      </c>
      <c r="H14" s="59">
        <f>'MPS(input)'!$E$17</f>
        <v>0</v>
      </c>
      <c r="I14" s="59">
        <f>'MPS(input)'!$E$18</f>
        <v>0</v>
      </c>
      <c r="J14" s="83">
        <f>'MPS(input)'!$E$19</f>
        <v>0</v>
      </c>
      <c r="K14" s="64"/>
      <c r="L14" s="64"/>
      <c r="M14" s="57">
        <f>'MPS(input)'!$E$22</f>
        <v>0</v>
      </c>
      <c r="N14" s="57">
        <f>'MPS(input)'!$E$23</f>
        <v>0</v>
      </c>
      <c r="O14" s="59">
        <f>'MPS(input)'!$E$24</f>
        <v>0</v>
      </c>
      <c r="P14" s="60">
        <f t="shared" si="0"/>
        <v>0</v>
      </c>
      <c r="Q14" s="60">
        <f t="shared" si="1"/>
        <v>0</v>
      </c>
      <c r="R14" s="61">
        <f t="shared" si="2"/>
        <v>0</v>
      </c>
    </row>
    <row r="15" spans="1:18" x14ac:dyDescent="0.15">
      <c r="A15" s="114"/>
      <c r="B15" s="20">
        <v>9</v>
      </c>
      <c r="C15" s="43"/>
      <c r="D15" s="56">
        <f>'MPS(input)'!$E$9</f>
        <v>0</v>
      </c>
      <c r="E15" s="57">
        <f>'MPS(input)'!$E$10</f>
        <v>0</v>
      </c>
      <c r="F15" s="58">
        <f>'MPS(input)'!$E$15</f>
        <v>0.56640000000000001</v>
      </c>
      <c r="G15" s="59">
        <f>'MPS(input)'!$E$16</f>
        <v>0</v>
      </c>
      <c r="H15" s="59">
        <f>'MPS(input)'!$E$17</f>
        <v>0</v>
      </c>
      <c r="I15" s="59">
        <f>'MPS(input)'!$E$18</f>
        <v>0</v>
      </c>
      <c r="J15" s="83">
        <f>'MPS(input)'!$E$19</f>
        <v>0</v>
      </c>
      <c r="K15" s="64"/>
      <c r="L15" s="64"/>
      <c r="M15" s="57">
        <f>'MPS(input)'!$E$22</f>
        <v>0</v>
      </c>
      <c r="N15" s="57">
        <f>'MPS(input)'!$E$23</f>
        <v>0</v>
      </c>
      <c r="O15" s="59">
        <f>'MPS(input)'!$E$24</f>
        <v>0</v>
      </c>
      <c r="P15" s="60">
        <f t="shared" si="0"/>
        <v>0</v>
      </c>
      <c r="Q15" s="60">
        <f t="shared" si="1"/>
        <v>0</v>
      </c>
      <c r="R15" s="61">
        <f t="shared" si="2"/>
        <v>0</v>
      </c>
    </row>
    <row r="16" spans="1:18" x14ac:dyDescent="0.15">
      <c r="A16" s="114"/>
      <c r="B16" s="20">
        <v>10</v>
      </c>
      <c r="C16" s="43"/>
      <c r="D16" s="56">
        <f>'MPS(input)'!$E$9</f>
        <v>0</v>
      </c>
      <c r="E16" s="57">
        <f>'MPS(input)'!$E$10</f>
        <v>0</v>
      </c>
      <c r="F16" s="58">
        <f>'MPS(input)'!$E$15</f>
        <v>0.56640000000000001</v>
      </c>
      <c r="G16" s="59">
        <f>'MPS(input)'!$E$16</f>
        <v>0</v>
      </c>
      <c r="H16" s="59">
        <f>'MPS(input)'!$E$17</f>
        <v>0</v>
      </c>
      <c r="I16" s="59">
        <f>'MPS(input)'!$E$18</f>
        <v>0</v>
      </c>
      <c r="J16" s="83">
        <f>'MPS(input)'!$E$19</f>
        <v>0</v>
      </c>
      <c r="K16" s="64"/>
      <c r="L16" s="64"/>
      <c r="M16" s="57">
        <f>'MPS(input)'!$E$22</f>
        <v>0</v>
      </c>
      <c r="N16" s="57">
        <f>'MPS(input)'!$E$23</f>
        <v>0</v>
      </c>
      <c r="O16" s="59">
        <f>'MPS(input)'!$E$24</f>
        <v>0</v>
      </c>
      <c r="P16" s="60">
        <f t="shared" si="0"/>
        <v>0</v>
      </c>
      <c r="Q16" s="60">
        <f t="shared" si="1"/>
        <v>0</v>
      </c>
      <c r="R16" s="61">
        <f t="shared" si="2"/>
        <v>0</v>
      </c>
    </row>
    <row r="17" spans="1:18" x14ac:dyDescent="0.15">
      <c r="A17" s="114"/>
      <c r="B17" s="20">
        <v>11</v>
      </c>
      <c r="C17" s="43"/>
      <c r="D17" s="56">
        <f>'MPS(input)'!$E$9</f>
        <v>0</v>
      </c>
      <c r="E17" s="57">
        <f>'MPS(input)'!$E$10</f>
        <v>0</v>
      </c>
      <c r="F17" s="58">
        <f>'MPS(input)'!$E$15</f>
        <v>0.56640000000000001</v>
      </c>
      <c r="G17" s="59">
        <f>'MPS(input)'!$E$16</f>
        <v>0</v>
      </c>
      <c r="H17" s="59">
        <f>'MPS(input)'!$E$17</f>
        <v>0</v>
      </c>
      <c r="I17" s="59">
        <f>'MPS(input)'!$E$18</f>
        <v>0</v>
      </c>
      <c r="J17" s="83">
        <f>'MPS(input)'!$E$19</f>
        <v>0</v>
      </c>
      <c r="K17" s="64"/>
      <c r="L17" s="64"/>
      <c r="M17" s="57">
        <f>'MPS(input)'!$E$22</f>
        <v>0</v>
      </c>
      <c r="N17" s="57">
        <f>'MPS(input)'!$E$23</f>
        <v>0</v>
      </c>
      <c r="O17" s="59">
        <f>'MPS(input)'!$E$24</f>
        <v>0</v>
      </c>
      <c r="P17" s="60">
        <f t="shared" si="0"/>
        <v>0</v>
      </c>
      <c r="Q17" s="60">
        <f t="shared" si="1"/>
        <v>0</v>
      </c>
      <c r="R17" s="61">
        <f t="shared" si="2"/>
        <v>0</v>
      </c>
    </row>
    <row r="18" spans="1:18" x14ac:dyDescent="0.15">
      <c r="A18" s="114"/>
      <c r="B18" s="20">
        <v>12</v>
      </c>
      <c r="C18" s="43"/>
      <c r="D18" s="56">
        <f>'MPS(input)'!$E$9</f>
        <v>0</v>
      </c>
      <c r="E18" s="57">
        <f>'MPS(input)'!$E$10</f>
        <v>0</v>
      </c>
      <c r="F18" s="58">
        <f>'MPS(input)'!$E$15</f>
        <v>0.56640000000000001</v>
      </c>
      <c r="G18" s="59">
        <f>'MPS(input)'!$E$16</f>
        <v>0</v>
      </c>
      <c r="H18" s="59">
        <f>'MPS(input)'!$E$17</f>
        <v>0</v>
      </c>
      <c r="I18" s="59">
        <f>'MPS(input)'!$E$18</f>
        <v>0</v>
      </c>
      <c r="J18" s="83">
        <f>'MPS(input)'!$E$19</f>
        <v>0</v>
      </c>
      <c r="K18" s="64"/>
      <c r="L18" s="64"/>
      <c r="M18" s="57">
        <f>'MPS(input)'!$E$22</f>
        <v>0</v>
      </c>
      <c r="N18" s="57">
        <f>'MPS(input)'!$E$23</f>
        <v>0</v>
      </c>
      <c r="O18" s="59">
        <f>'MPS(input)'!$E$24</f>
        <v>0</v>
      </c>
      <c r="P18" s="60">
        <f t="shared" si="0"/>
        <v>0</v>
      </c>
      <c r="Q18" s="60">
        <f t="shared" si="1"/>
        <v>0</v>
      </c>
      <c r="R18" s="61">
        <f t="shared" si="2"/>
        <v>0</v>
      </c>
    </row>
    <row r="19" spans="1:18" x14ac:dyDescent="0.15">
      <c r="A19" s="114"/>
      <c r="B19" s="20">
        <v>13</v>
      </c>
      <c r="C19" s="43"/>
      <c r="D19" s="56">
        <f>'MPS(input)'!$E$9</f>
        <v>0</v>
      </c>
      <c r="E19" s="57">
        <f>'MPS(input)'!$E$10</f>
        <v>0</v>
      </c>
      <c r="F19" s="58">
        <f>'MPS(input)'!$E$15</f>
        <v>0.56640000000000001</v>
      </c>
      <c r="G19" s="59">
        <f>'MPS(input)'!$E$16</f>
        <v>0</v>
      </c>
      <c r="H19" s="59">
        <f>'MPS(input)'!$E$17</f>
        <v>0</v>
      </c>
      <c r="I19" s="59">
        <f>'MPS(input)'!$E$18</f>
        <v>0</v>
      </c>
      <c r="J19" s="83">
        <f>'MPS(input)'!$E$19</f>
        <v>0</v>
      </c>
      <c r="K19" s="64"/>
      <c r="L19" s="64"/>
      <c r="M19" s="57">
        <f>'MPS(input)'!$E$22</f>
        <v>0</v>
      </c>
      <c r="N19" s="57">
        <f>'MPS(input)'!$E$23</f>
        <v>0</v>
      </c>
      <c r="O19" s="59">
        <f>'MPS(input)'!$E$24</f>
        <v>0</v>
      </c>
      <c r="P19" s="60">
        <f t="shared" si="0"/>
        <v>0</v>
      </c>
      <c r="Q19" s="60">
        <f t="shared" si="1"/>
        <v>0</v>
      </c>
      <c r="R19" s="61">
        <f t="shared" si="2"/>
        <v>0</v>
      </c>
    </row>
    <row r="20" spans="1:18" x14ac:dyDescent="0.15">
      <c r="A20" s="114"/>
      <c r="B20" s="20">
        <v>14</v>
      </c>
      <c r="C20" s="43"/>
      <c r="D20" s="56">
        <f>'MPS(input)'!$E$9</f>
        <v>0</v>
      </c>
      <c r="E20" s="57">
        <f>'MPS(input)'!$E$10</f>
        <v>0</v>
      </c>
      <c r="F20" s="58">
        <f>'MPS(input)'!$E$15</f>
        <v>0.56640000000000001</v>
      </c>
      <c r="G20" s="59">
        <f>'MPS(input)'!$E$16</f>
        <v>0</v>
      </c>
      <c r="H20" s="59">
        <f>'MPS(input)'!$E$17</f>
        <v>0</v>
      </c>
      <c r="I20" s="59">
        <f>'MPS(input)'!$E$18</f>
        <v>0</v>
      </c>
      <c r="J20" s="83">
        <f>'MPS(input)'!$E$19</f>
        <v>0</v>
      </c>
      <c r="K20" s="64"/>
      <c r="L20" s="64"/>
      <c r="M20" s="57">
        <f>'MPS(input)'!$E$22</f>
        <v>0</v>
      </c>
      <c r="N20" s="57">
        <f>'MPS(input)'!$E$23</f>
        <v>0</v>
      </c>
      <c r="O20" s="59">
        <f>'MPS(input)'!$E$24</f>
        <v>0</v>
      </c>
      <c r="P20" s="60">
        <f t="shared" si="0"/>
        <v>0</v>
      </c>
      <c r="Q20" s="60">
        <f t="shared" si="1"/>
        <v>0</v>
      </c>
      <c r="R20" s="61">
        <f t="shared" si="2"/>
        <v>0</v>
      </c>
    </row>
    <row r="21" spans="1:18" x14ac:dyDescent="0.15">
      <c r="A21" s="114"/>
      <c r="B21" s="20">
        <v>15</v>
      </c>
      <c r="C21" s="43"/>
      <c r="D21" s="56">
        <f>'MPS(input)'!$E$9</f>
        <v>0</v>
      </c>
      <c r="E21" s="57">
        <f>'MPS(input)'!$E$10</f>
        <v>0</v>
      </c>
      <c r="F21" s="58">
        <f>'MPS(input)'!$E$15</f>
        <v>0.56640000000000001</v>
      </c>
      <c r="G21" s="59">
        <f>'MPS(input)'!$E$16</f>
        <v>0</v>
      </c>
      <c r="H21" s="59">
        <f>'MPS(input)'!$E$17</f>
        <v>0</v>
      </c>
      <c r="I21" s="59">
        <f>'MPS(input)'!$E$18</f>
        <v>0</v>
      </c>
      <c r="J21" s="83">
        <f>'MPS(input)'!$E$19</f>
        <v>0</v>
      </c>
      <c r="K21" s="64"/>
      <c r="L21" s="64"/>
      <c r="M21" s="57">
        <f>'MPS(input)'!$E$22</f>
        <v>0</v>
      </c>
      <c r="N21" s="57">
        <f>'MPS(input)'!$E$23</f>
        <v>0</v>
      </c>
      <c r="O21" s="59">
        <f>'MPS(input)'!$E$24</f>
        <v>0</v>
      </c>
      <c r="P21" s="60">
        <f t="shared" si="0"/>
        <v>0</v>
      </c>
      <c r="Q21" s="60">
        <f t="shared" si="1"/>
        <v>0</v>
      </c>
      <c r="R21" s="61">
        <f t="shared" si="2"/>
        <v>0</v>
      </c>
    </row>
    <row r="22" spans="1:18" x14ac:dyDescent="0.15">
      <c r="A22" s="114"/>
      <c r="B22" s="20">
        <v>16</v>
      </c>
      <c r="C22" s="43"/>
      <c r="D22" s="56">
        <f>'MPS(input)'!$E$9</f>
        <v>0</v>
      </c>
      <c r="E22" s="57">
        <f>'MPS(input)'!$E$10</f>
        <v>0</v>
      </c>
      <c r="F22" s="58">
        <f>'MPS(input)'!$E$15</f>
        <v>0.56640000000000001</v>
      </c>
      <c r="G22" s="59">
        <f>'MPS(input)'!$E$16</f>
        <v>0</v>
      </c>
      <c r="H22" s="59">
        <f>'MPS(input)'!$E$17</f>
        <v>0</v>
      </c>
      <c r="I22" s="59">
        <f>'MPS(input)'!$E$18</f>
        <v>0</v>
      </c>
      <c r="J22" s="83">
        <f>'MPS(input)'!$E$19</f>
        <v>0</v>
      </c>
      <c r="K22" s="64"/>
      <c r="L22" s="64"/>
      <c r="M22" s="57">
        <f>'MPS(input)'!$E$22</f>
        <v>0</v>
      </c>
      <c r="N22" s="57">
        <f>'MPS(input)'!$E$23</f>
        <v>0</v>
      </c>
      <c r="O22" s="59">
        <f>'MPS(input)'!$E$24</f>
        <v>0</v>
      </c>
      <c r="P22" s="60">
        <f t="shared" si="0"/>
        <v>0</v>
      </c>
      <c r="Q22" s="60">
        <f t="shared" si="1"/>
        <v>0</v>
      </c>
      <c r="R22" s="61">
        <f t="shared" si="2"/>
        <v>0</v>
      </c>
    </row>
    <row r="23" spans="1:18" x14ac:dyDescent="0.15">
      <c r="A23" s="114"/>
      <c r="B23" s="20">
        <v>17</v>
      </c>
      <c r="C23" s="43"/>
      <c r="D23" s="56">
        <f>'MPS(input)'!$E$9</f>
        <v>0</v>
      </c>
      <c r="E23" s="57">
        <f>'MPS(input)'!$E$10</f>
        <v>0</v>
      </c>
      <c r="F23" s="58">
        <f>'MPS(input)'!$E$15</f>
        <v>0.56640000000000001</v>
      </c>
      <c r="G23" s="59">
        <f>'MPS(input)'!$E$16</f>
        <v>0</v>
      </c>
      <c r="H23" s="59">
        <f>'MPS(input)'!$E$17</f>
        <v>0</v>
      </c>
      <c r="I23" s="59">
        <f>'MPS(input)'!$E$18</f>
        <v>0</v>
      </c>
      <c r="J23" s="83">
        <f>'MPS(input)'!$E$19</f>
        <v>0</v>
      </c>
      <c r="K23" s="64"/>
      <c r="L23" s="64"/>
      <c r="M23" s="57">
        <f>'MPS(input)'!$E$22</f>
        <v>0</v>
      </c>
      <c r="N23" s="57">
        <f>'MPS(input)'!$E$23</f>
        <v>0</v>
      </c>
      <c r="O23" s="59">
        <f>'MPS(input)'!$E$24</f>
        <v>0</v>
      </c>
      <c r="P23" s="60">
        <f t="shared" si="0"/>
        <v>0</v>
      </c>
      <c r="Q23" s="60">
        <f t="shared" si="1"/>
        <v>0</v>
      </c>
      <c r="R23" s="61">
        <f t="shared" si="2"/>
        <v>0</v>
      </c>
    </row>
    <row r="24" spans="1:18" x14ac:dyDescent="0.15">
      <c r="A24" s="114"/>
      <c r="B24" s="20">
        <v>18</v>
      </c>
      <c r="C24" s="43"/>
      <c r="D24" s="56">
        <f>'MPS(input)'!$E$9</f>
        <v>0</v>
      </c>
      <c r="E24" s="57">
        <f>'MPS(input)'!$E$10</f>
        <v>0</v>
      </c>
      <c r="F24" s="58">
        <f>'MPS(input)'!$E$15</f>
        <v>0.56640000000000001</v>
      </c>
      <c r="G24" s="59">
        <f>'MPS(input)'!$E$16</f>
        <v>0</v>
      </c>
      <c r="H24" s="59">
        <f>'MPS(input)'!$E$17</f>
        <v>0</v>
      </c>
      <c r="I24" s="59">
        <f>'MPS(input)'!$E$18</f>
        <v>0</v>
      </c>
      <c r="J24" s="83">
        <f>'MPS(input)'!$E$19</f>
        <v>0</v>
      </c>
      <c r="K24" s="64"/>
      <c r="L24" s="64"/>
      <c r="M24" s="57">
        <f>'MPS(input)'!$E$22</f>
        <v>0</v>
      </c>
      <c r="N24" s="57">
        <f>'MPS(input)'!$E$23</f>
        <v>0</v>
      </c>
      <c r="O24" s="59">
        <f>'MPS(input)'!$E$24</f>
        <v>0</v>
      </c>
      <c r="P24" s="60">
        <f t="shared" si="0"/>
        <v>0</v>
      </c>
      <c r="Q24" s="60">
        <f t="shared" si="1"/>
        <v>0</v>
      </c>
      <c r="R24" s="61">
        <f t="shared" si="2"/>
        <v>0</v>
      </c>
    </row>
    <row r="25" spans="1:18" x14ac:dyDescent="0.15">
      <c r="A25" s="114"/>
      <c r="B25" s="20">
        <v>19</v>
      </c>
      <c r="C25" s="43"/>
      <c r="D25" s="56">
        <f>'MPS(input)'!$E$9</f>
        <v>0</v>
      </c>
      <c r="E25" s="57">
        <f>'MPS(input)'!$E$10</f>
        <v>0</v>
      </c>
      <c r="F25" s="58">
        <f>'MPS(input)'!$E$15</f>
        <v>0.56640000000000001</v>
      </c>
      <c r="G25" s="59">
        <f>'MPS(input)'!$E$16</f>
        <v>0</v>
      </c>
      <c r="H25" s="59">
        <f>'MPS(input)'!$E$17</f>
        <v>0</v>
      </c>
      <c r="I25" s="59">
        <f>'MPS(input)'!$E$18</f>
        <v>0</v>
      </c>
      <c r="J25" s="83">
        <f>'MPS(input)'!$E$19</f>
        <v>0</v>
      </c>
      <c r="K25" s="64"/>
      <c r="L25" s="64"/>
      <c r="M25" s="57">
        <f>'MPS(input)'!$E$22</f>
        <v>0</v>
      </c>
      <c r="N25" s="57">
        <f>'MPS(input)'!$E$23</f>
        <v>0</v>
      </c>
      <c r="O25" s="59">
        <f>'MPS(input)'!$E$24</f>
        <v>0</v>
      </c>
      <c r="P25" s="60">
        <f t="shared" si="0"/>
        <v>0</v>
      </c>
      <c r="Q25" s="60">
        <f t="shared" si="1"/>
        <v>0</v>
      </c>
      <c r="R25" s="61">
        <f t="shared" si="2"/>
        <v>0</v>
      </c>
    </row>
    <row r="26" spans="1:18" x14ac:dyDescent="0.15">
      <c r="A26" s="114"/>
      <c r="B26" s="20">
        <v>20</v>
      </c>
      <c r="C26" s="43"/>
      <c r="D26" s="56">
        <f>'MPS(input)'!$E$9</f>
        <v>0</v>
      </c>
      <c r="E26" s="57">
        <f>'MPS(input)'!$E$10</f>
        <v>0</v>
      </c>
      <c r="F26" s="58">
        <f>'MPS(input)'!$E$15</f>
        <v>0.56640000000000001</v>
      </c>
      <c r="G26" s="59">
        <f>'MPS(input)'!$E$16</f>
        <v>0</v>
      </c>
      <c r="H26" s="59">
        <f>'MPS(input)'!$E$17</f>
        <v>0</v>
      </c>
      <c r="I26" s="59">
        <f>'MPS(input)'!$E$18</f>
        <v>0</v>
      </c>
      <c r="J26" s="83">
        <f>'MPS(input)'!$E$19</f>
        <v>0</v>
      </c>
      <c r="K26" s="64"/>
      <c r="L26" s="64"/>
      <c r="M26" s="57">
        <f>'MPS(input)'!$E$22</f>
        <v>0</v>
      </c>
      <c r="N26" s="57">
        <f>'MPS(input)'!$E$23</f>
        <v>0</v>
      </c>
      <c r="O26" s="59">
        <f>'MPS(input)'!$E$24</f>
        <v>0</v>
      </c>
      <c r="P26" s="60">
        <f t="shared" si="0"/>
        <v>0</v>
      </c>
      <c r="Q26" s="60">
        <f t="shared" si="1"/>
        <v>0</v>
      </c>
      <c r="R26" s="61">
        <f t="shared" si="2"/>
        <v>0</v>
      </c>
    </row>
    <row r="27" spans="1:18" ht="15" x14ac:dyDescent="0.15">
      <c r="A27" s="114"/>
      <c r="B27" s="62" t="s">
        <v>121</v>
      </c>
      <c r="C27" s="63" t="s">
        <v>117</v>
      </c>
      <c r="D27" s="63" t="s">
        <v>117</v>
      </c>
      <c r="E27" s="63" t="s">
        <v>117</v>
      </c>
      <c r="F27" s="63" t="s">
        <v>117</v>
      </c>
      <c r="G27" s="63" t="s">
        <v>117</v>
      </c>
      <c r="H27" s="63" t="s">
        <v>117</v>
      </c>
      <c r="I27" s="63" t="s">
        <v>117</v>
      </c>
      <c r="J27" s="63" t="s">
        <v>117</v>
      </c>
      <c r="K27" s="63" t="s">
        <v>117</v>
      </c>
      <c r="L27" s="63" t="s">
        <v>117</v>
      </c>
      <c r="M27" s="63" t="s">
        <v>117</v>
      </c>
      <c r="N27" s="63" t="s">
        <v>117</v>
      </c>
      <c r="O27" s="63" t="s">
        <v>117</v>
      </c>
      <c r="P27" s="61">
        <f>SUMIF(P7:P26,"&gt;0",P7:P26)</f>
        <v>48907.676725036887</v>
      </c>
      <c r="Q27" s="61">
        <f>SUMIF(Q7:Q26,"&gt;0",Q7:Q26)</f>
        <v>46398.989567999997</v>
      </c>
      <c r="R27" s="61">
        <f>SUMIF(R7:R26,"&gt;0",R7:R26)</f>
        <v>2508.6871570368894</v>
      </c>
    </row>
  </sheetData>
  <sheetProtection algorithmName="SHA-512" hashValue="o9HnOxoGRnwbSID0sEUXpDqpkZ0IMLkalTXnslDcuswlpWAUp/Id+OfPpXY9UMPJzgXzthW+2aLHvbKCTVrUrw==" saltValue="XfGIfaxTVytlfYbxJ4jlqg==" spinCount="100000" sheet="1" objects="1" scenarios="1" formatCells="0" formatRows="0"/>
  <mergeCells count="4">
    <mergeCell ref="P3:R3"/>
    <mergeCell ref="A7:A27"/>
    <mergeCell ref="C3:E3"/>
    <mergeCell ref="F3:O3"/>
  </mergeCells>
  <phoneticPr fontId="3"/>
  <dataValidations count="1">
    <dataValidation type="list" allowBlank="1" showInputMessage="1" showErrorMessage="1" sqref="K7:K26" xr:uid="{97D58108-25FC-4A26-810F-740D48FF61F6}">
      <formula1>"2013,2038,2061,2086,2110"</formula1>
    </dataValidation>
  </dataValidations>
  <pageMargins left="0.70866141732283472" right="0.70866141732283472" top="0.74803149606299213" bottom="0.74803149606299213" header="0.31496062992125984" footer="0.31496062992125984"/>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6" width="12.625" style="1" customWidth="1"/>
    <col min="7" max="7" width="20.625" style="1" customWidth="1"/>
    <col min="8" max="8" width="17.875" style="1" bestFit="1" customWidth="1"/>
    <col min="9" max="9" width="12.625" style="4" customWidth="1"/>
    <col min="10" max="16384" width="9" style="1"/>
  </cols>
  <sheetData>
    <row r="1" spans="1:9" x14ac:dyDescent="0.15">
      <c r="I1" s="2" t="str">
        <f>'MPS(input)'!K1</f>
        <v>Monitoring Spreadsheet: JCM_TH_AM015_ver01.0</v>
      </c>
    </row>
    <row r="2" spans="1:9" x14ac:dyDescent="0.15">
      <c r="I2" s="2" t="str">
        <f>'MPS(input)'!K2</f>
        <v>Reference Number: TH023</v>
      </c>
    </row>
    <row r="3" spans="1:9" ht="27.95" customHeight="1" x14ac:dyDescent="0.15">
      <c r="A3" s="121" t="s">
        <v>122</v>
      </c>
      <c r="B3" s="121"/>
      <c r="C3" s="121"/>
      <c r="D3" s="121"/>
      <c r="E3" s="121"/>
      <c r="F3" s="121"/>
      <c r="G3" s="121"/>
      <c r="H3" s="121"/>
      <c r="I3" s="121"/>
    </row>
    <row r="4" spans="1:9" ht="11.25" customHeight="1" x14ac:dyDescent="0.15"/>
    <row r="5" spans="1:9" ht="18.95" customHeight="1" thickBot="1" x14ac:dyDescent="0.2">
      <c r="A5" s="15" t="s">
        <v>123</v>
      </c>
      <c r="B5" s="8"/>
      <c r="C5" s="8"/>
      <c r="D5" s="8"/>
      <c r="E5" s="7"/>
      <c r="F5" s="9" t="s">
        <v>124</v>
      </c>
      <c r="G5" s="70" t="s">
        <v>125</v>
      </c>
      <c r="H5" s="9" t="s">
        <v>17</v>
      </c>
      <c r="I5" s="10" t="s">
        <v>126</v>
      </c>
    </row>
    <row r="6" spans="1:9" ht="18.95" customHeight="1" thickBot="1" x14ac:dyDescent="0.2">
      <c r="A6" s="16"/>
      <c r="B6" s="11" t="s">
        <v>127</v>
      </c>
      <c r="C6" s="11"/>
      <c r="D6" s="11"/>
      <c r="E6" s="11"/>
      <c r="F6" s="68" t="s">
        <v>128</v>
      </c>
      <c r="G6" s="71">
        <f>G8-G11</f>
        <v>2508.6871570368894</v>
      </c>
      <c r="H6" s="69" t="s">
        <v>82</v>
      </c>
      <c r="I6" s="12" t="s">
        <v>129</v>
      </c>
    </row>
    <row r="7" spans="1:9" ht="18.95" customHeight="1" thickBot="1" x14ac:dyDescent="0.2">
      <c r="A7" s="15" t="s">
        <v>130</v>
      </c>
      <c r="B7" s="7"/>
      <c r="C7" s="8"/>
      <c r="D7" s="9"/>
      <c r="E7" s="9"/>
      <c r="F7" s="9"/>
      <c r="G7" s="72"/>
      <c r="H7" s="7"/>
      <c r="I7" s="9"/>
    </row>
    <row r="8" spans="1:9" ht="18.95" customHeight="1" thickBot="1" x14ac:dyDescent="0.2">
      <c r="A8" s="17"/>
      <c r="B8" s="18" t="s">
        <v>131</v>
      </c>
      <c r="C8" s="11"/>
      <c r="D8" s="11"/>
      <c r="E8" s="11"/>
      <c r="F8" s="68" t="s">
        <v>128</v>
      </c>
      <c r="G8" s="71">
        <f>G9</f>
        <v>48907.676725036887</v>
      </c>
      <c r="H8" s="69" t="s">
        <v>82</v>
      </c>
      <c r="I8" s="12" t="s">
        <v>132</v>
      </c>
    </row>
    <row r="9" spans="1:9" ht="18.95" customHeight="1" x14ac:dyDescent="0.15">
      <c r="A9" s="16"/>
      <c r="B9" s="19"/>
      <c r="C9" s="13" t="s">
        <v>131</v>
      </c>
      <c r="D9" s="13"/>
      <c r="E9" s="13"/>
      <c r="F9" s="12" t="s">
        <v>128</v>
      </c>
      <c r="G9" s="73">
        <f>'MPS(input_separete)'!P27</f>
        <v>48907.676725036887</v>
      </c>
      <c r="H9" s="12" t="s">
        <v>82</v>
      </c>
      <c r="I9" s="12" t="s">
        <v>132</v>
      </c>
    </row>
    <row r="10" spans="1:9" ht="18.95" customHeight="1" thickBot="1" x14ac:dyDescent="0.2">
      <c r="A10" s="15" t="s">
        <v>133</v>
      </c>
      <c r="B10" s="8"/>
      <c r="C10" s="8"/>
      <c r="D10" s="8"/>
      <c r="E10" s="7"/>
      <c r="F10" s="9"/>
      <c r="G10" s="15"/>
      <c r="H10" s="7"/>
      <c r="I10" s="9"/>
    </row>
    <row r="11" spans="1:9" ht="18.95" customHeight="1" thickBot="1" x14ac:dyDescent="0.2">
      <c r="A11" s="17"/>
      <c r="B11" s="18" t="s">
        <v>134</v>
      </c>
      <c r="C11" s="11"/>
      <c r="D11" s="11"/>
      <c r="E11" s="11"/>
      <c r="F11" s="68" t="s">
        <v>128</v>
      </c>
      <c r="G11" s="75">
        <f>G12</f>
        <v>46398.989567999997</v>
      </c>
      <c r="H11" s="74" t="s">
        <v>135</v>
      </c>
      <c r="I11" s="14" t="s">
        <v>136</v>
      </c>
    </row>
    <row r="12" spans="1:9" ht="18.95" customHeight="1" x14ac:dyDescent="0.15">
      <c r="A12" s="16"/>
      <c r="B12" s="19"/>
      <c r="C12" s="13" t="s">
        <v>137</v>
      </c>
      <c r="D12" s="13"/>
      <c r="E12" s="13"/>
      <c r="F12" s="14" t="s">
        <v>128</v>
      </c>
      <c r="G12" s="73">
        <f>'MPS(input_separete)'!Q27</f>
        <v>46398.989567999997</v>
      </c>
      <c r="H12" s="14" t="s">
        <v>135</v>
      </c>
      <c r="I12" s="14" t="s">
        <v>136</v>
      </c>
    </row>
    <row r="13" spans="1:9" x14ac:dyDescent="0.15">
      <c r="F13" s="5"/>
      <c r="G13" s="6"/>
      <c r="H13" s="6"/>
    </row>
    <row r="14" spans="1:9" ht="15" x14ac:dyDescent="0.15">
      <c r="C14" s="3" t="s">
        <v>138</v>
      </c>
    </row>
    <row r="15" spans="1:9" x14ac:dyDescent="0.15">
      <c r="D15" s="44" t="s">
        <v>139</v>
      </c>
    </row>
    <row r="17" spans="4:8" ht="16.5" x14ac:dyDescent="0.15">
      <c r="D17" s="124" t="s">
        <v>140</v>
      </c>
      <c r="E17" s="125"/>
      <c r="F17" s="126" t="s">
        <v>141</v>
      </c>
      <c r="G17" s="125"/>
      <c r="H17" s="125"/>
    </row>
    <row r="18" spans="4:8" ht="14.25" customHeight="1" x14ac:dyDescent="0.15">
      <c r="D18" s="122" t="s">
        <v>142</v>
      </c>
      <c r="E18" s="123"/>
      <c r="F18" s="118">
        <v>2013</v>
      </c>
      <c r="G18" s="119"/>
      <c r="H18" s="25" t="s">
        <v>118</v>
      </c>
    </row>
    <row r="19" spans="4:8" ht="14.25" customHeight="1" x14ac:dyDescent="0.15">
      <c r="D19" s="122" t="s">
        <v>143</v>
      </c>
      <c r="E19" s="123"/>
      <c r="F19" s="118">
        <v>2038</v>
      </c>
      <c r="G19" s="119"/>
      <c r="H19" s="25" t="s">
        <v>118</v>
      </c>
    </row>
    <row r="20" spans="4:8" ht="14.25" customHeight="1" x14ac:dyDescent="0.15">
      <c r="D20" s="126" t="s">
        <v>144</v>
      </c>
      <c r="E20" s="126"/>
      <c r="F20" s="120">
        <v>2061</v>
      </c>
      <c r="G20" s="120"/>
      <c r="H20" s="25" t="s">
        <v>118</v>
      </c>
    </row>
    <row r="21" spans="4:8" ht="14.25" customHeight="1" x14ac:dyDescent="0.15">
      <c r="D21" s="126" t="s">
        <v>145</v>
      </c>
      <c r="E21" s="126"/>
      <c r="F21" s="120">
        <v>2086</v>
      </c>
      <c r="G21" s="120"/>
      <c r="H21" s="25" t="s">
        <v>118</v>
      </c>
    </row>
    <row r="22" spans="4:8" ht="14.25" customHeight="1" x14ac:dyDescent="0.15">
      <c r="D22" s="126" t="s">
        <v>146</v>
      </c>
      <c r="E22" s="126"/>
      <c r="F22" s="120">
        <v>2110</v>
      </c>
      <c r="G22" s="120"/>
      <c r="H22" s="25" t="s">
        <v>118</v>
      </c>
    </row>
  </sheetData>
  <sheetProtection algorithmName="SHA-512" hashValue="3Z4BKXR3AVqdb0WettetQB16+DD1Zy2lPl34LLyLLuBQCGc9qtfmGSKV/HcD7GVWRo7eC+87GLxy8cQrb6puWA==" saltValue="iVBYSBnHw2LQDJeF8GAHKA==" spinCount="100000" sheet="1" objects="1" scenarios="1"/>
  <mergeCells count="13">
    <mergeCell ref="F19:G19"/>
    <mergeCell ref="F20:G20"/>
    <mergeCell ref="F21:G21"/>
    <mergeCell ref="F22:G22"/>
    <mergeCell ref="A3:I3"/>
    <mergeCell ref="F18:G18"/>
    <mergeCell ref="D18:E18"/>
    <mergeCell ref="D17:E17"/>
    <mergeCell ref="F17:H17"/>
    <mergeCell ref="D19:E19"/>
    <mergeCell ref="D20:E20"/>
    <mergeCell ref="D21:E21"/>
    <mergeCell ref="D22:E22"/>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F0DFC-C398-4DCE-A8D9-D85FB9C3ED45}">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45" t="str">
        <f>'MPS(input)'!K1</f>
        <v>Monitoring Spreadsheet: JCM_TH_AM015_ver01.0</v>
      </c>
    </row>
    <row r="2" spans="1:3" ht="18" customHeight="1" x14ac:dyDescent="0.15">
      <c r="C2" s="45" t="str">
        <f>'MPS(input)'!K2</f>
        <v>Reference Number: TH023</v>
      </c>
    </row>
    <row r="3" spans="1:3" ht="24.75" customHeight="1" x14ac:dyDescent="0.15">
      <c r="A3" s="127" t="s">
        <v>147</v>
      </c>
      <c r="B3" s="127"/>
      <c r="C3" s="127"/>
    </row>
    <row r="5" spans="1:3" ht="21" customHeight="1" x14ac:dyDescent="0.15">
      <c r="B5" s="85" t="s">
        <v>148</v>
      </c>
      <c r="C5" s="85" t="s">
        <v>149</v>
      </c>
    </row>
    <row r="6" spans="1:3" ht="54.75" customHeight="1" x14ac:dyDescent="0.15">
      <c r="B6" s="86" t="s">
        <v>150</v>
      </c>
      <c r="C6" s="86" t="s">
        <v>151</v>
      </c>
    </row>
    <row r="7" spans="1:3" ht="54.75" customHeight="1" x14ac:dyDescent="0.15">
      <c r="B7" s="86" t="s">
        <v>152</v>
      </c>
      <c r="C7" s="86" t="s">
        <v>153</v>
      </c>
    </row>
    <row r="8" spans="1:3" ht="71.25" x14ac:dyDescent="0.15">
      <c r="B8" s="86" t="s">
        <v>154</v>
      </c>
      <c r="C8" s="86" t="s">
        <v>155</v>
      </c>
    </row>
    <row r="9" spans="1:3" ht="54.75" customHeight="1" x14ac:dyDescent="0.15">
      <c r="B9" s="86"/>
      <c r="C9" s="86"/>
    </row>
    <row r="10" spans="1:3" ht="54.75" customHeight="1" x14ac:dyDescent="0.15">
      <c r="B10" s="86"/>
      <c r="C10" s="86"/>
    </row>
    <row r="11" spans="1:3" ht="54.75" customHeight="1" x14ac:dyDescent="0.15">
      <c r="B11" s="86"/>
      <c r="C11" s="86"/>
    </row>
    <row r="12" spans="1:3" ht="54.75" customHeight="1" x14ac:dyDescent="0.15">
      <c r="B12" s="86"/>
      <c r="C12" s="86"/>
    </row>
  </sheetData>
  <sheetProtection algorithmName="SHA-512" hashValue="cSau7AEIAp4Qirkv6yShC6o+5axwOwYsx28VkHuauschQ902IsNzrbqEOAb5lEHxiu1s8WW/XuvaATL4AZeizQ==" saltValue="MPIqLVq/7ycq0sp15cgn6g==" spinCount="100000"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0AAF5-CA5F-4182-9038-36A43E87CD66}">
  <sheetPr>
    <tabColor theme="5" tint="0.39997558519241921"/>
    <pageSetUpPr fitToPage="1"/>
  </sheetPr>
  <dimension ref="A1:L33"/>
  <sheetViews>
    <sheetView showGridLines="0" view="pageBreakPreview" zoomScale="70" zoomScaleNormal="70" zoomScaleSheetLayoutView="70" workbookViewId="0"/>
  </sheetViews>
  <sheetFormatPr defaultColWidth="9" defaultRowHeight="14.25" x14ac:dyDescent="0.15"/>
  <cols>
    <col min="1" max="1" width="3.625" style="1" customWidth="1"/>
    <col min="2" max="2" width="16.5" style="1" customWidth="1"/>
    <col min="3" max="3" width="15.625" style="1" customWidth="1"/>
    <col min="4" max="4" width="16.875" style="1" customWidth="1"/>
    <col min="5" max="5" width="32.25" style="1" customWidth="1"/>
    <col min="6" max="6" width="20.625" style="1" customWidth="1"/>
    <col min="7" max="7" width="13.125" style="1" customWidth="1"/>
    <col min="8" max="8" width="15.5" style="1" customWidth="1"/>
    <col min="9" max="9" width="21.375" style="1" customWidth="1"/>
    <col min="10" max="10" width="65.875" style="1" customWidth="1"/>
    <col min="11" max="11" width="15.75" style="1" customWidth="1"/>
    <col min="12" max="12" width="24" style="1" customWidth="1"/>
    <col min="13" max="16384" width="9" style="1"/>
  </cols>
  <sheetData>
    <row r="1" spans="1:12" ht="18" customHeight="1" x14ac:dyDescent="0.15">
      <c r="L1" s="45" t="str">
        <f>'MPS(input)'!K1</f>
        <v>Monitoring Spreadsheet: JCM_TH_AM015_ver01.0</v>
      </c>
    </row>
    <row r="2" spans="1:12" ht="18" customHeight="1" x14ac:dyDescent="0.15">
      <c r="L2" s="45" t="str">
        <f>'MPS(input)'!K2</f>
        <v>Reference Number: TH023</v>
      </c>
    </row>
    <row r="3" spans="1:12" ht="27.95" customHeight="1" x14ac:dyDescent="0.15">
      <c r="A3" s="84" t="s">
        <v>156</v>
      </c>
      <c r="B3" s="84"/>
      <c r="C3" s="26"/>
      <c r="D3" s="26"/>
      <c r="E3" s="26"/>
      <c r="F3" s="26"/>
      <c r="G3" s="26"/>
      <c r="H3" s="26"/>
      <c r="I3" s="26"/>
      <c r="J3" s="26"/>
      <c r="K3" s="26"/>
      <c r="L3" s="27"/>
    </row>
    <row r="5" spans="1:12" ht="18.95" customHeight="1" x14ac:dyDescent="0.15">
      <c r="A5" s="3" t="s">
        <v>157</v>
      </c>
      <c r="B5" s="3"/>
      <c r="C5" s="3"/>
    </row>
    <row r="6" spans="1:12" ht="18.95" customHeight="1" x14ac:dyDescent="0.15">
      <c r="A6" s="3"/>
      <c r="B6" s="76" t="s">
        <v>3</v>
      </c>
      <c r="C6" s="76" t="s">
        <v>4</v>
      </c>
      <c r="D6" s="76" t="s">
        <v>5</v>
      </c>
      <c r="E6" s="76" t="s">
        <v>6</v>
      </c>
      <c r="F6" s="76" t="s">
        <v>7</v>
      </c>
      <c r="G6" s="76" t="s">
        <v>8</v>
      </c>
      <c r="H6" s="76" t="s">
        <v>9</v>
      </c>
      <c r="I6" s="76" t="s">
        <v>10</v>
      </c>
      <c r="J6" s="76" t="s">
        <v>11</v>
      </c>
      <c r="K6" s="76" t="s">
        <v>12</v>
      </c>
      <c r="L6" s="76" t="s">
        <v>158</v>
      </c>
    </row>
    <row r="7" spans="1:12" s="28" customFormat="1" ht="39" customHeight="1" x14ac:dyDescent="0.15">
      <c r="B7" s="76" t="s">
        <v>159</v>
      </c>
      <c r="C7" s="76" t="s">
        <v>13</v>
      </c>
      <c r="D7" s="76" t="s">
        <v>14</v>
      </c>
      <c r="E7" s="76" t="s">
        <v>15</v>
      </c>
      <c r="F7" s="76" t="s">
        <v>160</v>
      </c>
      <c r="G7" s="76" t="s">
        <v>17</v>
      </c>
      <c r="H7" s="76" t="s">
        <v>18</v>
      </c>
      <c r="I7" s="76" t="s">
        <v>19</v>
      </c>
      <c r="J7" s="76" t="s">
        <v>20</v>
      </c>
      <c r="K7" s="76" t="s">
        <v>21</v>
      </c>
      <c r="L7" s="76" t="s">
        <v>22</v>
      </c>
    </row>
    <row r="8" spans="1:12" ht="171.75" customHeight="1" x14ac:dyDescent="0.15">
      <c r="B8" s="90"/>
      <c r="C8" s="29" t="s">
        <v>23</v>
      </c>
      <c r="D8" s="77" t="s">
        <v>24</v>
      </c>
      <c r="E8" s="77" t="s">
        <v>25</v>
      </c>
      <c r="F8" s="30" t="s">
        <v>26</v>
      </c>
      <c r="G8" s="31" t="s">
        <v>27</v>
      </c>
      <c r="H8" s="22" t="s">
        <v>28</v>
      </c>
      <c r="I8" s="22" t="s">
        <v>29</v>
      </c>
      <c r="J8" s="23" t="s">
        <v>161</v>
      </c>
      <c r="K8" s="23" t="s">
        <v>31</v>
      </c>
      <c r="L8" s="23" t="s">
        <v>162</v>
      </c>
    </row>
    <row r="9" spans="1:12" ht="60" customHeight="1" x14ac:dyDescent="0.15">
      <c r="B9" s="90"/>
      <c r="C9" s="32" t="s">
        <v>33</v>
      </c>
      <c r="D9" s="34" t="s">
        <v>34</v>
      </c>
      <c r="E9" s="34" t="s">
        <v>35</v>
      </c>
      <c r="F9" s="24"/>
      <c r="G9" s="34" t="s">
        <v>36</v>
      </c>
      <c r="H9" s="22" t="s">
        <v>37</v>
      </c>
      <c r="I9" s="22" t="s">
        <v>38</v>
      </c>
      <c r="J9" s="23" t="s">
        <v>39</v>
      </c>
      <c r="K9" s="23" t="s">
        <v>31</v>
      </c>
      <c r="L9" s="79" t="s">
        <v>40</v>
      </c>
    </row>
    <row r="10" spans="1:12" ht="140.1" customHeight="1" x14ac:dyDescent="0.15">
      <c r="B10" s="90"/>
      <c r="C10" s="32" t="s">
        <v>41</v>
      </c>
      <c r="D10" s="34" t="s">
        <v>42</v>
      </c>
      <c r="E10" s="34" t="s">
        <v>43</v>
      </c>
      <c r="F10" s="24"/>
      <c r="G10" s="31" t="s">
        <v>27</v>
      </c>
      <c r="H10" s="22" t="s">
        <v>28</v>
      </c>
      <c r="I10" s="22" t="s">
        <v>29</v>
      </c>
      <c r="J10" s="23" t="s">
        <v>44</v>
      </c>
      <c r="K10" s="23" t="s">
        <v>31</v>
      </c>
      <c r="L10" s="79" t="s">
        <v>40</v>
      </c>
    </row>
    <row r="11" spans="1:12" ht="13.7" customHeight="1" x14ac:dyDescent="0.15"/>
    <row r="12" spans="1:12" ht="20.100000000000001" customHeight="1" x14ac:dyDescent="0.15">
      <c r="A12" s="3" t="s">
        <v>163</v>
      </c>
      <c r="B12" s="3"/>
    </row>
    <row r="13" spans="1:12" ht="20.100000000000001" customHeight="1" x14ac:dyDescent="0.15">
      <c r="B13" s="135" t="s">
        <v>3</v>
      </c>
      <c r="C13" s="136"/>
      <c r="D13" s="97" t="s">
        <v>4</v>
      </c>
      <c r="E13" s="97"/>
      <c r="F13" s="76" t="s">
        <v>5</v>
      </c>
      <c r="G13" s="76" t="s">
        <v>6</v>
      </c>
      <c r="H13" s="97" t="s">
        <v>7</v>
      </c>
      <c r="I13" s="97"/>
      <c r="J13" s="97"/>
      <c r="K13" s="97" t="s">
        <v>8</v>
      </c>
      <c r="L13" s="97"/>
    </row>
    <row r="14" spans="1:12" ht="39" customHeight="1" x14ac:dyDescent="0.15">
      <c r="B14" s="135" t="s">
        <v>14</v>
      </c>
      <c r="C14" s="136"/>
      <c r="D14" s="97" t="s">
        <v>15</v>
      </c>
      <c r="E14" s="97"/>
      <c r="F14" s="76" t="s">
        <v>16</v>
      </c>
      <c r="G14" s="76" t="s">
        <v>17</v>
      </c>
      <c r="H14" s="97" t="s">
        <v>19</v>
      </c>
      <c r="I14" s="97"/>
      <c r="J14" s="97"/>
      <c r="K14" s="97" t="s">
        <v>22</v>
      </c>
      <c r="L14" s="97"/>
    </row>
    <row r="15" spans="1:12" ht="80.099999999999994" customHeight="1" x14ac:dyDescent="0.15">
      <c r="B15" s="128" t="s">
        <v>46</v>
      </c>
      <c r="C15" s="129"/>
      <c r="D15" s="98" t="s">
        <v>47</v>
      </c>
      <c r="E15" s="98"/>
      <c r="F15" s="93">
        <f>'MPS(input)'!E15</f>
        <v>0.56640000000000001</v>
      </c>
      <c r="G15" s="77" t="s">
        <v>48</v>
      </c>
      <c r="H15" s="133"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34"/>
      <c r="J15" s="134"/>
      <c r="K15" s="139">
        <f>'MPS(input)'!J15</f>
        <v>0</v>
      </c>
      <c r="L15" s="140"/>
    </row>
    <row r="16" spans="1:12" ht="80.099999999999994" customHeight="1" x14ac:dyDescent="0.15">
      <c r="B16" s="128" t="s">
        <v>46</v>
      </c>
      <c r="C16" s="129"/>
      <c r="D16" s="98" t="s">
        <v>50</v>
      </c>
      <c r="E16" s="98"/>
      <c r="F16" s="93">
        <f>'MPS(input)'!E16</f>
        <v>0</v>
      </c>
      <c r="G16" s="77" t="s">
        <v>48</v>
      </c>
      <c r="H16" s="133" t="str">
        <f>'MPS(input)'!G16</f>
        <v>Power generation efficiency obtained from manufacturer's specification.</v>
      </c>
      <c r="I16" s="134"/>
      <c r="J16" s="134"/>
      <c r="K16" s="137" t="str">
        <f>'MPS(input)'!J16</f>
        <v>Calculated</v>
      </c>
      <c r="L16" s="138"/>
    </row>
    <row r="17" spans="1:12" ht="80.099999999999994" customHeight="1" x14ac:dyDescent="0.15">
      <c r="B17" s="128" t="s">
        <v>46</v>
      </c>
      <c r="C17" s="129"/>
      <c r="D17" s="104" t="s">
        <v>53</v>
      </c>
      <c r="E17" s="105"/>
      <c r="F17" s="93">
        <f>'MPS(input)'!E17</f>
        <v>0</v>
      </c>
      <c r="G17" s="77" t="s">
        <v>48</v>
      </c>
      <c r="H17" s="133" t="str">
        <f>'MPS(input)'!G17</f>
        <v>The power generation efficiency calculated from monitored data of the amount of fuel input for power generation and the amount of electricity generated.</v>
      </c>
      <c r="I17" s="134"/>
      <c r="J17" s="134"/>
      <c r="K17" s="137" t="str">
        <f>'MPS(input)'!J17</f>
        <v>Calculated</v>
      </c>
      <c r="L17" s="138"/>
    </row>
    <row r="18" spans="1:12" ht="110.25" customHeight="1" x14ac:dyDescent="0.15">
      <c r="B18" s="128" t="s">
        <v>46</v>
      </c>
      <c r="C18" s="129"/>
      <c r="D18" s="98" t="s">
        <v>55</v>
      </c>
      <c r="E18" s="98"/>
      <c r="F18" s="93">
        <f>'MPS(input)'!E18</f>
        <v>0</v>
      </c>
      <c r="G18" s="77" t="s">
        <v>48</v>
      </c>
      <c r="H18" s="133"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34"/>
      <c r="J18" s="134"/>
      <c r="K18" s="139">
        <f>'MPS(input)'!J18</f>
        <v>0</v>
      </c>
      <c r="L18" s="140"/>
    </row>
    <row r="19" spans="1:12" ht="80.099999999999994" customHeight="1" x14ac:dyDescent="0.15">
      <c r="B19" s="128" t="s">
        <v>46</v>
      </c>
      <c r="C19" s="129"/>
      <c r="D19" s="98" t="s">
        <v>57</v>
      </c>
      <c r="E19" s="98"/>
      <c r="F19" s="93">
        <f>'MPS(input)'!E19</f>
        <v>0</v>
      </c>
      <c r="G19" s="77" t="s">
        <v>48</v>
      </c>
      <c r="H19" s="133" t="str">
        <f>'MPS(input)'!G19</f>
        <v>The evidence stating information relevant to the value of emission factor (e.g. data of power generation, type of power plant, type of fossil fuel, period of time)</v>
      </c>
      <c r="I19" s="134"/>
      <c r="J19" s="134"/>
      <c r="K19" s="139">
        <f>'MPS(input)'!J19</f>
        <v>0</v>
      </c>
      <c r="L19" s="140"/>
    </row>
    <row r="20" spans="1:12" ht="60" customHeight="1" x14ac:dyDescent="0.15">
      <c r="B20" s="128" t="s">
        <v>59</v>
      </c>
      <c r="C20" s="129"/>
      <c r="D20" s="98" t="s">
        <v>60</v>
      </c>
      <c r="E20" s="98"/>
      <c r="F20" s="93" t="str">
        <f>'MPS(input)'!E20</f>
        <v>-</v>
      </c>
      <c r="G20" s="77" t="s">
        <v>61</v>
      </c>
      <c r="H20" s="133" t="str">
        <f>'MPS(input)'!G20</f>
        <v>Selected from the default values set in the methodology.</v>
      </c>
      <c r="I20" s="134"/>
      <c r="J20" s="134"/>
      <c r="K20" s="137" t="str">
        <f>'MPS(input)'!J20</f>
        <v>Input on "MPS
(input_separate)"</v>
      </c>
      <c r="L20" s="138"/>
    </row>
    <row r="21" spans="1:12" ht="60" customHeight="1" x14ac:dyDescent="0.15">
      <c r="B21" s="128" t="s">
        <v>63</v>
      </c>
      <c r="C21" s="129"/>
      <c r="D21" s="98" t="s">
        <v>64</v>
      </c>
      <c r="E21" s="98"/>
      <c r="F21" s="93" t="str">
        <f>'MPS(input)'!E21</f>
        <v>-</v>
      </c>
      <c r="G21" s="77" t="s">
        <v>61</v>
      </c>
      <c r="H21" s="133" t="str">
        <f>'MPS(input)'!G21</f>
        <v xml:space="preserve">Performance guarantee value provided by manufacturer of the project electrolyzer.  </v>
      </c>
      <c r="I21" s="134"/>
      <c r="J21" s="134"/>
      <c r="K21" s="137" t="str">
        <f>'MPS(input)'!J21</f>
        <v>Input on "MPS
(input_separate)"</v>
      </c>
      <c r="L21" s="138"/>
    </row>
    <row r="22" spans="1:12" ht="60" customHeight="1" x14ac:dyDescent="0.15">
      <c r="B22" s="128" t="s">
        <v>66</v>
      </c>
      <c r="C22" s="129"/>
      <c r="D22" s="98" t="s">
        <v>67</v>
      </c>
      <c r="E22" s="98"/>
      <c r="F22" s="93">
        <f>'MPS(input)'!E22</f>
        <v>0</v>
      </c>
      <c r="G22" s="37" t="s">
        <v>68</v>
      </c>
      <c r="H22" s="133" t="str">
        <f>'MPS(input)'!G22</f>
        <v>Specification of the captive power generation system provided by the manufacturer.</v>
      </c>
      <c r="I22" s="134"/>
      <c r="J22" s="134"/>
      <c r="K22" s="137" t="str">
        <f>'MPS(input)'!J22</f>
        <v>For
Case 2), Option a); and
Case 3), Option b)</v>
      </c>
      <c r="L22" s="138"/>
    </row>
    <row r="23" spans="1:12" ht="99.95" customHeight="1" x14ac:dyDescent="0.15">
      <c r="B23" s="128" t="s">
        <v>71</v>
      </c>
      <c r="C23" s="129"/>
      <c r="D23" s="98" t="s">
        <v>72</v>
      </c>
      <c r="E23" s="98"/>
      <c r="F23" s="93">
        <f>'MPS(input)'!E23</f>
        <v>0</v>
      </c>
      <c r="G23" s="37" t="s">
        <v>73</v>
      </c>
      <c r="H23" s="133" t="str">
        <f>'MPS(input)'!G23</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3" s="134"/>
      <c r="J23" s="134"/>
      <c r="K23" s="137" t="str">
        <f>'MPS(input)'!J23</f>
        <v>For
Case 2), Option b); and
Case 3), Option c)</v>
      </c>
      <c r="L23" s="138"/>
    </row>
    <row r="24" spans="1:12" ht="99.95" customHeight="1" x14ac:dyDescent="0.15">
      <c r="B24" s="128" t="s">
        <v>75</v>
      </c>
      <c r="C24" s="129"/>
      <c r="D24" s="98" t="s">
        <v>76</v>
      </c>
      <c r="E24" s="98"/>
      <c r="F24" s="93">
        <f>'MPS(input)'!E24</f>
        <v>0</v>
      </c>
      <c r="G24" s="37" t="s">
        <v>77</v>
      </c>
      <c r="H24" s="133" t="str">
        <f>'MPS(input)'!G24</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4" s="134"/>
      <c r="J24" s="134"/>
      <c r="K24" s="137" t="str">
        <f>'MPS(input)'!J24</f>
        <v>For
Case 2), Options a) and b); and
Case 3), Options b) and c)</v>
      </c>
      <c r="L24" s="138"/>
    </row>
    <row r="26" spans="1:12" ht="16.5" x14ac:dyDescent="0.15">
      <c r="A26" s="3" t="s">
        <v>164</v>
      </c>
      <c r="B26" s="3"/>
      <c r="C26" s="3"/>
    </row>
    <row r="27" spans="1:12" ht="34.5" customHeight="1" thickBot="1" x14ac:dyDescent="0.2">
      <c r="B27" s="91" t="s">
        <v>165</v>
      </c>
      <c r="C27" s="107" t="s">
        <v>81</v>
      </c>
      <c r="D27" s="108"/>
      <c r="E27" s="38" t="s">
        <v>17</v>
      </c>
    </row>
    <row r="28" spans="1:12" ht="19.5" thickBot="1" x14ac:dyDescent="0.2">
      <c r="B28" s="92"/>
      <c r="C28" s="109">
        <f>ROUNDDOWN('MRS(calc_process)'!G6,0)</f>
        <v>0</v>
      </c>
      <c r="D28" s="110"/>
      <c r="E28" s="39" t="s">
        <v>82</v>
      </c>
    </row>
    <row r="29" spans="1:12" ht="20.100000000000001" customHeight="1" x14ac:dyDescent="0.15">
      <c r="G29" s="40"/>
      <c r="H29" s="40"/>
    </row>
    <row r="30" spans="1:12" ht="18.95" customHeight="1" x14ac:dyDescent="0.15">
      <c r="A30" s="3" t="s">
        <v>83</v>
      </c>
      <c r="B30" s="3"/>
    </row>
    <row r="31" spans="1:12" ht="18" customHeight="1" x14ac:dyDescent="0.15">
      <c r="B31" s="41" t="s">
        <v>84</v>
      </c>
      <c r="C31" s="130" t="s">
        <v>85</v>
      </c>
      <c r="D31" s="131"/>
      <c r="E31" s="131"/>
      <c r="F31" s="131"/>
      <c r="G31" s="131"/>
      <c r="H31" s="131"/>
      <c r="I31" s="131"/>
      <c r="J31" s="132"/>
    </row>
    <row r="32" spans="1:12" ht="18" customHeight="1" x14ac:dyDescent="0.15">
      <c r="B32" s="41" t="s">
        <v>37</v>
      </c>
      <c r="C32" s="130" t="s">
        <v>86</v>
      </c>
      <c r="D32" s="131"/>
      <c r="E32" s="131"/>
      <c r="F32" s="131"/>
      <c r="G32" s="131"/>
      <c r="H32" s="131"/>
      <c r="I32" s="131"/>
      <c r="J32" s="132"/>
    </row>
    <row r="33" spans="2:10" ht="18" customHeight="1" x14ac:dyDescent="0.15">
      <c r="B33" s="41" t="s">
        <v>28</v>
      </c>
      <c r="C33" s="130" t="s">
        <v>87</v>
      </c>
      <c r="D33" s="131"/>
      <c r="E33" s="131"/>
      <c r="F33" s="131"/>
      <c r="G33" s="131"/>
      <c r="H33" s="131"/>
      <c r="I33" s="131"/>
      <c r="J33" s="132"/>
    </row>
  </sheetData>
  <sheetProtection algorithmName="SHA-512" hashValue="sspTzqiEHOz1TH4K8MwR2uGyTbaZ+cDAphljB4MHLc54x+cPlAiP9uSIcwECayRmUDciX1jyy0TYtFWlcdqOQw==" saltValue="3R7UtgqzI7+Ud3xjS2SuDg==" spinCount="100000" sheet="1" objects="1" scenarios="1" formatCells="0" formatRows="0"/>
  <mergeCells count="53">
    <mergeCell ref="D13:E13"/>
    <mergeCell ref="H13:J13"/>
    <mergeCell ref="K13:L13"/>
    <mergeCell ref="D14:E14"/>
    <mergeCell ref="H14:J14"/>
    <mergeCell ref="K14:L14"/>
    <mergeCell ref="D15:E15"/>
    <mergeCell ref="H15:J15"/>
    <mergeCell ref="K15:L15"/>
    <mergeCell ref="D16:E16"/>
    <mergeCell ref="H16:J16"/>
    <mergeCell ref="K16:L16"/>
    <mergeCell ref="K19:L19"/>
    <mergeCell ref="D20:E20"/>
    <mergeCell ref="H20:J20"/>
    <mergeCell ref="K20:L20"/>
    <mergeCell ref="D17:E17"/>
    <mergeCell ref="H17:J17"/>
    <mergeCell ref="K17:L17"/>
    <mergeCell ref="D18:E18"/>
    <mergeCell ref="H18:J18"/>
    <mergeCell ref="K18:L18"/>
    <mergeCell ref="K23:L23"/>
    <mergeCell ref="D24:E24"/>
    <mergeCell ref="H24:J24"/>
    <mergeCell ref="K24:L24"/>
    <mergeCell ref="D21:E21"/>
    <mergeCell ref="H21:J21"/>
    <mergeCell ref="K21:L21"/>
    <mergeCell ref="D22:E22"/>
    <mergeCell ref="H22:J22"/>
    <mergeCell ref="K22:L22"/>
    <mergeCell ref="B13:C13"/>
    <mergeCell ref="B14:C14"/>
    <mergeCell ref="B15:C15"/>
    <mergeCell ref="B16:C16"/>
    <mergeCell ref="B17:C17"/>
    <mergeCell ref="B24:C24"/>
    <mergeCell ref="C31:J31"/>
    <mergeCell ref="C32:J32"/>
    <mergeCell ref="C33:J33"/>
    <mergeCell ref="B18:C18"/>
    <mergeCell ref="B19:C19"/>
    <mergeCell ref="B20:C20"/>
    <mergeCell ref="B21:C21"/>
    <mergeCell ref="B22:C22"/>
    <mergeCell ref="B23:C23"/>
    <mergeCell ref="C27:D27"/>
    <mergeCell ref="C28:D28"/>
    <mergeCell ref="D23:E23"/>
    <mergeCell ref="H23:J23"/>
    <mergeCell ref="D19:E19"/>
    <mergeCell ref="H19:J19"/>
  </mergeCells>
  <phoneticPr fontId="3"/>
  <pageMargins left="0.70866141732283472" right="0.70866141732283472" top="0.74803149606299213" bottom="0.74803149606299213" header="0.31496062992125984" footer="0.31496062992125984"/>
  <pageSetup paperSize="9" scale="51" fitToHeight="0" orientation="landscape" r:id="rId1"/>
  <ignoredErrors>
    <ignoredError sqref="F15:F24 H15:J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08386-F345-4F57-9203-D7A50B6300F5}">
  <sheetPr>
    <tabColor theme="5" tint="0.39997558519241921"/>
    <pageSetUpPr fitToPage="1"/>
  </sheetPr>
  <dimension ref="A1:R27"/>
  <sheetViews>
    <sheetView showGridLines="0" view="pageBreakPreview" zoomScale="70" zoomScaleNormal="80" zoomScaleSheetLayoutView="70" workbookViewId="0"/>
  </sheetViews>
  <sheetFormatPr defaultColWidth="9" defaultRowHeight="14.25" x14ac:dyDescent="0.15"/>
  <cols>
    <col min="1" max="1" width="12" style="44" customWidth="1"/>
    <col min="2" max="2" width="13.75" style="44" customWidth="1"/>
    <col min="3" max="8" width="17.625" style="44" customWidth="1"/>
    <col min="9" max="9" width="25.625" style="44" customWidth="1"/>
    <col min="10" max="18" width="17.625" style="44" customWidth="1"/>
    <col min="19" max="16384" width="9" style="44"/>
  </cols>
  <sheetData>
    <row r="1" spans="1:18" x14ac:dyDescent="0.15">
      <c r="R1" s="45" t="str">
        <f>'MPS(input)'!K1</f>
        <v>Monitoring Spreadsheet: JCM_TH_AM015_ver01.0</v>
      </c>
    </row>
    <row r="2" spans="1:18" x14ac:dyDescent="0.15">
      <c r="R2" s="45" t="str">
        <f>'MPS(input)'!K2</f>
        <v>Reference Number: TH023</v>
      </c>
    </row>
    <row r="3" spans="1:18" s="89" customFormat="1" ht="21.75" customHeight="1" x14ac:dyDescent="0.15">
      <c r="A3" s="87"/>
      <c r="B3" s="88"/>
      <c r="C3" s="115" t="s">
        <v>166</v>
      </c>
      <c r="D3" s="116"/>
      <c r="E3" s="117"/>
      <c r="F3" s="115" t="s">
        <v>167</v>
      </c>
      <c r="G3" s="116"/>
      <c r="H3" s="116"/>
      <c r="I3" s="116"/>
      <c r="J3" s="116"/>
      <c r="K3" s="116"/>
      <c r="L3" s="116"/>
      <c r="M3" s="116"/>
      <c r="N3" s="116"/>
      <c r="O3" s="117"/>
      <c r="P3" s="111" t="s">
        <v>168</v>
      </c>
      <c r="Q3" s="112"/>
      <c r="R3" s="113"/>
    </row>
    <row r="4" spans="1:18" ht="18.75" x14ac:dyDescent="0.15">
      <c r="A4" s="78" t="s">
        <v>91</v>
      </c>
      <c r="B4" s="46" t="s">
        <v>92</v>
      </c>
      <c r="C4" s="47" t="s">
        <v>24</v>
      </c>
      <c r="D4" s="77" t="s">
        <v>93</v>
      </c>
      <c r="E4" s="77" t="s">
        <v>94</v>
      </c>
      <c r="F4" s="33" t="s">
        <v>46</v>
      </c>
      <c r="G4" s="33" t="s">
        <v>46</v>
      </c>
      <c r="H4" s="33" t="s">
        <v>46</v>
      </c>
      <c r="I4" s="33" t="s">
        <v>46</v>
      </c>
      <c r="J4" s="33" t="s">
        <v>46</v>
      </c>
      <c r="K4" s="33" t="s">
        <v>59</v>
      </c>
      <c r="L4" s="33" t="s">
        <v>63</v>
      </c>
      <c r="M4" s="31" t="s">
        <v>95</v>
      </c>
      <c r="N4" s="31" t="s">
        <v>96</v>
      </c>
      <c r="O4" s="31" t="s">
        <v>97</v>
      </c>
      <c r="P4" s="47" t="s">
        <v>98</v>
      </c>
      <c r="Q4" s="47" t="s">
        <v>99</v>
      </c>
      <c r="R4" s="47" t="s">
        <v>100</v>
      </c>
    </row>
    <row r="5" spans="1:18" ht="208.5" customHeight="1" x14ac:dyDescent="0.15">
      <c r="A5" s="78" t="s">
        <v>101</v>
      </c>
      <c r="B5" s="48" t="s">
        <v>102</v>
      </c>
      <c r="C5" s="77" t="s">
        <v>103</v>
      </c>
      <c r="D5" s="51" t="s">
        <v>104</v>
      </c>
      <c r="E5" s="80" t="s">
        <v>105</v>
      </c>
      <c r="F5" s="81" t="s">
        <v>47</v>
      </c>
      <c r="G5" s="82" t="s">
        <v>106</v>
      </c>
      <c r="H5" s="82" t="s">
        <v>107</v>
      </c>
      <c r="I5" s="82" t="s">
        <v>108</v>
      </c>
      <c r="J5" s="82" t="s">
        <v>109</v>
      </c>
      <c r="K5" s="49" t="s">
        <v>110</v>
      </c>
      <c r="L5" s="49" t="s">
        <v>111</v>
      </c>
      <c r="M5" s="49" t="s">
        <v>67</v>
      </c>
      <c r="N5" s="49" t="s">
        <v>72</v>
      </c>
      <c r="O5" s="50" t="s">
        <v>112</v>
      </c>
      <c r="P5" s="51" t="s">
        <v>113</v>
      </c>
      <c r="Q5" s="51" t="s">
        <v>114</v>
      </c>
      <c r="R5" s="51" t="s">
        <v>115</v>
      </c>
    </row>
    <row r="6" spans="1:18" ht="18.75" x14ac:dyDescent="0.15">
      <c r="A6" s="78" t="s">
        <v>116</v>
      </c>
      <c r="B6" s="52" t="s">
        <v>117</v>
      </c>
      <c r="C6" s="53" t="s">
        <v>27</v>
      </c>
      <c r="D6" s="54" t="s">
        <v>36</v>
      </c>
      <c r="E6" s="53" t="s">
        <v>27</v>
      </c>
      <c r="F6" s="54" t="s">
        <v>48</v>
      </c>
      <c r="G6" s="54" t="s">
        <v>48</v>
      </c>
      <c r="H6" s="54" t="s">
        <v>48</v>
      </c>
      <c r="I6" s="54" t="s">
        <v>48</v>
      </c>
      <c r="J6" s="54" t="s">
        <v>48</v>
      </c>
      <c r="K6" s="54" t="s">
        <v>118</v>
      </c>
      <c r="L6" s="54" t="s">
        <v>118</v>
      </c>
      <c r="M6" s="55" t="s">
        <v>68</v>
      </c>
      <c r="N6" s="55" t="s">
        <v>73</v>
      </c>
      <c r="O6" s="55" t="s">
        <v>77</v>
      </c>
      <c r="P6" s="52" t="s">
        <v>119</v>
      </c>
      <c r="Q6" s="52" t="s">
        <v>119</v>
      </c>
      <c r="R6" s="52" t="s">
        <v>119</v>
      </c>
    </row>
    <row r="7" spans="1:18" x14ac:dyDescent="0.15">
      <c r="A7" s="114" t="s">
        <v>120</v>
      </c>
      <c r="B7" s="20">
        <v>1</v>
      </c>
      <c r="C7" s="43"/>
      <c r="D7" s="56">
        <f>'MRS(input)'!$F$9</f>
        <v>0</v>
      </c>
      <c r="E7" s="57">
        <f>'MRS(input)'!$F$10</f>
        <v>0</v>
      </c>
      <c r="F7" s="58">
        <f>'MRS(input)'!$F$15</f>
        <v>0.56640000000000001</v>
      </c>
      <c r="G7" s="59">
        <f>'MRS(input)'!$F$16</f>
        <v>0</v>
      </c>
      <c r="H7" s="59">
        <f>'MRS(input)'!$F$17</f>
        <v>0</v>
      </c>
      <c r="I7" s="59">
        <f>'MRS(input)'!$F$18</f>
        <v>0</v>
      </c>
      <c r="J7" s="83">
        <f>'MRS(input)'!$F$19</f>
        <v>0</v>
      </c>
      <c r="K7" s="61">
        <f>'MPS(input_separete)'!K7</f>
        <v>2086</v>
      </c>
      <c r="L7" s="61">
        <f>'MPS(input_separete)'!L7</f>
        <v>1979</v>
      </c>
      <c r="M7" s="57">
        <f>'MRS(input)'!$F$22</f>
        <v>0</v>
      </c>
      <c r="N7" s="57">
        <f>'MRS(input)'!$F$23</f>
        <v>0</v>
      </c>
      <c r="O7" s="59">
        <f>'MRS(input)'!$F$24</f>
        <v>0</v>
      </c>
      <c r="P7" s="60">
        <f>IF(ISERROR(C7*(K7/L7)*SMALL(F7:J7,COUNTIF(F7:J7,0)+1)),0,(C7*(K7/L7)*SMALL(F7:J7,COUNTIF(F7:J7,0)+1)))</f>
        <v>0</v>
      </c>
      <c r="Q7" s="60">
        <f>IF(ISERROR(C7*SMALL(F7:J7,COUNTIF(F7:J7,0)+1)),0,(C7*SMALL(F7:J7,COUNTIF(F7:J7,0)+1)))</f>
        <v>0</v>
      </c>
      <c r="R7" s="61">
        <f>P7-Q7</f>
        <v>0</v>
      </c>
    </row>
    <row r="8" spans="1:18" x14ac:dyDescent="0.15">
      <c r="A8" s="114"/>
      <c r="B8" s="20">
        <v>2</v>
      </c>
      <c r="C8" s="43"/>
      <c r="D8" s="56">
        <f>'MRS(input)'!$F$9</f>
        <v>0</v>
      </c>
      <c r="E8" s="57">
        <f>'MRS(input)'!$F$10</f>
        <v>0</v>
      </c>
      <c r="F8" s="58">
        <f>'MRS(input)'!$F$15</f>
        <v>0.56640000000000001</v>
      </c>
      <c r="G8" s="59">
        <f>'MRS(input)'!$F$16</f>
        <v>0</v>
      </c>
      <c r="H8" s="59">
        <f>'MRS(input)'!$F$17</f>
        <v>0</v>
      </c>
      <c r="I8" s="59">
        <f>'MRS(input)'!$F$18</f>
        <v>0</v>
      </c>
      <c r="J8" s="83">
        <f>'MRS(input)'!$F$19</f>
        <v>0</v>
      </c>
      <c r="K8" s="61">
        <f>'MPS(input_separete)'!K8</f>
        <v>0</v>
      </c>
      <c r="L8" s="61">
        <f>'MPS(input_separete)'!L8</f>
        <v>0</v>
      </c>
      <c r="M8" s="57">
        <f>'MRS(input)'!$F$22</f>
        <v>0</v>
      </c>
      <c r="N8" s="57">
        <f>'MRS(input)'!$F$23</f>
        <v>0</v>
      </c>
      <c r="O8" s="59">
        <f>'MRS(input)'!$F$24</f>
        <v>0</v>
      </c>
      <c r="P8" s="60">
        <f t="shared" ref="P8:P26" si="0">IF(ISERROR(C8*(K8/L8)*SMALL(F8:J8,COUNTIF(F8:J8,0)+1)),0,(C8*(K8/L8)*SMALL(F8:J8,COUNTIF(F8:J8,0)+1)))</f>
        <v>0</v>
      </c>
      <c r="Q8" s="60">
        <f t="shared" ref="Q8:Q26" si="1">IF(ISERROR(C8*SMALL(F8:J8,COUNTIF(F8:J8,0)+1)),0,(C8*SMALL(F8:J8,COUNTIF(F8:J8,0)+1)))</f>
        <v>0</v>
      </c>
      <c r="R8" s="61">
        <f t="shared" ref="R8:R26" si="2">P8-Q8</f>
        <v>0</v>
      </c>
    </row>
    <row r="9" spans="1:18" x14ac:dyDescent="0.15">
      <c r="A9" s="114"/>
      <c r="B9" s="20">
        <v>3</v>
      </c>
      <c r="C9" s="43"/>
      <c r="D9" s="56">
        <f>'MRS(input)'!$F$9</f>
        <v>0</v>
      </c>
      <c r="E9" s="57">
        <f>'MRS(input)'!$F$10</f>
        <v>0</v>
      </c>
      <c r="F9" s="58">
        <f>'MRS(input)'!$F$15</f>
        <v>0.56640000000000001</v>
      </c>
      <c r="G9" s="59">
        <f>'MRS(input)'!$F$16</f>
        <v>0</v>
      </c>
      <c r="H9" s="59">
        <f>'MRS(input)'!$F$17</f>
        <v>0</v>
      </c>
      <c r="I9" s="59">
        <f>'MRS(input)'!$F$18</f>
        <v>0</v>
      </c>
      <c r="J9" s="83">
        <f>'MRS(input)'!$F$19</f>
        <v>0</v>
      </c>
      <c r="K9" s="61">
        <f>'MPS(input_separete)'!K9</f>
        <v>0</v>
      </c>
      <c r="L9" s="61">
        <f>'MPS(input_separete)'!L9</f>
        <v>0</v>
      </c>
      <c r="M9" s="57">
        <f>'MRS(input)'!$F$22</f>
        <v>0</v>
      </c>
      <c r="N9" s="57">
        <f>'MRS(input)'!$F$23</f>
        <v>0</v>
      </c>
      <c r="O9" s="59">
        <f>'MRS(input)'!$F$24</f>
        <v>0</v>
      </c>
      <c r="P9" s="60">
        <f t="shared" si="0"/>
        <v>0</v>
      </c>
      <c r="Q9" s="60">
        <f t="shared" si="1"/>
        <v>0</v>
      </c>
      <c r="R9" s="61">
        <f t="shared" si="2"/>
        <v>0</v>
      </c>
    </row>
    <row r="10" spans="1:18" x14ac:dyDescent="0.15">
      <c r="A10" s="114"/>
      <c r="B10" s="20">
        <v>4</v>
      </c>
      <c r="C10" s="43"/>
      <c r="D10" s="56">
        <f>'MRS(input)'!$F$9</f>
        <v>0</v>
      </c>
      <c r="E10" s="57">
        <f>'MRS(input)'!$F$10</f>
        <v>0</v>
      </c>
      <c r="F10" s="58">
        <f>'MRS(input)'!$F$15</f>
        <v>0.56640000000000001</v>
      </c>
      <c r="G10" s="59">
        <f>'MRS(input)'!$F$16</f>
        <v>0</v>
      </c>
      <c r="H10" s="59">
        <f>'MRS(input)'!$F$17</f>
        <v>0</v>
      </c>
      <c r="I10" s="59">
        <f>'MRS(input)'!$F$18</f>
        <v>0</v>
      </c>
      <c r="J10" s="83">
        <f>'MRS(input)'!$F$19</f>
        <v>0</v>
      </c>
      <c r="K10" s="61">
        <f>'MPS(input_separete)'!K10</f>
        <v>0</v>
      </c>
      <c r="L10" s="61">
        <f>'MPS(input_separete)'!L10</f>
        <v>0</v>
      </c>
      <c r="M10" s="57">
        <f>'MRS(input)'!$F$22</f>
        <v>0</v>
      </c>
      <c r="N10" s="57">
        <f>'MRS(input)'!$F$23</f>
        <v>0</v>
      </c>
      <c r="O10" s="59">
        <f>'MRS(input)'!$F$24</f>
        <v>0</v>
      </c>
      <c r="P10" s="60">
        <f t="shared" si="0"/>
        <v>0</v>
      </c>
      <c r="Q10" s="60">
        <f t="shared" si="1"/>
        <v>0</v>
      </c>
      <c r="R10" s="61">
        <f t="shared" si="2"/>
        <v>0</v>
      </c>
    </row>
    <row r="11" spans="1:18" x14ac:dyDescent="0.15">
      <c r="A11" s="114"/>
      <c r="B11" s="20">
        <v>5</v>
      </c>
      <c r="C11" s="43"/>
      <c r="D11" s="56">
        <f>'MRS(input)'!$F$9</f>
        <v>0</v>
      </c>
      <c r="E11" s="57">
        <f>'MRS(input)'!$F$10</f>
        <v>0</v>
      </c>
      <c r="F11" s="58">
        <f>'MRS(input)'!$F$15</f>
        <v>0.56640000000000001</v>
      </c>
      <c r="G11" s="59">
        <f>'MRS(input)'!$F$16</f>
        <v>0</v>
      </c>
      <c r="H11" s="59">
        <f>'MRS(input)'!$F$17</f>
        <v>0</v>
      </c>
      <c r="I11" s="59">
        <f>'MRS(input)'!$F$18</f>
        <v>0</v>
      </c>
      <c r="J11" s="83">
        <f>'MRS(input)'!$F$19</f>
        <v>0</v>
      </c>
      <c r="K11" s="61">
        <f>'MPS(input_separete)'!K11</f>
        <v>0</v>
      </c>
      <c r="L11" s="61">
        <f>'MPS(input_separete)'!L11</f>
        <v>0</v>
      </c>
      <c r="M11" s="57">
        <f>'MRS(input)'!$F$22</f>
        <v>0</v>
      </c>
      <c r="N11" s="57">
        <f>'MRS(input)'!$F$23</f>
        <v>0</v>
      </c>
      <c r="O11" s="59">
        <f>'MRS(input)'!$F$24</f>
        <v>0</v>
      </c>
      <c r="P11" s="60">
        <f t="shared" si="0"/>
        <v>0</v>
      </c>
      <c r="Q11" s="60">
        <f t="shared" si="1"/>
        <v>0</v>
      </c>
      <c r="R11" s="61">
        <f t="shared" si="2"/>
        <v>0</v>
      </c>
    </row>
    <row r="12" spans="1:18" x14ac:dyDescent="0.15">
      <c r="A12" s="114"/>
      <c r="B12" s="20">
        <v>6</v>
      </c>
      <c r="C12" s="43"/>
      <c r="D12" s="56">
        <f>'MRS(input)'!$F$9</f>
        <v>0</v>
      </c>
      <c r="E12" s="57">
        <f>'MRS(input)'!$F$10</f>
        <v>0</v>
      </c>
      <c r="F12" s="58">
        <f>'MRS(input)'!$F$15</f>
        <v>0.56640000000000001</v>
      </c>
      <c r="G12" s="59">
        <f>'MRS(input)'!$F$16</f>
        <v>0</v>
      </c>
      <c r="H12" s="59">
        <f>'MRS(input)'!$F$17</f>
        <v>0</v>
      </c>
      <c r="I12" s="59">
        <f>'MRS(input)'!$F$18</f>
        <v>0</v>
      </c>
      <c r="J12" s="83">
        <f>'MRS(input)'!$F$19</f>
        <v>0</v>
      </c>
      <c r="K12" s="61">
        <f>'MPS(input_separete)'!K12</f>
        <v>0</v>
      </c>
      <c r="L12" s="61">
        <f>'MPS(input_separete)'!L12</f>
        <v>0</v>
      </c>
      <c r="M12" s="57">
        <f>'MRS(input)'!$F$22</f>
        <v>0</v>
      </c>
      <c r="N12" s="57">
        <f>'MRS(input)'!$F$23</f>
        <v>0</v>
      </c>
      <c r="O12" s="59">
        <f>'MRS(input)'!$F$24</f>
        <v>0</v>
      </c>
      <c r="P12" s="60">
        <f t="shared" si="0"/>
        <v>0</v>
      </c>
      <c r="Q12" s="60">
        <f t="shared" si="1"/>
        <v>0</v>
      </c>
      <c r="R12" s="61">
        <f t="shared" si="2"/>
        <v>0</v>
      </c>
    </row>
    <row r="13" spans="1:18" x14ac:dyDescent="0.15">
      <c r="A13" s="114"/>
      <c r="B13" s="20">
        <v>7</v>
      </c>
      <c r="C13" s="43"/>
      <c r="D13" s="56">
        <f>'MRS(input)'!$F$9</f>
        <v>0</v>
      </c>
      <c r="E13" s="57">
        <f>'MRS(input)'!$F$10</f>
        <v>0</v>
      </c>
      <c r="F13" s="58">
        <f>'MRS(input)'!$F$15</f>
        <v>0.56640000000000001</v>
      </c>
      <c r="G13" s="59">
        <f>'MRS(input)'!$F$16</f>
        <v>0</v>
      </c>
      <c r="H13" s="59">
        <f>'MRS(input)'!$F$17</f>
        <v>0</v>
      </c>
      <c r="I13" s="59">
        <f>'MRS(input)'!$F$18</f>
        <v>0</v>
      </c>
      <c r="J13" s="83">
        <f>'MRS(input)'!$F$19</f>
        <v>0</v>
      </c>
      <c r="K13" s="61">
        <f>'MPS(input_separete)'!K13</f>
        <v>0</v>
      </c>
      <c r="L13" s="61">
        <f>'MPS(input_separete)'!L13</f>
        <v>0</v>
      </c>
      <c r="M13" s="57">
        <f>'MRS(input)'!$F$22</f>
        <v>0</v>
      </c>
      <c r="N13" s="57">
        <f>'MRS(input)'!$F$23</f>
        <v>0</v>
      </c>
      <c r="O13" s="59">
        <f>'MRS(input)'!$F$24</f>
        <v>0</v>
      </c>
      <c r="P13" s="60">
        <f t="shared" si="0"/>
        <v>0</v>
      </c>
      <c r="Q13" s="60">
        <f t="shared" si="1"/>
        <v>0</v>
      </c>
      <c r="R13" s="61">
        <f t="shared" si="2"/>
        <v>0</v>
      </c>
    </row>
    <row r="14" spans="1:18" x14ac:dyDescent="0.15">
      <c r="A14" s="114"/>
      <c r="B14" s="20">
        <v>8</v>
      </c>
      <c r="C14" s="43"/>
      <c r="D14" s="56">
        <f>'MRS(input)'!$F$9</f>
        <v>0</v>
      </c>
      <c r="E14" s="57">
        <f>'MRS(input)'!$F$10</f>
        <v>0</v>
      </c>
      <c r="F14" s="58">
        <f>'MRS(input)'!$F$15</f>
        <v>0.56640000000000001</v>
      </c>
      <c r="G14" s="59">
        <f>'MRS(input)'!$F$16</f>
        <v>0</v>
      </c>
      <c r="H14" s="59">
        <f>'MRS(input)'!$F$17</f>
        <v>0</v>
      </c>
      <c r="I14" s="59">
        <f>'MRS(input)'!$F$18</f>
        <v>0</v>
      </c>
      <c r="J14" s="83">
        <f>'MRS(input)'!$F$19</f>
        <v>0</v>
      </c>
      <c r="K14" s="61">
        <f>'MPS(input_separete)'!K14</f>
        <v>0</v>
      </c>
      <c r="L14" s="61">
        <f>'MPS(input_separete)'!L14</f>
        <v>0</v>
      </c>
      <c r="M14" s="57">
        <f>'MRS(input)'!$F$22</f>
        <v>0</v>
      </c>
      <c r="N14" s="57">
        <f>'MRS(input)'!$F$23</f>
        <v>0</v>
      </c>
      <c r="O14" s="59">
        <f>'MRS(input)'!$F$24</f>
        <v>0</v>
      </c>
      <c r="P14" s="60">
        <f t="shared" si="0"/>
        <v>0</v>
      </c>
      <c r="Q14" s="60">
        <f t="shared" si="1"/>
        <v>0</v>
      </c>
      <c r="R14" s="61">
        <f t="shared" si="2"/>
        <v>0</v>
      </c>
    </row>
    <row r="15" spans="1:18" x14ac:dyDescent="0.15">
      <c r="A15" s="114"/>
      <c r="B15" s="20">
        <v>9</v>
      </c>
      <c r="C15" s="43"/>
      <c r="D15" s="56">
        <f>'MRS(input)'!$F$9</f>
        <v>0</v>
      </c>
      <c r="E15" s="57">
        <f>'MRS(input)'!$F$10</f>
        <v>0</v>
      </c>
      <c r="F15" s="58">
        <f>'MRS(input)'!$F$15</f>
        <v>0.56640000000000001</v>
      </c>
      <c r="G15" s="59">
        <f>'MRS(input)'!$F$16</f>
        <v>0</v>
      </c>
      <c r="H15" s="59">
        <f>'MRS(input)'!$F$17</f>
        <v>0</v>
      </c>
      <c r="I15" s="59">
        <f>'MRS(input)'!$F$18</f>
        <v>0</v>
      </c>
      <c r="J15" s="83">
        <f>'MRS(input)'!$F$19</f>
        <v>0</v>
      </c>
      <c r="K15" s="61">
        <f>'MPS(input_separete)'!K15</f>
        <v>0</v>
      </c>
      <c r="L15" s="61">
        <f>'MPS(input_separete)'!L15</f>
        <v>0</v>
      </c>
      <c r="M15" s="57">
        <f>'MRS(input)'!$F$22</f>
        <v>0</v>
      </c>
      <c r="N15" s="57">
        <f>'MRS(input)'!$F$23</f>
        <v>0</v>
      </c>
      <c r="O15" s="59">
        <f>'MRS(input)'!$F$24</f>
        <v>0</v>
      </c>
      <c r="P15" s="60">
        <f t="shared" si="0"/>
        <v>0</v>
      </c>
      <c r="Q15" s="60">
        <f t="shared" si="1"/>
        <v>0</v>
      </c>
      <c r="R15" s="61">
        <f t="shared" si="2"/>
        <v>0</v>
      </c>
    </row>
    <row r="16" spans="1:18" x14ac:dyDescent="0.15">
      <c r="A16" s="114"/>
      <c r="B16" s="20">
        <v>10</v>
      </c>
      <c r="C16" s="43"/>
      <c r="D16" s="56">
        <f>'MRS(input)'!$F$9</f>
        <v>0</v>
      </c>
      <c r="E16" s="57">
        <f>'MRS(input)'!$F$10</f>
        <v>0</v>
      </c>
      <c r="F16" s="58">
        <f>'MRS(input)'!$F$15</f>
        <v>0.56640000000000001</v>
      </c>
      <c r="G16" s="59">
        <f>'MRS(input)'!$F$16</f>
        <v>0</v>
      </c>
      <c r="H16" s="59">
        <f>'MRS(input)'!$F$17</f>
        <v>0</v>
      </c>
      <c r="I16" s="59">
        <f>'MRS(input)'!$F$18</f>
        <v>0</v>
      </c>
      <c r="J16" s="83">
        <f>'MRS(input)'!$F$19</f>
        <v>0</v>
      </c>
      <c r="K16" s="61">
        <f>'MPS(input_separete)'!K16</f>
        <v>0</v>
      </c>
      <c r="L16" s="61">
        <f>'MPS(input_separete)'!L16</f>
        <v>0</v>
      </c>
      <c r="M16" s="57">
        <f>'MRS(input)'!$F$22</f>
        <v>0</v>
      </c>
      <c r="N16" s="57">
        <f>'MRS(input)'!$F$23</f>
        <v>0</v>
      </c>
      <c r="O16" s="59">
        <f>'MRS(input)'!$F$24</f>
        <v>0</v>
      </c>
      <c r="P16" s="60">
        <f t="shared" si="0"/>
        <v>0</v>
      </c>
      <c r="Q16" s="60">
        <f t="shared" si="1"/>
        <v>0</v>
      </c>
      <c r="R16" s="61">
        <f t="shared" si="2"/>
        <v>0</v>
      </c>
    </row>
    <row r="17" spans="1:18" x14ac:dyDescent="0.15">
      <c r="A17" s="114"/>
      <c r="B17" s="20">
        <v>11</v>
      </c>
      <c r="C17" s="43"/>
      <c r="D17" s="56">
        <f>'MRS(input)'!$F$9</f>
        <v>0</v>
      </c>
      <c r="E17" s="57">
        <f>'MRS(input)'!$F$10</f>
        <v>0</v>
      </c>
      <c r="F17" s="58">
        <f>'MRS(input)'!$F$15</f>
        <v>0.56640000000000001</v>
      </c>
      <c r="G17" s="59">
        <f>'MRS(input)'!$F$16</f>
        <v>0</v>
      </c>
      <c r="H17" s="59">
        <f>'MRS(input)'!$F$17</f>
        <v>0</v>
      </c>
      <c r="I17" s="59">
        <f>'MRS(input)'!$F$18</f>
        <v>0</v>
      </c>
      <c r="J17" s="83">
        <f>'MRS(input)'!$F$19</f>
        <v>0</v>
      </c>
      <c r="K17" s="61">
        <f>'MPS(input_separete)'!K17</f>
        <v>0</v>
      </c>
      <c r="L17" s="61">
        <f>'MPS(input_separete)'!L17</f>
        <v>0</v>
      </c>
      <c r="M17" s="57">
        <f>'MRS(input)'!$F$22</f>
        <v>0</v>
      </c>
      <c r="N17" s="57">
        <f>'MRS(input)'!$F$23</f>
        <v>0</v>
      </c>
      <c r="O17" s="59">
        <f>'MRS(input)'!$F$24</f>
        <v>0</v>
      </c>
      <c r="P17" s="60">
        <f t="shared" si="0"/>
        <v>0</v>
      </c>
      <c r="Q17" s="60">
        <f t="shared" si="1"/>
        <v>0</v>
      </c>
      <c r="R17" s="61">
        <f t="shared" si="2"/>
        <v>0</v>
      </c>
    </row>
    <row r="18" spans="1:18" x14ac:dyDescent="0.15">
      <c r="A18" s="114"/>
      <c r="B18" s="20">
        <v>12</v>
      </c>
      <c r="C18" s="43"/>
      <c r="D18" s="56">
        <f>'MRS(input)'!$F$9</f>
        <v>0</v>
      </c>
      <c r="E18" s="57">
        <f>'MRS(input)'!$F$10</f>
        <v>0</v>
      </c>
      <c r="F18" s="58">
        <f>'MRS(input)'!$F$15</f>
        <v>0.56640000000000001</v>
      </c>
      <c r="G18" s="59">
        <f>'MRS(input)'!$F$16</f>
        <v>0</v>
      </c>
      <c r="H18" s="59">
        <f>'MRS(input)'!$F$17</f>
        <v>0</v>
      </c>
      <c r="I18" s="59">
        <f>'MRS(input)'!$F$18</f>
        <v>0</v>
      </c>
      <c r="J18" s="83">
        <f>'MRS(input)'!$F$19</f>
        <v>0</v>
      </c>
      <c r="K18" s="61">
        <f>'MPS(input_separete)'!K18</f>
        <v>0</v>
      </c>
      <c r="L18" s="61">
        <f>'MPS(input_separete)'!L18</f>
        <v>0</v>
      </c>
      <c r="M18" s="57">
        <f>'MRS(input)'!$F$22</f>
        <v>0</v>
      </c>
      <c r="N18" s="57">
        <f>'MRS(input)'!$F$23</f>
        <v>0</v>
      </c>
      <c r="O18" s="59">
        <f>'MRS(input)'!$F$24</f>
        <v>0</v>
      </c>
      <c r="P18" s="60">
        <f t="shared" si="0"/>
        <v>0</v>
      </c>
      <c r="Q18" s="60">
        <f t="shared" si="1"/>
        <v>0</v>
      </c>
      <c r="R18" s="61">
        <f t="shared" si="2"/>
        <v>0</v>
      </c>
    </row>
    <row r="19" spans="1:18" x14ac:dyDescent="0.15">
      <c r="A19" s="114"/>
      <c r="B19" s="20">
        <v>13</v>
      </c>
      <c r="C19" s="43"/>
      <c r="D19" s="56">
        <f>'MRS(input)'!$F$9</f>
        <v>0</v>
      </c>
      <c r="E19" s="57">
        <f>'MRS(input)'!$F$10</f>
        <v>0</v>
      </c>
      <c r="F19" s="58">
        <f>'MRS(input)'!$F$15</f>
        <v>0.56640000000000001</v>
      </c>
      <c r="G19" s="59">
        <f>'MRS(input)'!$F$16</f>
        <v>0</v>
      </c>
      <c r="H19" s="59">
        <f>'MRS(input)'!$F$17</f>
        <v>0</v>
      </c>
      <c r="I19" s="59">
        <f>'MRS(input)'!$F$18</f>
        <v>0</v>
      </c>
      <c r="J19" s="83">
        <f>'MRS(input)'!$F$19</f>
        <v>0</v>
      </c>
      <c r="K19" s="61">
        <f>'MPS(input_separete)'!K19</f>
        <v>0</v>
      </c>
      <c r="L19" s="61">
        <f>'MPS(input_separete)'!L19</f>
        <v>0</v>
      </c>
      <c r="M19" s="57">
        <f>'MRS(input)'!$F$22</f>
        <v>0</v>
      </c>
      <c r="N19" s="57">
        <f>'MRS(input)'!$F$23</f>
        <v>0</v>
      </c>
      <c r="O19" s="59">
        <f>'MRS(input)'!$F$24</f>
        <v>0</v>
      </c>
      <c r="P19" s="60">
        <f t="shared" si="0"/>
        <v>0</v>
      </c>
      <c r="Q19" s="60">
        <f t="shared" si="1"/>
        <v>0</v>
      </c>
      <c r="R19" s="61">
        <f t="shared" si="2"/>
        <v>0</v>
      </c>
    </row>
    <row r="20" spans="1:18" x14ac:dyDescent="0.15">
      <c r="A20" s="114"/>
      <c r="B20" s="20">
        <v>14</v>
      </c>
      <c r="C20" s="43"/>
      <c r="D20" s="56">
        <f>'MRS(input)'!$F$9</f>
        <v>0</v>
      </c>
      <c r="E20" s="57">
        <f>'MRS(input)'!$F$10</f>
        <v>0</v>
      </c>
      <c r="F20" s="58">
        <f>'MRS(input)'!$F$15</f>
        <v>0.56640000000000001</v>
      </c>
      <c r="G20" s="59">
        <f>'MRS(input)'!$F$16</f>
        <v>0</v>
      </c>
      <c r="H20" s="59">
        <f>'MRS(input)'!$F$17</f>
        <v>0</v>
      </c>
      <c r="I20" s="59">
        <f>'MRS(input)'!$F$18</f>
        <v>0</v>
      </c>
      <c r="J20" s="83">
        <f>'MRS(input)'!$F$19</f>
        <v>0</v>
      </c>
      <c r="K20" s="61">
        <f>'MPS(input_separete)'!K20</f>
        <v>0</v>
      </c>
      <c r="L20" s="61">
        <f>'MPS(input_separete)'!L20</f>
        <v>0</v>
      </c>
      <c r="M20" s="57">
        <f>'MRS(input)'!$F$22</f>
        <v>0</v>
      </c>
      <c r="N20" s="57">
        <f>'MRS(input)'!$F$23</f>
        <v>0</v>
      </c>
      <c r="O20" s="59">
        <f>'MRS(input)'!$F$24</f>
        <v>0</v>
      </c>
      <c r="P20" s="60">
        <f t="shared" si="0"/>
        <v>0</v>
      </c>
      <c r="Q20" s="60">
        <f t="shared" si="1"/>
        <v>0</v>
      </c>
      <c r="R20" s="61">
        <f t="shared" si="2"/>
        <v>0</v>
      </c>
    </row>
    <row r="21" spans="1:18" x14ac:dyDescent="0.15">
      <c r="A21" s="114"/>
      <c r="B21" s="20">
        <v>15</v>
      </c>
      <c r="C21" s="43"/>
      <c r="D21" s="56">
        <f>'MRS(input)'!$F$9</f>
        <v>0</v>
      </c>
      <c r="E21" s="57">
        <f>'MRS(input)'!$F$10</f>
        <v>0</v>
      </c>
      <c r="F21" s="58">
        <f>'MRS(input)'!$F$15</f>
        <v>0.56640000000000001</v>
      </c>
      <c r="G21" s="59">
        <f>'MRS(input)'!$F$16</f>
        <v>0</v>
      </c>
      <c r="H21" s="59">
        <f>'MRS(input)'!$F$17</f>
        <v>0</v>
      </c>
      <c r="I21" s="59">
        <f>'MRS(input)'!$F$18</f>
        <v>0</v>
      </c>
      <c r="J21" s="83">
        <f>'MRS(input)'!$F$19</f>
        <v>0</v>
      </c>
      <c r="K21" s="61">
        <f>'MPS(input_separete)'!K21</f>
        <v>0</v>
      </c>
      <c r="L21" s="61">
        <f>'MPS(input_separete)'!L21</f>
        <v>0</v>
      </c>
      <c r="M21" s="57">
        <f>'MRS(input)'!$F$22</f>
        <v>0</v>
      </c>
      <c r="N21" s="57">
        <f>'MRS(input)'!$F$23</f>
        <v>0</v>
      </c>
      <c r="O21" s="59">
        <f>'MRS(input)'!$F$24</f>
        <v>0</v>
      </c>
      <c r="P21" s="60">
        <f t="shared" si="0"/>
        <v>0</v>
      </c>
      <c r="Q21" s="60">
        <f t="shared" si="1"/>
        <v>0</v>
      </c>
      <c r="R21" s="61">
        <f t="shared" si="2"/>
        <v>0</v>
      </c>
    </row>
    <row r="22" spans="1:18" x14ac:dyDescent="0.15">
      <c r="A22" s="114"/>
      <c r="B22" s="20">
        <v>16</v>
      </c>
      <c r="C22" s="43"/>
      <c r="D22" s="56">
        <f>'MRS(input)'!$F$9</f>
        <v>0</v>
      </c>
      <c r="E22" s="57">
        <f>'MRS(input)'!$F$10</f>
        <v>0</v>
      </c>
      <c r="F22" s="58">
        <f>'MRS(input)'!$F$15</f>
        <v>0.56640000000000001</v>
      </c>
      <c r="G22" s="59">
        <f>'MRS(input)'!$F$16</f>
        <v>0</v>
      </c>
      <c r="H22" s="59">
        <f>'MRS(input)'!$F$17</f>
        <v>0</v>
      </c>
      <c r="I22" s="59">
        <f>'MRS(input)'!$F$18</f>
        <v>0</v>
      </c>
      <c r="J22" s="83">
        <f>'MRS(input)'!$F$19</f>
        <v>0</v>
      </c>
      <c r="K22" s="61">
        <f>'MPS(input_separete)'!K22</f>
        <v>0</v>
      </c>
      <c r="L22" s="61">
        <f>'MPS(input_separete)'!L22</f>
        <v>0</v>
      </c>
      <c r="M22" s="57">
        <f>'MRS(input)'!$F$22</f>
        <v>0</v>
      </c>
      <c r="N22" s="57">
        <f>'MRS(input)'!$F$23</f>
        <v>0</v>
      </c>
      <c r="O22" s="59">
        <f>'MRS(input)'!$F$24</f>
        <v>0</v>
      </c>
      <c r="P22" s="60">
        <f t="shared" si="0"/>
        <v>0</v>
      </c>
      <c r="Q22" s="60">
        <f t="shared" si="1"/>
        <v>0</v>
      </c>
      <c r="R22" s="61">
        <f t="shared" si="2"/>
        <v>0</v>
      </c>
    </row>
    <row r="23" spans="1:18" x14ac:dyDescent="0.15">
      <c r="A23" s="114"/>
      <c r="B23" s="20">
        <v>17</v>
      </c>
      <c r="C23" s="43"/>
      <c r="D23" s="56">
        <f>'MRS(input)'!$F$9</f>
        <v>0</v>
      </c>
      <c r="E23" s="57">
        <f>'MRS(input)'!$F$10</f>
        <v>0</v>
      </c>
      <c r="F23" s="58">
        <f>'MRS(input)'!$F$15</f>
        <v>0.56640000000000001</v>
      </c>
      <c r="G23" s="59">
        <f>'MRS(input)'!$F$16</f>
        <v>0</v>
      </c>
      <c r="H23" s="59">
        <f>'MRS(input)'!$F$17</f>
        <v>0</v>
      </c>
      <c r="I23" s="59">
        <f>'MRS(input)'!$F$18</f>
        <v>0</v>
      </c>
      <c r="J23" s="83">
        <f>'MRS(input)'!$F$19</f>
        <v>0</v>
      </c>
      <c r="K23" s="61">
        <f>'MPS(input_separete)'!K23</f>
        <v>0</v>
      </c>
      <c r="L23" s="61">
        <f>'MPS(input_separete)'!L23</f>
        <v>0</v>
      </c>
      <c r="M23" s="57">
        <f>'MRS(input)'!$F$22</f>
        <v>0</v>
      </c>
      <c r="N23" s="57">
        <f>'MRS(input)'!$F$23</f>
        <v>0</v>
      </c>
      <c r="O23" s="59">
        <f>'MRS(input)'!$F$24</f>
        <v>0</v>
      </c>
      <c r="P23" s="60">
        <f t="shared" si="0"/>
        <v>0</v>
      </c>
      <c r="Q23" s="60">
        <f t="shared" si="1"/>
        <v>0</v>
      </c>
      <c r="R23" s="61">
        <f t="shared" si="2"/>
        <v>0</v>
      </c>
    </row>
    <row r="24" spans="1:18" x14ac:dyDescent="0.15">
      <c r="A24" s="114"/>
      <c r="B24" s="20">
        <v>18</v>
      </c>
      <c r="C24" s="43"/>
      <c r="D24" s="56">
        <f>'MRS(input)'!$F$9</f>
        <v>0</v>
      </c>
      <c r="E24" s="57">
        <f>'MRS(input)'!$F$10</f>
        <v>0</v>
      </c>
      <c r="F24" s="58">
        <f>'MRS(input)'!$F$15</f>
        <v>0.56640000000000001</v>
      </c>
      <c r="G24" s="59">
        <f>'MRS(input)'!$F$16</f>
        <v>0</v>
      </c>
      <c r="H24" s="59">
        <f>'MRS(input)'!$F$17</f>
        <v>0</v>
      </c>
      <c r="I24" s="59">
        <f>'MRS(input)'!$F$18</f>
        <v>0</v>
      </c>
      <c r="J24" s="83">
        <f>'MRS(input)'!$F$19</f>
        <v>0</v>
      </c>
      <c r="K24" s="61">
        <f>'MPS(input_separete)'!K24</f>
        <v>0</v>
      </c>
      <c r="L24" s="61">
        <f>'MPS(input_separete)'!L24</f>
        <v>0</v>
      </c>
      <c r="M24" s="57">
        <f>'MRS(input)'!$F$22</f>
        <v>0</v>
      </c>
      <c r="N24" s="57">
        <f>'MRS(input)'!$F$23</f>
        <v>0</v>
      </c>
      <c r="O24" s="59">
        <f>'MRS(input)'!$F$24</f>
        <v>0</v>
      </c>
      <c r="P24" s="60">
        <f t="shared" si="0"/>
        <v>0</v>
      </c>
      <c r="Q24" s="60">
        <f t="shared" si="1"/>
        <v>0</v>
      </c>
      <c r="R24" s="61">
        <f t="shared" si="2"/>
        <v>0</v>
      </c>
    </row>
    <row r="25" spans="1:18" x14ac:dyDescent="0.15">
      <c r="A25" s="114"/>
      <c r="B25" s="20">
        <v>19</v>
      </c>
      <c r="C25" s="43"/>
      <c r="D25" s="56">
        <f>'MRS(input)'!$F$9</f>
        <v>0</v>
      </c>
      <c r="E25" s="57">
        <f>'MRS(input)'!$F$10</f>
        <v>0</v>
      </c>
      <c r="F25" s="58">
        <f>'MRS(input)'!$F$15</f>
        <v>0.56640000000000001</v>
      </c>
      <c r="G25" s="59">
        <f>'MRS(input)'!$F$16</f>
        <v>0</v>
      </c>
      <c r="H25" s="59">
        <f>'MRS(input)'!$F$17</f>
        <v>0</v>
      </c>
      <c r="I25" s="59">
        <f>'MRS(input)'!$F$18</f>
        <v>0</v>
      </c>
      <c r="J25" s="83">
        <f>'MRS(input)'!$F$19</f>
        <v>0</v>
      </c>
      <c r="K25" s="61">
        <f>'MPS(input_separete)'!K25</f>
        <v>0</v>
      </c>
      <c r="L25" s="61">
        <f>'MPS(input_separete)'!L25</f>
        <v>0</v>
      </c>
      <c r="M25" s="57">
        <f>'MRS(input)'!$F$22</f>
        <v>0</v>
      </c>
      <c r="N25" s="57">
        <f>'MRS(input)'!$F$23</f>
        <v>0</v>
      </c>
      <c r="O25" s="59">
        <f>'MRS(input)'!$F$24</f>
        <v>0</v>
      </c>
      <c r="P25" s="60">
        <f t="shared" si="0"/>
        <v>0</v>
      </c>
      <c r="Q25" s="60">
        <f t="shared" si="1"/>
        <v>0</v>
      </c>
      <c r="R25" s="61">
        <f t="shared" si="2"/>
        <v>0</v>
      </c>
    </row>
    <row r="26" spans="1:18" x14ac:dyDescent="0.15">
      <c r="A26" s="114"/>
      <c r="B26" s="20">
        <v>20</v>
      </c>
      <c r="C26" s="43"/>
      <c r="D26" s="56">
        <f>'MRS(input)'!$F$9</f>
        <v>0</v>
      </c>
      <c r="E26" s="57">
        <f>'MRS(input)'!$F$10</f>
        <v>0</v>
      </c>
      <c r="F26" s="58">
        <f>'MRS(input)'!$F$15</f>
        <v>0.56640000000000001</v>
      </c>
      <c r="G26" s="59">
        <f>'MRS(input)'!$F$16</f>
        <v>0</v>
      </c>
      <c r="H26" s="59">
        <f>'MRS(input)'!$F$17</f>
        <v>0</v>
      </c>
      <c r="I26" s="59">
        <f>'MRS(input)'!$F$18</f>
        <v>0</v>
      </c>
      <c r="J26" s="83">
        <f>'MRS(input)'!$F$19</f>
        <v>0</v>
      </c>
      <c r="K26" s="61">
        <f>'MPS(input_separete)'!K26</f>
        <v>0</v>
      </c>
      <c r="L26" s="61">
        <f>'MPS(input_separete)'!L26</f>
        <v>0</v>
      </c>
      <c r="M26" s="57">
        <f>'MRS(input)'!$F$22</f>
        <v>0</v>
      </c>
      <c r="N26" s="57">
        <f>'MRS(input)'!$F$23</f>
        <v>0</v>
      </c>
      <c r="O26" s="59">
        <f>'MRS(input)'!$F$24</f>
        <v>0</v>
      </c>
      <c r="P26" s="60">
        <f t="shared" si="0"/>
        <v>0</v>
      </c>
      <c r="Q26" s="60">
        <f t="shared" si="1"/>
        <v>0</v>
      </c>
      <c r="R26" s="61">
        <f t="shared" si="2"/>
        <v>0</v>
      </c>
    </row>
    <row r="27" spans="1:18" ht="15" x14ac:dyDescent="0.15">
      <c r="A27" s="114"/>
      <c r="B27" s="62" t="s">
        <v>121</v>
      </c>
      <c r="C27" s="63" t="s">
        <v>117</v>
      </c>
      <c r="D27" s="63" t="s">
        <v>117</v>
      </c>
      <c r="E27" s="63" t="s">
        <v>117</v>
      </c>
      <c r="F27" s="63" t="s">
        <v>117</v>
      </c>
      <c r="G27" s="63" t="s">
        <v>117</v>
      </c>
      <c r="H27" s="63" t="s">
        <v>117</v>
      </c>
      <c r="I27" s="63" t="s">
        <v>117</v>
      </c>
      <c r="J27" s="63" t="s">
        <v>117</v>
      </c>
      <c r="K27" s="63" t="s">
        <v>117</v>
      </c>
      <c r="L27" s="63" t="s">
        <v>117</v>
      </c>
      <c r="M27" s="63" t="s">
        <v>117</v>
      </c>
      <c r="N27" s="63" t="s">
        <v>117</v>
      </c>
      <c r="O27" s="63" t="s">
        <v>117</v>
      </c>
      <c r="P27" s="61">
        <f>SUMIF(P7:P26,"&gt;0",P7:P26)</f>
        <v>0</v>
      </c>
      <c r="Q27" s="61">
        <f>SUMIF(Q7:Q26,"&gt;0",Q7:Q26)</f>
        <v>0</v>
      </c>
      <c r="R27" s="61">
        <f>SUMIF(R7:R26,"&gt;0",R7:R26)</f>
        <v>0</v>
      </c>
    </row>
  </sheetData>
  <sheetProtection algorithmName="SHA-512" hashValue="efLedhXabwkaCSTSO8HvIqBNepi2JBdFwrjIg+amVzMZJAf+0HgPYjMSYrfzw432RnL6td1/bmfzoOHUwMkInQ==" saltValue="olNJjN+SXYbyfzCPOd+0Tw==" spinCount="100000" sheet="1" objects="1" scenarios="1" formatCells="0" formatRows="0"/>
  <mergeCells count="4">
    <mergeCell ref="C3:E3"/>
    <mergeCell ref="F3:O3"/>
    <mergeCell ref="P3:R3"/>
    <mergeCell ref="A7:A27"/>
  </mergeCells>
  <phoneticPr fontId="3"/>
  <pageMargins left="0.70866141732283472" right="0.70866141732283472" top="0.74803149606299213" bottom="0.74803149606299213" header="0.31496062992125984" footer="0.31496062992125984"/>
  <pageSetup paperSize="9" scale="42" orientation="landscape" r:id="rId1"/>
  <ignoredErrors>
    <ignoredError sqref="K7:L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4C9D-77E6-41FF-A664-CA8E6AB66F74}">
  <sheetPr>
    <tabColor theme="5" tint="0.39997558519241921"/>
  </sheetPr>
  <dimension ref="A1:I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6" width="12.625" style="1" customWidth="1"/>
    <col min="7" max="7" width="20.625" style="1" customWidth="1"/>
    <col min="8" max="8" width="17.875" style="1" bestFit="1" customWidth="1"/>
    <col min="9" max="9" width="12.625" style="4" customWidth="1"/>
    <col min="10" max="16384" width="9" style="1"/>
  </cols>
  <sheetData>
    <row r="1" spans="1:9" x14ac:dyDescent="0.15">
      <c r="I1" s="2" t="str">
        <f>'MPS(input)'!K1</f>
        <v>Monitoring Spreadsheet: JCM_TH_AM015_ver01.0</v>
      </c>
    </row>
    <row r="2" spans="1:9" x14ac:dyDescent="0.15">
      <c r="I2" s="2" t="str">
        <f>'MPS(input)'!K2</f>
        <v>Reference Number: TH023</v>
      </c>
    </row>
    <row r="3" spans="1:9" ht="27.95" customHeight="1" x14ac:dyDescent="0.15">
      <c r="A3" s="121" t="s">
        <v>169</v>
      </c>
      <c r="B3" s="121"/>
      <c r="C3" s="121"/>
      <c r="D3" s="121"/>
      <c r="E3" s="121"/>
      <c r="F3" s="121"/>
      <c r="G3" s="121"/>
      <c r="H3" s="121"/>
      <c r="I3" s="121"/>
    </row>
    <row r="4" spans="1:9" ht="11.25" customHeight="1" x14ac:dyDescent="0.15"/>
    <row r="5" spans="1:9" ht="18.95" customHeight="1" thickBot="1" x14ac:dyDescent="0.2">
      <c r="A5" s="15" t="s">
        <v>123</v>
      </c>
      <c r="B5" s="8"/>
      <c r="C5" s="8"/>
      <c r="D5" s="8"/>
      <c r="E5" s="7"/>
      <c r="F5" s="9" t="s">
        <v>124</v>
      </c>
      <c r="G5" s="70" t="s">
        <v>125</v>
      </c>
      <c r="H5" s="9" t="s">
        <v>17</v>
      </c>
      <c r="I5" s="10" t="s">
        <v>126</v>
      </c>
    </row>
    <row r="6" spans="1:9" ht="18.95" customHeight="1" thickBot="1" x14ac:dyDescent="0.2">
      <c r="A6" s="16"/>
      <c r="B6" s="11" t="s">
        <v>127</v>
      </c>
      <c r="C6" s="11"/>
      <c r="D6" s="11"/>
      <c r="E6" s="11"/>
      <c r="F6" s="68" t="s">
        <v>128</v>
      </c>
      <c r="G6" s="71">
        <f>G8-G11</f>
        <v>0</v>
      </c>
      <c r="H6" s="69" t="s">
        <v>82</v>
      </c>
      <c r="I6" s="12" t="s">
        <v>129</v>
      </c>
    </row>
    <row r="7" spans="1:9" ht="18.95" customHeight="1" thickBot="1" x14ac:dyDescent="0.2">
      <c r="A7" s="15" t="s">
        <v>130</v>
      </c>
      <c r="B7" s="7"/>
      <c r="C7" s="8"/>
      <c r="D7" s="9"/>
      <c r="E7" s="9"/>
      <c r="F7" s="9"/>
      <c r="G7" s="72"/>
      <c r="H7" s="7"/>
      <c r="I7" s="9"/>
    </row>
    <row r="8" spans="1:9" ht="18.95" customHeight="1" thickBot="1" x14ac:dyDescent="0.2">
      <c r="A8" s="17"/>
      <c r="B8" s="18" t="s">
        <v>131</v>
      </c>
      <c r="C8" s="11"/>
      <c r="D8" s="11"/>
      <c r="E8" s="11"/>
      <c r="F8" s="68" t="s">
        <v>128</v>
      </c>
      <c r="G8" s="71">
        <f>G9</f>
        <v>0</v>
      </c>
      <c r="H8" s="69" t="s">
        <v>82</v>
      </c>
      <c r="I8" s="12" t="s">
        <v>132</v>
      </c>
    </row>
    <row r="9" spans="1:9" ht="18.95" customHeight="1" x14ac:dyDescent="0.15">
      <c r="A9" s="16"/>
      <c r="B9" s="19"/>
      <c r="C9" s="13" t="s">
        <v>131</v>
      </c>
      <c r="D9" s="13"/>
      <c r="E9" s="13"/>
      <c r="F9" s="12" t="s">
        <v>128</v>
      </c>
      <c r="G9" s="73">
        <f>'MRS(input_separete)'!P27</f>
        <v>0</v>
      </c>
      <c r="H9" s="12" t="s">
        <v>82</v>
      </c>
      <c r="I9" s="12" t="s">
        <v>132</v>
      </c>
    </row>
    <row r="10" spans="1:9" ht="18.95" customHeight="1" thickBot="1" x14ac:dyDescent="0.2">
      <c r="A10" s="15" t="s">
        <v>133</v>
      </c>
      <c r="B10" s="8"/>
      <c r="C10" s="8"/>
      <c r="D10" s="8"/>
      <c r="E10" s="7"/>
      <c r="F10" s="9"/>
      <c r="G10" s="15"/>
      <c r="H10" s="7"/>
      <c r="I10" s="9"/>
    </row>
    <row r="11" spans="1:9" ht="18.95" customHeight="1" thickBot="1" x14ac:dyDescent="0.2">
      <c r="A11" s="17"/>
      <c r="B11" s="18" t="s">
        <v>134</v>
      </c>
      <c r="C11" s="11"/>
      <c r="D11" s="11"/>
      <c r="E11" s="11"/>
      <c r="F11" s="68" t="s">
        <v>128</v>
      </c>
      <c r="G11" s="75">
        <f>G12</f>
        <v>0</v>
      </c>
      <c r="H11" s="74" t="s">
        <v>135</v>
      </c>
      <c r="I11" s="14" t="s">
        <v>136</v>
      </c>
    </row>
    <row r="12" spans="1:9" ht="18.95" customHeight="1" x14ac:dyDescent="0.15">
      <c r="A12" s="16"/>
      <c r="B12" s="19"/>
      <c r="C12" s="13" t="s">
        <v>137</v>
      </c>
      <c r="D12" s="13"/>
      <c r="E12" s="13"/>
      <c r="F12" s="14" t="s">
        <v>128</v>
      </c>
      <c r="G12" s="73">
        <f>'MRS(input_separete)'!Q27</f>
        <v>0</v>
      </c>
      <c r="H12" s="14" t="s">
        <v>135</v>
      </c>
      <c r="I12" s="14" t="s">
        <v>136</v>
      </c>
    </row>
    <row r="13" spans="1:9" x14ac:dyDescent="0.15">
      <c r="F13" s="5"/>
      <c r="G13" s="6"/>
      <c r="H13" s="6"/>
    </row>
    <row r="14" spans="1:9" ht="15" x14ac:dyDescent="0.15">
      <c r="C14" s="3" t="s">
        <v>138</v>
      </c>
    </row>
    <row r="15" spans="1:9" x14ac:dyDescent="0.15">
      <c r="D15" s="44" t="s">
        <v>139</v>
      </c>
    </row>
    <row r="17" spans="4:8" ht="16.5" x14ac:dyDescent="0.15">
      <c r="D17" s="124" t="s">
        <v>140</v>
      </c>
      <c r="E17" s="125"/>
      <c r="F17" s="126" t="s">
        <v>141</v>
      </c>
      <c r="G17" s="125"/>
      <c r="H17" s="125"/>
    </row>
    <row r="18" spans="4:8" ht="14.25" customHeight="1" x14ac:dyDescent="0.15">
      <c r="D18" s="122" t="s">
        <v>142</v>
      </c>
      <c r="E18" s="123"/>
      <c r="F18" s="118">
        <v>2013</v>
      </c>
      <c r="G18" s="119"/>
      <c r="H18" s="25" t="s">
        <v>118</v>
      </c>
    </row>
    <row r="19" spans="4:8" ht="14.25" customHeight="1" x14ac:dyDescent="0.15">
      <c r="D19" s="122" t="s">
        <v>143</v>
      </c>
      <c r="E19" s="123"/>
      <c r="F19" s="118">
        <v>2038</v>
      </c>
      <c r="G19" s="119"/>
      <c r="H19" s="25" t="s">
        <v>118</v>
      </c>
    </row>
    <row r="20" spans="4:8" ht="14.25" customHeight="1" x14ac:dyDescent="0.15">
      <c r="D20" s="126" t="s">
        <v>144</v>
      </c>
      <c r="E20" s="126"/>
      <c r="F20" s="120">
        <v>2061</v>
      </c>
      <c r="G20" s="120"/>
      <c r="H20" s="25" t="s">
        <v>118</v>
      </c>
    </row>
    <row r="21" spans="4:8" ht="14.25" customHeight="1" x14ac:dyDescent="0.15">
      <c r="D21" s="126" t="s">
        <v>145</v>
      </c>
      <c r="E21" s="126"/>
      <c r="F21" s="120">
        <v>2086</v>
      </c>
      <c r="G21" s="120"/>
      <c r="H21" s="25" t="s">
        <v>118</v>
      </c>
    </row>
    <row r="22" spans="4:8" ht="14.25" customHeight="1" x14ac:dyDescent="0.15">
      <c r="D22" s="126" t="s">
        <v>146</v>
      </c>
      <c r="E22" s="126"/>
      <c r="F22" s="120">
        <v>2110</v>
      </c>
      <c r="G22" s="120"/>
      <c r="H22" s="25" t="s">
        <v>118</v>
      </c>
    </row>
  </sheetData>
  <sheetProtection algorithmName="SHA-512" hashValue="Of+cD0o22eRkZHOy3dLwcCEwCm76O6uKv0Bj7pd4Su0t7hUhUDClxIrZ8olvop0ZI64lMMxB4SK9diln6hcjjQ==" saltValue="DbmslT/p7w1Nj8AF9L/Pvg==" spinCount="100000" sheet="1" objects="1" scenarios="1"/>
  <mergeCells count="13">
    <mergeCell ref="D19:E19"/>
    <mergeCell ref="F19:G19"/>
    <mergeCell ref="A3:I3"/>
    <mergeCell ref="D17:E17"/>
    <mergeCell ref="F17:H17"/>
    <mergeCell ref="D18:E18"/>
    <mergeCell ref="F18:G18"/>
    <mergeCell ref="D20:E20"/>
    <mergeCell ref="F20:G20"/>
    <mergeCell ref="D21:E21"/>
    <mergeCell ref="F21:G21"/>
    <mergeCell ref="D22:E22"/>
    <mergeCell ref="F22:G22"/>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02CB7C-790D-446A-BA8D-20E3E81F3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DB6CF-0340-453A-B262-5A5AD1084CDA}">
  <ds:schemaRefs>
    <ds:schemaRef ds:uri="http://schemas.microsoft.com/sharepoint/v3/contenttype/forms"/>
  </ds:schemaRefs>
</ds:datastoreItem>
</file>

<file path=customXml/itemProps3.xml><?xml version="1.0" encoding="utf-8"?>
<ds:datastoreItem xmlns:ds="http://schemas.openxmlformats.org/officeDocument/2006/customXml" ds:itemID="{5F777EAB-3DFE-403D-AB3C-BBF9AA2103DB}">
  <ds:schemaRefs>
    <ds:schemaRef ds:uri="16f3ea39-9308-4011-b282-348b837af518"/>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aa648ee9-af07-4ee7-a823-cd9c24dceb1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MPS(input_separete)</vt:lpstr>
      <vt:lpstr>MPS(calc_process)</vt:lpstr>
      <vt:lpstr>MSS</vt:lpstr>
      <vt:lpstr>MRS(input)</vt:lpstr>
      <vt:lpstr>MRS(input_separete)</vt:lpstr>
      <vt:lpstr>MRS(calc_process)</vt:lpstr>
      <vt:lpstr>'MPS(calc_process)'!Print_Area</vt:lpstr>
      <vt:lpstr>'MPS(input)'!Print_Area</vt:lpstr>
      <vt:lpstr>'MRS(calc_process)'!Print_Area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2017-08-29T11:13:08Z</dcterms:created>
  <dcterms:modified xsi:type="dcterms:W3CDTF">2022-02-16T02:51:45Z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0x010100C211D74D6178BC4D9F9CB4682A845950</vt:lpwstr>
  </property>
</Properties>
</file>