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C:\Users\misako-otsuka\Desktop\"/>
    </mc:Choice>
  </mc:AlternateContent>
  <xr:revisionPtr revIDLastSave="0" documentId="13_ncr:1_{EA1F6953-B361-4F4A-AFEF-A208A4A6DDF8}" xr6:coauthVersionLast="46" xr6:coauthVersionMax="46" xr10:uidLastSave="{00000000-0000-0000-0000-000000000000}"/>
  <bookViews>
    <workbookView xWindow="-120" yWindow="-120" windowWidth="29040" windowHeight="15990" tabRatio="669" xr2:uid="{00000000-000D-0000-FFFF-FFFF00000000}"/>
  </bookViews>
  <sheets>
    <sheet name="MPS(input)" sheetId="1" r:id="rId1"/>
    <sheet name="MPS(input_separate)" sheetId="6" r:id="rId2"/>
    <sheet name="MPS(calc_process)" sheetId="2" r:id="rId3"/>
    <sheet name="MSS " sheetId="8" r:id="rId4"/>
    <sheet name="MRS(input) " sheetId="9" r:id="rId5"/>
    <sheet name="MRS(input_separate) " sheetId="10" r:id="rId6"/>
    <sheet name="MRS(calc_process) " sheetId="11" r:id="rId7"/>
  </sheets>
  <definedNames>
    <definedName name="COP">'MPS(calc_process)'!$F$15:$F$17</definedName>
    <definedName name="_xlnm.Print_Area" localSheetId="2">'MPS(calc_process)'!$A$1:$I$18</definedName>
    <definedName name="_xlnm.Print_Area" localSheetId="0">'MPS(input)'!$A$1:$K$33</definedName>
    <definedName name="_xlnm.Print_Area" localSheetId="6">'MRS(calc_process) '!$A$1:$I$18</definedName>
    <definedName name="_xlnm.Print_Area" localSheetId="4">'MRS(input) '!$A$1:$L$33</definedName>
    <definedName name="Z_B2660EC6_48E8_44CA_972A_E2556BB968F0_.wvu.PrintArea" localSheetId="2" hidden="1">'MPS(calc_process)'!$A$3:$I$18</definedName>
    <definedName name="Z_B2660EC6_48E8_44CA_972A_E2556BB968F0_.wvu.PrintArea" localSheetId="0" hidden="1">'MPS(input)'!$A$3:$K$33</definedName>
    <definedName name="Z_B2660EC6_48E8_44CA_972A_E2556BB968F0_.wvu.PrintArea" localSheetId="6" hidden="1">'MRS(calc_process) '!$A$3:$I$18</definedName>
    <definedName name="Z_B2660EC6_48E8_44CA_972A_E2556BB968F0_.wvu.PrintArea" localSheetId="4" hidden="1">'MRS(input) '!$A$3:$K$33</definedName>
    <definedName name="Z_D0CDC236_ABDA_4432_BA8D_8D1597712156_.wvu.PrintArea" localSheetId="2" hidden="1">'MPS(calc_process)'!$A$3:$I$18</definedName>
    <definedName name="Z_D0CDC236_ABDA_4432_BA8D_8D1597712156_.wvu.PrintArea" localSheetId="0" hidden="1">'MPS(input)'!$A$3:$K$33</definedName>
    <definedName name="Z_D0CDC236_ABDA_4432_BA8D_8D1597712156_.wvu.PrintArea" localSheetId="6" hidden="1">'MRS(calc_process) '!$A$3:$I$18</definedName>
    <definedName name="Z_D0CDC236_ABDA_4432_BA8D_8D1597712156_.wvu.PrintArea" localSheetId="4" hidden="1">'MRS(input) '!$A$3:$K$33</definedName>
    <definedName name="Z_D273F3A6_8152_4679_92B0_E1E5F788BD2C_.wvu.PrintArea" localSheetId="2" hidden="1">'MPS(calc_process)'!$A$3:$I$18</definedName>
    <definedName name="Z_D273F3A6_8152_4679_92B0_E1E5F788BD2C_.wvu.PrintArea" localSheetId="0" hidden="1">'MPS(input)'!$A$3:$K$33</definedName>
    <definedName name="Z_D273F3A6_8152_4679_92B0_E1E5F788BD2C_.wvu.PrintArea" localSheetId="6" hidden="1">'MRS(calc_process) '!$A$3:$I$18</definedName>
    <definedName name="Z_D273F3A6_8152_4679_92B0_E1E5F788BD2C_.wvu.PrintArea" localSheetId="4" hidden="1">'MRS(input) '!$A$3:$K$33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8" i="10" l="1"/>
  <c r="K9" i="10"/>
  <c r="K10" i="10"/>
  <c r="K11" i="10"/>
  <c r="K12" i="10"/>
  <c r="K13" i="10"/>
  <c r="K14" i="10"/>
  <c r="K15" i="10"/>
  <c r="K16" i="10"/>
  <c r="K17" i="10"/>
  <c r="K18" i="10"/>
  <c r="K19" i="10"/>
  <c r="K20" i="10"/>
  <c r="K21" i="10"/>
  <c r="K22" i="10"/>
  <c r="K23" i="10"/>
  <c r="K24" i="10"/>
  <c r="K25" i="10"/>
  <c r="K26" i="10"/>
  <c r="K7" i="10"/>
  <c r="L8" i="10"/>
  <c r="L9" i="10"/>
  <c r="L10" i="10"/>
  <c r="L11" i="10"/>
  <c r="L12" i="10"/>
  <c r="L13" i="10"/>
  <c r="L14" i="10"/>
  <c r="L15" i="10"/>
  <c r="L16" i="10"/>
  <c r="L17" i="10"/>
  <c r="L18" i="10"/>
  <c r="L19" i="10"/>
  <c r="L20" i="10"/>
  <c r="L21" i="10"/>
  <c r="L22" i="10"/>
  <c r="L23" i="10"/>
  <c r="L24" i="10"/>
  <c r="L25" i="10"/>
  <c r="L26" i="10"/>
  <c r="L7" i="10"/>
  <c r="F15" i="9" l="1"/>
  <c r="K15" i="9"/>
  <c r="K16" i="9"/>
  <c r="K17" i="9"/>
  <c r="K18" i="9"/>
  <c r="K19" i="9"/>
  <c r="K20" i="9"/>
  <c r="K21" i="9"/>
  <c r="K22" i="9"/>
  <c r="K23" i="9"/>
  <c r="K24" i="9"/>
  <c r="H16" i="9"/>
  <c r="H17" i="9"/>
  <c r="H18" i="9"/>
  <c r="H19" i="9"/>
  <c r="H20" i="9"/>
  <c r="H21" i="9"/>
  <c r="H22" i="9"/>
  <c r="H23" i="9"/>
  <c r="H24" i="9"/>
  <c r="H15" i="9"/>
  <c r="F18" i="9"/>
  <c r="I21" i="10" s="1"/>
  <c r="F19" i="9"/>
  <c r="J24" i="10" s="1"/>
  <c r="F20" i="9"/>
  <c r="F21" i="9"/>
  <c r="F22" i="9"/>
  <c r="M15" i="10" s="1"/>
  <c r="F23" i="9"/>
  <c r="N23" i="10" s="1"/>
  <c r="F24" i="9"/>
  <c r="O24" i="10" s="1"/>
  <c r="I2" i="11"/>
  <c r="I1" i="11"/>
  <c r="R2" i="10"/>
  <c r="R1" i="10"/>
  <c r="L2" i="9"/>
  <c r="L1" i="9"/>
  <c r="E26" i="10"/>
  <c r="D26" i="10"/>
  <c r="E25" i="10"/>
  <c r="D25" i="10"/>
  <c r="E24" i="10"/>
  <c r="D24" i="10"/>
  <c r="E23" i="10"/>
  <c r="D23" i="10"/>
  <c r="E22" i="10"/>
  <c r="D22" i="10"/>
  <c r="E21" i="10"/>
  <c r="D21" i="10"/>
  <c r="E20" i="10"/>
  <c r="D20" i="10"/>
  <c r="E19" i="10"/>
  <c r="D19" i="10"/>
  <c r="E18" i="10"/>
  <c r="D18" i="10"/>
  <c r="E17" i="10"/>
  <c r="D17" i="10"/>
  <c r="E16" i="10"/>
  <c r="D16" i="10"/>
  <c r="E15" i="10"/>
  <c r="D15" i="10"/>
  <c r="E14" i="10"/>
  <c r="D14" i="10"/>
  <c r="E13" i="10"/>
  <c r="D13" i="10"/>
  <c r="E12" i="10"/>
  <c r="D12" i="10"/>
  <c r="E11" i="10"/>
  <c r="D11" i="10"/>
  <c r="E10" i="10"/>
  <c r="D10" i="10"/>
  <c r="E9" i="10"/>
  <c r="D9" i="10"/>
  <c r="E8" i="10"/>
  <c r="D8" i="10"/>
  <c r="E7" i="10"/>
  <c r="D7" i="10"/>
  <c r="C2" i="8"/>
  <c r="C1" i="8"/>
  <c r="F15" i="10" l="1"/>
  <c r="F9" i="10"/>
  <c r="M10" i="10"/>
  <c r="M14" i="10"/>
  <c r="M9" i="10"/>
  <c r="J20" i="10"/>
  <c r="J12" i="10"/>
  <c r="J18" i="10"/>
  <c r="J8" i="10"/>
  <c r="J15" i="10"/>
  <c r="J10" i="10"/>
  <c r="J13" i="10"/>
  <c r="O21" i="10"/>
  <c r="J25" i="10"/>
  <c r="J23" i="10"/>
  <c r="M7" i="10"/>
  <c r="M13" i="10"/>
  <c r="J17" i="10"/>
  <c r="J22" i="10"/>
  <c r="J11" i="10"/>
  <c r="J21" i="10"/>
  <c r="J26" i="10"/>
  <c r="J9" i="10"/>
  <c r="J7" i="10"/>
  <c r="J16" i="10"/>
  <c r="J14" i="10"/>
  <c r="J19" i="10"/>
  <c r="I10" i="10"/>
  <c r="I23" i="10"/>
  <c r="I25" i="10"/>
  <c r="I14" i="10"/>
  <c r="I9" i="10"/>
  <c r="I18" i="10"/>
  <c r="I24" i="10"/>
  <c r="I26" i="10"/>
  <c r="I13" i="10"/>
  <c r="I22" i="10"/>
  <c r="I11" i="10"/>
  <c r="I12" i="10"/>
  <c r="I7" i="10"/>
  <c r="I16" i="10"/>
  <c r="I20" i="10"/>
  <c r="I8" i="10"/>
  <c r="I15" i="10"/>
  <c r="I17" i="10"/>
  <c r="I19" i="10"/>
  <c r="O26" i="10"/>
  <c r="O15" i="10"/>
  <c r="O23" i="10"/>
  <c r="O8" i="10"/>
  <c r="O20" i="10"/>
  <c r="O11" i="10"/>
  <c r="O17" i="10"/>
  <c r="O25" i="10"/>
  <c r="O9" i="10"/>
  <c r="O14" i="10"/>
  <c r="O22" i="10"/>
  <c r="O18" i="10"/>
  <c r="O7" i="10"/>
  <c r="O19" i="10"/>
  <c r="O12" i="10"/>
  <c r="O10" i="10"/>
  <c r="O13" i="10"/>
  <c r="O16" i="10"/>
  <c r="M12" i="10"/>
  <c r="M8" i="10"/>
  <c r="M26" i="10"/>
  <c r="M11" i="10"/>
  <c r="F19" i="10"/>
  <c r="F13" i="10"/>
  <c r="F23" i="10"/>
  <c r="F12" i="10"/>
  <c r="F18" i="10"/>
  <c r="F22" i="10"/>
  <c r="F26" i="10"/>
  <c r="F14" i="10"/>
  <c r="F11" i="10"/>
  <c r="F25" i="10"/>
  <c r="F10" i="10"/>
  <c r="F21" i="10"/>
  <c r="F8" i="10"/>
  <c r="F16" i="10"/>
  <c r="F20" i="10"/>
  <c r="F24" i="10"/>
  <c r="F17" i="10"/>
  <c r="F7" i="10"/>
  <c r="N21" i="10"/>
  <c r="N20" i="10"/>
  <c r="N19" i="10"/>
  <c r="N22" i="10"/>
  <c r="N18" i="10"/>
  <c r="N26" i="10"/>
  <c r="N17" i="10"/>
  <c r="N25" i="10"/>
  <c r="N16" i="10"/>
  <c r="N24" i="10"/>
  <c r="N7" i="10"/>
  <c r="N8" i="10"/>
  <c r="N9" i="10"/>
  <c r="N10" i="10"/>
  <c r="N11" i="10"/>
  <c r="N12" i="10"/>
  <c r="N13" i="10"/>
  <c r="N14" i="10"/>
  <c r="N15" i="10"/>
  <c r="M16" i="10"/>
  <c r="M17" i="10"/>
  <c r="M18" i="10"/>
  <c r="M19" i="10"/>
  <c r="M20" i="10"/>
  <c r="M21" i="10"/>
  <c r="M22" i="10"/>
  <c r="M23" i="10"/>
  <c r="M24" i="10"/>
  <c r="M25" i="10"/>
  <c r="I2" i="2" l="1"/>
  <c r="R2" i="6"/>
  <c r="J26" i="6" l="1"/>
  <c r="J25" i="6"/>
  <c r="J24" i="6"/>
  <c r="J23" i="6"/>
  <c r="J22" i="6"/>
  <c r="J21" i="6"/>
  <c r="J20" i="6"/>
  <c r="J19" i="6"/>
  <c r="J18" i="6"/>
  <c r="J17" i="6"/>
  <c r="J16" i="6"/>
  <c r="J15" i="6"/>
  <c r="J14" i="6"/>
  <c r="J13" i="6"/>
  <c r="J12" i="6"/>
  <c r="J11" i="6"/>
  <c r="J10" i="6"/>
  <c r="J9" i="6"/>
  <c r="J8" i="6"/>
  <c r="J7" i="6"/>
  <c r="I26" i="6" l="1"/>
  <c r="I8" i="6"/>
  <c r="I9" i="6"/>
  <c r="I10" i="6"/>
  <c r="I11" i="6"/>
  <c r="I12" i="6"/>
  <c r="I13" i="6"/>
  <c r="I14" i="6"/>
  <c r="I15" i="6"/>
  <c r="I16" i="6"/>
  <c r="I17" i="6"/>
  <c r="I18" i="6"/>
  <c r="I19" i="6"/>
  <c r="I20" i="6"/>
  <c r="I21" i="6"/>
  <c r="I22" i="6"/>
  <c r="I23" i="6"/>
  <c r="I24" i="6"/>
  <c r="I25" i="6"/>
  <c r="I7" i="6"/>
  <c r="F8" i="6" l="1"/>
  <c r="F9" i="6"/>
  <c r="F10" i="6"/>
  <c r="F11" i="6"/>
  <c r="F12" i="6"/>
  <c r="F13" i="6"/>
  <c r="F14" i="6"/>
  <c r="F15" i="6"/>
  <c r="F16" i="6"/>
  <c r="F17" i="6"/>
  <c r="F18" i="6"/>
  <c r="F19" i="6"/>
  <c r="F20" i="6"/>
  <c r="F21" i="6"/>
  <c r="F22" i="6"/>
  <c r="F23" i="6"/>
  <c r="F24" i="6"/>
  <c r="F25" i="6"/>
  <c r="F26" i="6"/>
  <c r="F7" i="6" l="1"/>
  <c r="R1" i="6" l="1"/>
  <c r="N26" i="6" l="1"/>
  <c r="N25" i="6"/>
  <c r="N24" i="6"/>
  <c r="N23" i="6"/>
  <c r="N22" i="6"/>
  <c r="N21" i="6"/>
  <c r="N20" i="6"/>
  <c r="N19" i="6"/>
  <c r="N18" i="6"/>
  <c r="N17" i="6"/>
  <c r="N16" i="6"/>
  <c r="N15" i="6"/>
  <c r="N14" i="6"/>
  <c r="N13" i="6"/>
  <c r="N12" i="6"/>
  <c r="N11" i="6"/>
  <c r="N10" i="6"/>
  <c r="N9" i="6"/>
  <c r="N8" i="6"/>
  <c r="N7" i="6"/>
  <c r="O26" i="6" l="1"/>
  <c r="O25" i="6"/>
  <c r="O24" i="6"/>
  <c r="O23" i="6"/>
  <c r="O22" i="6"/>
  <c r="O21" i="6"/>
  <c r="O20" i="6"/>
  <c r="O19" i="6"/>
  <c r="O18" i="6"/>
  <c r="O17" i="6"/>
  <c r="O16" i="6"/>
  <c r="O15" i="6"/>
  <c r="O14" i="6"/>
  <c r="O13" i="6"/>
  <c r="O12" i="6"/>
  <c r="O11" i="6"/>
  <c r="O10" i="6"/>
  <c r="O9" i="6"/>
  <c r="O8" i="6"/>
  <c r="O7" i="6"/>
  <c r="M26" i="6"/>
  <c r="M25" i="6"/>
  <c r="M24" i="6"/>
  <c r="M23" i="6"/>
  <c r="M22" i="6"/>
  <c r="M21" i="6"/>
  <c r="M20" i="6"/>
  <c r="M19" i="6"/>
  <c r="M18" i="6"/>
  <c r="M17" i="6"/>
  <c r="M16" i="6"/>
  <c r="M15" i="6"/>
  <c r="M14" i="6"/>
  <c r="M13" i="6"/>
  <c r="M12" i="6"/>
  <c r="M11" i="6"/>
  <c r="M10" i="6"/>
  <c r="M9" i="6"/>
  <c r="M8" i="6"/>
  <c r="M7" i="6"/>
  <c r="E26" i="6" l="1"/>
  <c r="E25" i="6"/>
  <c r="E24" i="6"/>
  <c r="E23" i="6"/>
  <c r="E22" i="6"/>
  <c r="E21" i="6"/>
  <c r="E20" i="6"/>
  <c r="E19" i="6"/>
  <c r="E18" i="6"/>
  <c r="E17" i="6"/>
  <c r="E16" i="6"/>
  <c r="E15" i="6"/>
  <c r="E14" i="6"/>
  <c r="E13" i="6"/>
  <c r="E12" i="6"/>
  <c r="E11" i="6"/>
  <c r="E10" i="6"/>
  <c r="E9" i="6"/>
  <c r="E8" i="6"/>
  <c r="E7" i="6"/>
  <c r="D26" i="6"/>
  <c r="D25" i="6"/>
  <c r="D24" i="6"/>
  <c r="D23" i="6"/>
  <c r="D22" i="6"/>
  <c r="D21" i="6"/>
  <c r="D20" i="6"/>
  <c r="D19" i="6"/>
  <c r="D18" i="6"/>
  <c r="D17" i="6"/>
  <c r="D16" i="6"/>
  <c r="D15" i="6"/>
  <c r="D14" i="6"/>
  <c r="D13" i="6"/>
  <c r="D12" i="6"/>
  <c r="D11" i="6"/>
  <c r="D10" i="6"/>
  <c r="D9" i="6"/>
  <c r="D8" i="6"/>
  <c r="D7" i="6"/>
  <c r="E17" i="1" l="1"/>
  <c r="F17" i="9" s="1"/>
  <c r="E16" i="1"/>
  <c r="F16" i="9" s="1"/>
  <c r="H23" i="10" l="1"/>
  <c r="H24" i="10"/>
  <c r="H9" i="10"/>
  <c r="H12" i="10"/>
  <c r="H25" i="10"/>
  <c r="H26" i="10"/>
  <c r="H11" i="10"/>
  <c r="H7" i="10"/>
  <c r="H13" i="10"/>
  <c r="H17" i="10"/>
  <c r="H18" i="10"/>
  <c r="H15" i="10"/>
  <c r="H21" i="10"/>
  <c r="H20" i="10"/>
  <c r="H19" i="10"/>
  <c r="H16" i="10"/>
  <c r="H22" i="10"/>
  <c r="H10" i="10"/>
  <c r="H8" i="10"/>
  <c r="H14" i="10"/>
  <c r="G17" i="10"/>
  <c r="G22" i="10"/>
  <c r="G18" i="10"/>
  <c r="G12" i="10"/>
  <c r="G21" i="10"/>
  <c r="G13" i="10"/>
  <c r="G8" i="10"/>
  <c r="G26" i="10"/>
  <c r="G20" i="10"/>
  <c r="G9" i="10"/>
  <c r="G15" i="10"/>
  <c r="G16" i="10"/>
  <c r="G23" i="10"/>
  <c r="G25" i="10"/>
  <c r="G11" i="10"/>
  <c r="G14" i="10"/>
  <c r="G24" i="10"/>
  <c r="G10" i="10"/>
  <c r="G7" i="10"/>
  <c r="G19" i="10"/>
  <c r="H10" i="6"/>
  <c r="H14" i="6"/>
  <c r="H18" i="6"/>
  <c r="H22" i="6"/>
  <c r="H26" i="6"/>
  <c r="H12" i="6"/>
  <c r="H24" i="6"/>
  <c r="H11" i="6"/>
  <c r="H15" i="6"/>
  <c r="H19" i="6"/>
  <c r="H23" i="6"/>
  <c r="H7" i="6"/>
  <c r="H8" i="6"/>
  <c r="H20" i="6"/>
  <c r="H9" i="6"/>
  <c r="H13" i="6"/>
  <c r="H17" i="6"/>
  <c r="H21" i="6"/>
  <c r="H25" i="6"/>
  <c r="H16" i="6"/>
  <c r="G11" i="6"/>
  <c r="G15" i="6"/>
  <c r="G19" i="6"/>
  <c r="G23" i="6"/>
  <c r="G17" i="6"/>
  <c r="G8" i="6"/>
  <c r="G12" i="6"/>
  <c r="G16" i="6"/>
  <c r="G20" i="6"/>
  <c r="G24" i="6"/>
  <c r="G13" i="6"/>
  <c r="G25" i="6"/>
  <c r="G10" i="6"/>
  <c r="G14" i="6"/>
  <c r="G18" i="6"/>
  <c r="G22" i="6"/>
  <c r="G26" i="6"/>
  <c r="G9" i="6"/>
  <c r="G21" i="6"/>
  <c r="G7" i="6"/>
  <c r="I1" i="2"/>
  <c r="Q14" i="10" l="1"/>
  <c r="P14" i="10"/>
  <c r="P26" i="10"/>
  <c r="Q26" i="10"/>
  <c r="Q24" i="10"/>
  <c r="P24" i="10"/>
  <c r="Q8" i="10"/>
  <c r="P8" i="10"/>
  <c r="P20" i="10"/>
  <c r="Q20" i="10"/>
  <c r="Q11" i="10"/>
  <c r="P11" i="10"/>
  <c r="P25" i="10"/>
  <c r="Q25" i="10"/>
  <c r="Q13" i="10"/>
  <c r="P13" i="10"/>
  <c r="Q23" i="10"/>
  <c r="P23" i="10"/>
  <c r="Q21" i="10"/>
  <c r="P21" i="10"/>
  <c r="Q16" i="10"/>
  <c r="P16" i="10"/>
  <c r="Q7" i="10"/>
  <c r="P7" i="10"/>
  <c r="P15" i="10"/>
  <c r="Q15" i="10"/>
  <c r="Q18" i="10"/>
  <c r="P18" i="10"/>
  <c r="Q17" i="10"/>
  <c r="P17" i="10"/>
  <c r="Q19" i="10"/>
  <c r="P19" i="10"/>
  <c r="P12" i="10"/>
  <c r="Q12" i="10"/>
  <c r="Q10" i="10"/>
  <c r="P10" i="10"/>
  <c r="Q9" i="10"/>
  <c r="P9" i="10"/>
  <c r="P22" i="10"/>
  <c r="Q22" i="10"/>
  <c r="Q9" i="6"/>
  <c r="P9" i="6"/>
  <c r="Q20" i="6"/>
  <c r="P20" i="6"/>
  <c r="Q7" i="6"/>
  <c r="P7" i="6"/>
  <c r="Q13" i="6"/>
  <c r="P13" i="6"/>
  <c r="Q26" i="6"/>
  <c r="P26" i="6"/>
  <c r="Q16" i="6"/>
  <c r="P16" i="6"/>
  <c r="P23" i="6"/>
  <c r="Q23" i="6"/>
  <c r="Q19" i="6"/>
  <c r="P19" i="6"/>
  <c r="Q15" i="6"/>
  <c r="P15" i="6"/>
  <c r="Q11" i="6"/>
  <c r="P11" i="6"/>
  <c r="P18" i="6"/>
  <c r="Q18" i="6"/>
  <c r="Q25" i="6"/>
  <c r="P25" i="6"/>
  <c r="Q21" i="6"/>
  <c r="P21" i="6"/>
  <c r="Q24" i="6"/>
  <c r="P24" i="6"/>
  <c r="P22" i="6"/>
  <c r="Q22" i="6"/>
  <c r="Q12" i="6"/>
  <c r="P12" i="6"/>
  <c r="Q14" i="6"/>
  <c r="P14" i="6"/>
  <c r="Q8" i="6"/>
  <c r="P8" i="6"/>
  <c r="Q10" i="6"/>
  <c r="P10" i="6"/>
  <c r="Q17" i="6"/>
  <c r="P17" i="6"/>
  <c r="R24" i="10" l="1"/>
  <c r="R10" i="10"/>
  <c r="R18" i="10"/>
  <c r="R21" i="10"/>
  <c r="R11" i="10"/>
  <c r="R13" i="10"/>
  <c r="R8" i="10"/>
  <c r="R25" i="10"/>
  <c r="R22" i="10"/>
  <c r="R9" i="10"/>
  <c r="R15" i="10"/>
  <c r="R20" i="10"/>
  <c r="R19" i="10"/>
  <c r="P27" i="10"/>
  <c r="G9" i="11" s="1"/>
  <c r="G8" i="11" s="1"/>
  <c r="R7" i="10"/>
  <c r="Q27" i="10"/>
  <c r="G12" i="11" s="1"/>
  <c r="G11" i="11" s="1"/>
  <c r="R17" i="10"/>
  <c r="R16" i="10"/>
  <c r="R26" i="10"/>
  <c r="R12" i="10"/>
  <c r="R23" i="10"/>
  <c r="R14" i="10"/>
  <c r="R26" i="6"/>
  <c r="R24" i="6"/>
  <c r="R11" i="6"/>
  <c r="R16" i="6"/>
  <c r="R20" i="6"/>
  <c r="R22" i="6"/>
  <c r="R14" i="6"/>
  <c r="R17" i="6"/>
  <c r="R8" i="6"/>
  <c r="R9" i="6"/>
  <c r="R13" i="6"/>
  <c r="P27" i="6"/>
  <c r="G9" i="2" s="1"/>
  <c r="G8" i="2" s="1"/>
  <c r="Q27" i="6"/>
  <c r="G12" i="2" s="1"/>
  <c r="G11" i="2" s="1"/>
  <c r="R23" i="6"/>
  <c r="R12" i="6"/>
  <c r="R25" i="6"/>
  <c r="R10" i="6"/>
  <c r="R15" i="6"/>
  <c r="R21" i="6"/>
  <c r="R19" i="6"/>
  <c r="R18" i="6"/>
  <c r="R7" i="6"/>
  <c r="R27" i="10" l="1"/>
  <c r="G6" i="11"/>
  <c r="C28" i="9" s="1"/>
  <c r="R27" i="6"/>
  <c r="G6" i="2"/>
  <c r="B28" i="1" s="1"/>
</calcChain>
</file>

<file path=xl/sharedStrings.xml><?xml version="1.0" encoding="utf-8"?>
<sst xmlns="http://schemas.openxmlformats.org/spreadsheetml/2006/main" count="451" uniqueCount="186">
  <si>
    <t>(1)</t>
  </si>
  <si>
    <t>MWh/p</t>
    <phoneticPr fontId="5"/>
  </si>
  <si>
    <t>Units</t>
    <phoneticPr fontId="5"/>
  </si>
  <si>
    <t>-</t>
    <phoneticPr fontId="5"/>
  </si>
  <si>
    <t>[Monitoring option]</t>
    <phoneticPr fontId="5"/>
  </si>
  <si>
    <t>Option A</t>
    <phoneticPr fontId="5"/>
  </si>
  <si>
    <t>Option B</t>
    <phoneticPr fontId="5"/>
  </si>
  <si>
    <t>Option C</t>
    <phoneticPr fontId="5"/>
  </si>
  <si>
    <t>1. Calculations for emission reductions</t>
    <phoneticPr fontId="5"/>
  </si>
  <si>
    <t>Fuel type</t>
    <phoneticPr fontId="5"/>
  </si>
  <si>
    <t>Value</t>
    <phoneticPr fontId="5"/>
  </si>
  <si>
    <t>Units</t>
    <phoneticPr fontId="5"/>
  </si>
  <si>
    <t>Parameter</t>
  </si>
  <si>
    <t>N/A</t>
  </si>
  <si>
    <t>MWh/p</t>
    <phoneticPr fontId="5"/>
  </si>
  <si>
    <t>[List of Default Values]</t>
    <phoneticPr fontId="5"/>
  </si>
  <si>
    <t>Continuously</t>
    <phoneticPr fontId="5"/>
  </si>
  <si>
    <t>(3)</t>
    <phoneticPr fontId="5"/>
  </si>
  <si>
    <t>Monitored data</t>
    <phoneticPr fontId="5"/>
  </si>
  <si>
    <t>-</t>
    <phoneticPr fontId="4"/>
  </si>
  <si>
    <t>The most recent value available at the time of validation is applied and fixed for the monitoring period thereafter. The data is sourced from “Grid Emission Factor (GEF) of Thailand”, endorsed by Thailand Greenhouse Gas Management Organization unless otherwise instructed by the Joint Committee.</t>
    <phoneticPr fontId="5"/>
  </si>
  <si>
    <t>Monitored data</t>
    <phoneticPr fontId="5"/>
  </si>
  <si>
    <t>Continuously</t>
    <phoneticPr fontId="5"/>
  </si>
  <si>
    <t>(2)</t>
    <phoneticPr fontId="5"/>
  </si>
  <si>
    <t>Option B</t>
    <phoneticPr fontId="5"/>
  </si>
  <si>
    <t>Invoice from fuel supply company</t>
    <phoneticPr fontId="5"/>
  </si>
  <si>
    <t>Data is collected and recorded from the invoices by the fuel supply company.</t>
    <phoneticPr fontId="5"/>
  </si>
  <si>
    <t>Continuously</t>
    <phoneticPr fontId="5"/>
  </si>
  <si>
    <t xml:space="preserve">Power generation efficiency </t>
    <phoneticPr fontId="5"/>
  </si>
  <si>
    <t>%</t>
    <phoneticPr fontId="5"/>
  </si>
  <si>
    <t>Specification of the captive power generation system provided by the manufacturer</t>
    <phoneticPr fontId="5"/>
  </si>
  <si>
    <t>Net calorific value of consumed fuel</t>
    <phoneticPr fontId="5"/>
  </si>
  <si>
    <t>In order of preference:
1) values provided by the fuel supplier;
2) measurement by the project participants;
3) regional or national default values;
4) IPCC default values provided in table 1.4 of Ch.1 Vol.2 of 2006 IPCC Guidelines on National GHG Inventories. Lower value is applied.</t>
    <phoneticPr fontId="5"/>
  </si>
  <si>
    <t>-</t>
    <phoneticPr fontId="4"/>
  </si>
  <si>
    <t>Parameters</t>
    <phoneticPr fontId="4"/>
  </si>
  <si>
    <t>Description of data</t>
    <phoneticPr fontId="4"/>
  </si>
  <si>
    <t>Units</t>
    <phoneticPr fontId="4"/>
  </si>
  <si>
    <t>-</t>
    <phoneticPr fontId="4"/>
  </si>
  <si>
    <t>Estimated values</t>
    <phoneticPr fontId="4"/>
  </si>
  <si>
    <t>Total</t>
    <phoneticPr fontId="4"/>
  </si>
  <si>
    <t>-</t>
    <phoneticPr fontId="5"/>
  </si>
  <si>
    <t>2. Calculations for reference emissions</t>
    <phoneticPr fontId="5"/>
  </si>
  <si>
    <t>3. Calculations of the project emissions</t>
    <phoneticPr fontId="5"/>
  </si>
  <si>
    <t>(b)</t>
    <phoneticPr fontId="5"/>
  </si>
  <si>
    <t>(c)</t>
    <phoneticPr fontId="5"/>
  </si>
  <si>
    <t>(d)</t>
    <phoneticPr fontId="5"/>
  </si>
  <si>
    <t>(e)</t>
    <phoneticPr fontId="5"/>
  </si>
  <si>
    <t>Parameters</t>
    <phoneticPr fontId="5"/>
  </si>
  <si>
    <t>Description of data</t>
    <phoneticPr fontId="5"/>
  </si>
  <si>
    <t>Estimated Values</t>
    <phoneticPr fontId="5"/>
  </si>
  <si>
    <t>Units</t>
    <phoneticPr fontId="5"/>
  </si>
  <si>
    <t>Source of data</t>
    <phoneticPr fontId="5"/>
  </si>
  <si>
    <t>Other comments</t>
    <phoneticPr fontId="5"/>
  </si>
  <si>
    <t>(a)</t>
    <phoneticPr fontId="5"/>
  </si>
  <si>
    <t>(f)</t>
    <phoneticPr fontId="5"/>
  </si>
  <si>
    <t>[Captive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t>
    <phoneticPr fontId="5"/>
  </si>
  <si>
    <t>Power generation efficiency obtained from manufacturer's specification</t>
    <phoneticPr fontId="5"/>
  </si>
  <si>
    <t>The power generation efficiency calculated from monitored data of the amount of fuel input for power generation and the amount of electricity generated</t>
    <phoneticPr fontId="5"/>
  </si>
  <si>
    <r>
      <t xml:space="preserve">Parameters to be monitored </t>
    </r>
    <r>
      <rPr>
        <b/>
        <i/>
        <sz val="11"/>
        <color indexed="9"/>
        <rFont val="Arial"/>
        <family val="2"/>
      </rPr>
      <t>ex post</t>
    </r>
    <phoneticPr fontId="4"/>
  </si>
  <si>
    <r>
      <t xml:space="preserve">Project-specific parameters to be fixed </t>
    </r>
    <r>
      <rPr>
        <b/>
        <i/>
        <sz val="11"/>
        <color indexed="9"/>
        <rFont val="Arial"/>
        <family val="2"/>
      </rPr>
      <t>ex ante</t>
    </r>
    <phoneticPr fontId="4"/>
  </si>
  <si>
    <r>
      <rPr>
        <b/>
        <i/>
        <sz val="11"/>
        <color theme="0"/>
        <rFont val="Arial"/>
        <family val="2"/>
      </rPr>
      <t>Ex-ante</t>
    </r>
    <r>
      <rPr>
        <b/>
        <sz val="11"/>
        <color theme="0"/>
        <rFont val="Arial"/>
        <family val="2"/>
      </rPr>
      <t xml:space="preserve"> estimation of emissions</t>
    </r>
    <phoneticPr fontId="4"/>
  </si>
  <si>
    <r>
      <t>CO</t>
    </r>
    <r>
      <rPr>
        <vertAlign val="subscript"/>
        <sz val="11"/>
        <rFont val="Arial"/>
        <family val="2"/>
      </rPr>
      <t>2</t>
    </r>
    <r>
      <rPr>
        <sz val="11"/>
        <rFont val="Arial"/>
        <family val="2"/>
      </rPr>
      <t xml:space="preserve"> emission factor of consumed fuel</t>
    </r>
    <phoneticPr fontId="5"/>
  </si>
  <si>
    <r>
      <t>tCO</t>
    </r>
    <r>
      <rPr>
        <vertAlign val="subscript"/>
        <sz val="11"/>
        <rFont val="Arial"/>
        <family val="2"/>
      </rPr>
      <t>2</t>
    </r>
    <r>
      <rPr>
        <sz val="11"/>
        <rFont val="Arial"/>
        <family val="2"/>
      </rPr>
      <t>/MWh</t>
    </r>
    <phoneticPr fontId="5"/>
  </si>
  <si>
    <r>
      <t>tCO</t>
    </r>
    <r>
      <rPr>
        <vertAlign val="subscript"/>
        <sz val="11"/>
        <rFont val="Arial"/>
        <family val="2"/>
      </rPr>
      <t>2</t>
    </r>
    <r>
      <rPr>
        <sz val="11"/>
        <rFont val="Arial"/>
        <family val="2"/>
      </rPr>
      <t>/GJ</t>
    </r>
    <phoneticPr fontId="5"/>
  </si>
  <si>
    <r>
      <t>tCO</t>
    </r>
    <r>
      <rPr>
        <vertAlign val="subscript"/>
        <sz val="11"/>
        <rFont val="Arial"/>
        <family val="2"/>
      </rPr>
      <t>2</t>
    </r>
    <r>
      <rPr>
        <sz val="11"/>
        <rFont val="Arial"/>
        <family val="2"/>
      </rPr>
      <t>/p</t>
    </r>
    <phoneticPr fontId="4"/>
  </si>
  <si>
    <r>
      <t xml:space="preserve">Emission reductions during the period </t>
    </r>
    <r>
      <rPr>
        <i/>
        <sz val="11"/>
        <color indexed="8"/>
        <rFont val="Arial"/>
        <family val="2"/>
      </rPr>
      <t>p</t>
    </r>
    <phoneticPr fontId="5"/>
  </si>
  <si>
    <r>
      <t>tCO</t>
    </r>
    <r>
      <rPr>
        <vertAlign val="subscript"/>
        <sz val="11"/>
        <color indexed="8"/>
        <rFont val="Arial"/>
        <family val="2"/>
      </rPr>
      <t>2</t>
    </r>
    <r>
      <rPr>
        <sz val="11"/>
        <color indexed="8"/>
        <rFont val="Arial"/>
        <family val="2"/>
      </rPr>
      <t>/p</t>
    </r>
    <phoneticPr fontId="5"/>
  </si>
  <si>
    <r>
      <t>ER</t>
    </r>
    <r>
      <rPr>
        <vertAlign val="subscript"/>
        <sz val="11"/>
        <color indexed="8"/>
        <rFont val="Arial"/>
        <family val="2"/>
      </rPr>
      <t>p</t>
    </r>
    <phoneticPr fontId="5"/>
  </si>
  <si>
    <r>
      <t xml:space="preserve">Reference emissions during the period </t>
    </r>
    <r>
      <rPr>
        <i/>
        <sz val="11"/>
        <color indexed="8"/>
        <rFont val="Arial"/>
        <family val="2"/>
      </rPr>
      <t>p</t>
    </r>
    <phoneticPr fontId="5"/>
  </si>
  <si>
    <r>
      <t>RE</t>
    </r>
    <r>
      <rPr>
        <vertAlign val="subscript"/>
        <sz val="11"/>
        <color indexed="8"/>
        <rFont val="Arial"/>
        <family val="2"/>
      </rPr>
      <t>p</t>
    </r>
    <phoneticPr fontId="5"/>
  </si>
  <si>
    <r>
      <t xml:space="preserve">Project emissions during the period </t>
    </r>
    <r>
      <rPr>
        <i/>
        <sz val="11"/>
        <color indexed="8"/>
        <rFont val="Arial"/>
        <family val="2"/>
      </rPr>
      <t>p</t>
    </r>
    <phoneticPr fontId="5"/>
  </si>
  <si>
    <r>
      <t>tCO</t>
    </r>
    <r>
      <rPr>
        <vertAlign val="subscript"/>
        <sz val="11"/>
        <rFont val="Arial"/>
        <family val="2"/>
      </rPr>
      <t>2</t>
    </r>
    <r>
      <rPr>
        <sz val="11"/>
        <rFont val="Arial"/>
        <family val="2"/>
      </rPr>
      <t>/p</t>
    </r>
    <phoneticPr fontId="5"/>
  </si>
  <si>
    <r>
      <t>PE</t>
    </r>
    <r>
      <rPr>
        <vertAlign val="subscript"/>
        <sz val="11"/>
        <rFont val="Arial"/>
        <family val="2"/>
      </rPr>
      <t>p</t>
    </r>
    <phoneticPr fontId="5"/>
  </si>
  <si>
    <r>
      <t xml:space="preserve">Project emissions during the period </t>
    </r>
    <r>
      <rPr>
        <i/>
        <sz val="11"/>
        <color indexed="8"/>
        <rFont val="Arial"/>
        <family val="2"/>
      </rPr>
      <t>p</t>
    </r>
    <phoneticPr fontId="4"/>
  </si>
  <si>
    <t>Calculated</t>
    <phoneticPr fontId="5"/>
  </si>
  <si>
    <t>N/A</t>
    <phoneticPr fontId="4"/>
  </si>
  <si>
    <t>Based on public data which is measured by entities other than the project participants (Data used: publicly recognized data such as statistical data and specifications)</t>
    <phoneticPr fontId="5"/>
  </si>
  <si>
    <t>Based on the amount of transaction which is measured directly using measuring equipment (Data used: commercial evidence such as invoices)</t>
    <phoneticPr fontId="5"/>
  </si>
  <si>
    <t>Based on the actual measurement using measuring equipment (Data used: measured values)</t>
    <phoneticPr fontId="5"/>
  </si>
  <si>
    <t>Input on "MPS
(input_separate)"</t>
    <phoneticPr fontId="5"/>
  </si>
  <si>
    <t>In order of preference:
1) values provided by the fuel supplier;
2) measurement by the project participants;
3) regional or national default values;
4) IPCC default values provided in table 1.2 of Ch.1 Vol.2 of 2006 IPCC Guidelines on National GHG Inventories. Lower value is applied.</t>
    <phoneticPr fontId="5"/>
  </si>
  <si>
    <t>(a)</t>
    <phoneticPr fontId="5"/>
  </si>
  <si>
    <t>(b)</t>
    <phoneticPr fontId="5"/>
  </si>
  <si>
    <t>(c)</t>
    <phoneticPr fontId="5"/>
  </si>
  <si>
    <t>(d)</t>
    <phoneticPr fontId="5"/>
  </si>
  <si>
    <t>(e)</t>
    <phoneticPr fontId="5"/>
  </si>
  <si>
    <t>(f)</t>
    <phoneticPr fontId="5"/>
  </si>
  <si>
    <t>(g)</t>
    <phoneticPr fontId="5"/>
  </si>
  <si>
    <t>(h)</t>
    <phoneticPr fontId="5"/>
  </si>
  <si>
    <t>(i)</t>
    <phoneticPr fontId="5"/>
  </si>
  <si>
    <t>(j)</t>
    <phoneticPr fontId="5"/>
  </si>
  <si>
    <t>Monitoring point No.</t>
    <phoneticPr fontId="5"/>
  </si>
  <si>
    <t>Parameters</t>
    <phoneticPr fontId="5"/>
  </si>
  <si>
    <t>Description of data</t>
    <phoneticPr fontId="5"/>
  </si>
  <si>
    <t>Estimated Values</t>
    <phoneticPr fontId="5"/>
  </si>
  <si>
    <t>Units</t>
    <phoneticPr fontId="5"/>
  </si>
  <si>
    <t>Monitoring option</t>
    <phoneticPr fontId="5"/>
  </si>
  <si>
    <t>Source of data</t>
    <phoneticPr fontId="5"/>
  </si>
  <si>
    <t>Measurement methods and procedures</t>
    <phoneticPr fontId="5"/>
  </si>
  <si>
    <t>Monitoring frequency</t>
    <phoneticPr fontId="5"/>
  </si>
  <si>
    <t>Other comments</t>
    <phoneticPr fontId="5"/>
  </si>
  <si>
    <r>
      <t xml:space="preserve">Table 1: Parameters to be monitored </t>
    </r>
    <r>
      <rPr>
        <b/>
        <i/>
        <sz val="11"/>
        <color indexed="8"/>
        <rFont val="Arial"/>
        <family val="2"/>
      </rPr>
      <t>ex post</t>
    </r>
    <phoneticPr fontId="5"/>
  </si>
  <si>
    <r>
      <t xml:space="preserve">Table 2: Project-specific parameters to be fixed </t>
    </r>
    <r>
      <rPr>
        <b/>
        <i/>
        <sz val="11"/>
        <color indexed="8"/>
        <rFont val="Arial"/>
        <family val="2"/>
      </rPr>
      <t>ex ante</t>
    </r>
    <phoneticPr fontId="5"/>
  </si>
  <si>
    <r>
      <t>tCO</t>
    </r>
    <r>
      <rPr>
        <vertAlign val="subscript"/>
        <sz val="11"/>
        <rFont val="Arial"/>
        <family val="2"/>
      </rPr>
      <t>2</t>
    </r>
    <r>
      <rPr>
        <sz val="11"/>
        <rFont val="Arial"/>
        <family val="2"/>
      </rPr>
      <t>/MWh</t>
    </r>
    <phoneticPr fontId="5"/>
  </si>
  <si>
    <r>
      <t>CO</t>
    </r>
    <r>
      <rPr>
        <vertAlign val="subscript"/>
        <sz val="11"/>
        <rFont val="Arial"/>
        <family val="2"/>
      </rPr>
      <t>2</t>
    </r>
    <r>
      <rPr>
        <sz val="11"/>
        <rFont val="Arial"/>
        <family val="2"/>
      </rPr>
      <t xml:space="preserve"> emission factor of consumed fuel</t>
    </r>
    <phoneticPr fontId="5"/>
  </si>
  <si>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5"/>
  </si>
  <si>
    <r>
      <t>CO</t>
    </r>
    <r>
      <rPr>
        <b/>
        <vertAlign val="subscript"/>
        <sz val="11"/>
        <color indexed="9"/>
        <rFont val="Arial"/>
        <family val="2"/>
      </rPr>
      <t>2</t>
    </r>
    <r>
      <rPr>
        <b/>
        <sz val="11"/>
        <color indexed="9"/>
        <rFont val="Arial"/>
        <family val="2"/>
      </rPr>
      <t xml:space="preserve"> emission reductions</t>
    </r>
    <phoneticPr fontId="5"/>
  </si>
  <si>
    <r>
      <t>tCO</t>
    </r>
    <r>
      <rPr>
        <vertAlign val="subscript"/>
        <sz val="11"/>
        <color indexed="8"/>
        <rFont val="Arial"/>
        <family val="2"/>
      </rPr>
      <t>2</t>
    </r>
    <r>
      <rPr>
        <sz val="11"/>
        <color indexed="8"/>
        <rFont val="Arial"/>
        <family val="2"/>
      </rPr>
      <t>/p</t>
    </r>
    <phoneticPr fontId="5"/>
  </si>
  <si>
    <t>i</t>
    <phoneticPr fontId="5"/>
  </si>
  <si>
    <r>
      <t>EC</t>
    </r>
    <r>
      <rPr>
        <i/>
        <vertAlign val="subscript"/>
        <sz val="11"/>
        <rFont val="Arial"/>
        <family val="2"/>
      </rPr>
      <t>PJ,i,p</t>
    </r>
    <phoneticPr fontId="5"/>
  </si>
  <si>
    <r>
      <t>FC</t>
    </r>
    <r>
      <rPr>
        <i/>
        <vertAlign val="subscript"/>
        <sz val="11"/>
        <rFont val="Arial"/>
        <family val="2"/>
      </rPr>
      <t>PJ,p</t>
    </r>
    <phoneticPr fontId="5"/>
  </si>
  <si>
    <r>
      <t>EG</t>
    </r>
    <r>
      <rPr>
        <i/>
        <vertAlign val="subscript"/>
        <sz val="11"/>
        <rFont val="Arial"/>
        <family val="2"/>
      </rPr>
      <t>PJ,p</t>
    </r>
    <phoneticPr fontId="5"/>
  </si>
  <si>
    <r>
      <t>EF</t>
    </r>
    <r>
      <rPr>
        <i/>
        <vertAlign val="subscript"/>
        <sz val="11"/>
        <rFont val="Arial"/>
        <family val="2"/>
      </rPr>
      <t>elec</t>
    </r>
    <phoneticPr fontId="5"/>
  </si>
  <si>
    <r>
      <t>COP</t>
    </r>
    <r>
      <rPr>
        <i/>
        <vertAlign val="subscript"/>
        <sz val="11"/>
        <rFont val="Arial"/>
        <family val="2"/>
      </rPr>
      <t>RE,i</t>
    </r>
    <phoneticPr fontId="5"/>
  </si>
  <si>
    <r>
      <t>COP</t>
    </r>
    <r>
      <rPr>
        <i/>
        <vertAlign val="subscript"/>
        <sz val="11"/>
        <rFont val="Arial"/>
        <family val="2"/>
      </rPr>
      <t>PJ,i</t>
    </r>
    <phoneticPr fontId="5"/>
  </si>
  <si>
    <r>
      <t>η</t>
    </r>
    <r>
      <rPr>
        <i/>
        <vertAlign val="subscript"/>
        <sz val="11"/>
        <rFont val="Arial"/>
        <family val="2"/>
      </rPr>
      <t>elec</t>
    </r>
    <phoneticPr fontId="5"/>
  </si>
  <si>
    <r>
      <t>NCV</t>
    </r>
    <r>
      <rPr>
        <i/>
        <vertAlign val="subscript"/>
        <sz val="11"/>
        <rFont val="Arial"/>
        <family val="2"/>
      </rPr>
      <t>fuel</t>
    </r>
    <phoneticPr fontId="5"/>
  </si>
  <si>
    <r>
      <t>EF</t>
    </r>
    <r>
      <rPr>
        <i/>
        <vertAlign val="subscript"/>
        <sz val="11"/>
        <rFont val="Arial"/>
        <family val="2"/>
      </rPr>
      <t>fuel</t>
    </r>
    <phoneticPr fontId="5"/>
  </si>
  <si>
    <r>
      <t>RE</t>
    </r>
    <r>
      <rPr>
        <i/>
        <vertAlign val="subscript"/>
        <sz val="11"/>
        <rFont val="Arial"/>
        <family val="2"/>
      </rPr>
      <t>i,p</t>
    </r>
    <phoneticPr fontId="5"/>
  </si>
  <si>
    <r>
      <t>PE</t>
    </r>
    <r>
      <rPr>
        <i/>
        <vertAlign val="subscript"/>
        <sz val="11"/>
        <rFont val="Arial"/>
        <family val="2"/>
      </rPr>
      <t>i,p</t>
    </r>
    <phoneticPr fontId="4"/>
  </si>
  <si>
    <r>
      <t>ER</t>
    </r>
    <r>
      <rPr>
        <i/>
        <vertAlign val="subscript"/>
        <sz val="11"/>
        <rFont val="Arial"/>
        <family val="2"/>
      </rPr>
      <t>i,p</t>
    </r>
    <phoneticPr fontId="5"/>
  </si>
  <si>
    <r>
      <t xml:space="preserve">Reference emissions of project refrigerator </t>
    </r>
    <r>
      <rPr>
        <i/>
        <sz val="11"/>
        <rFont val="Arial"/>
        <family val="2"/>
      </rPr>
      <t>i</t>
    </r>
    <r>
      <rPr>
        <sz val="11"/>
        <rFont val="Arial"/>
        <family val="2"/>
      </rPr>
      <t xml:space="preserve"> during the period </t>
    </r>
    <r>
      <rPr>
        <i/>
        <sz val="11"/>
        <rFont val="Arial"/>
        <family val="2"/>
      </rPr>
      <t>p</t>
    </r>
    <phoneticPr fontId="4"/>
  </si>
  <si>
    <r>
      <t xml:space="preserve">Project emissions of project refrigerator </t>
    </r>
    <r>
      <rPr>
        <i/>
        <sz val="11"/>
        <rFont val="Arial"/>
        <family val="2"/>
      </rPr>
      <t>i</t>
    </r>
    <r>
      <rPr>
        <sz val="11"/>
        <rFont val="Arial"/>
        <family val="2"/>
      </rPr>
      <t xml:space="preserve"> during the period </t>
    </r>
    <r>
      <rPr>
        <i/>
        <sz val="11"/>
        <rFont val="Arial"/>
        <family val="2"/>
      </rPr>
      <t>p</t>
    </r>
    <phoneticPr fontId="4"/>
  </si>
  <si>
    <r>
      <t>Emissions reductions by the project refrigerator</t>
    </r>
    <r>
      <rPr>
        <i/>
        <sz val="11"/>
        <rFont val="Arial"/>
        <family val="2"/>
      </rPr>
      <t xml:space="preserve"> i </t>
    </r>
    <r>
      <rPr>
        <sz val="11"/>
        <rFont val="Arial"/>
        <family val="2"/>
      </rPr>
      <t xml:space="preserve">during the period </t>
    </r>
    <r>
      <rPr>
        <i/>
        <sz val="11"/>
        <rFont val="Arial"/>
        <family val="2"/>
      </rPr>
      <t>p</t>
    </r>
    <phoneticPr fontId="4"/>
  </si>
  <si>
    <r>
      <t>Data is measured by measuring equipment.</t>
    </r>
    <r>
      <rPr>
        <sz val="11"/>
        <rFont val="ＭＳ Ｐゴシック"/>
        <family val="3"/>
        <charset val="128"/>
      </rPr>
      <t xml:space="preserve">
</t>
    </r>
    <r>
      <rPr>
        <sz val="11"/>
        <color theme="1"/>
        <rFont val="Arial"/>
        <family val="2"/>
      </rPr>
      <t>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r>
    <phoneticPr fontId="5"/>
  </si>
  <si>
    <r>
      <t>FC</t>
    </r>
    <r>
      <rPr>
        <i/>
        <vertAlign val="subscript"/>
        <sz val="11"/>
        <rFont val="Arial"/>
        <family val="2"/>
      </rPr>
      <t>PJ,p</t>
    </r>
    <phoneticPr fontId="5"/>
  </si>
  <si>
    <r>
      <t>COP</t>
    </r>
    <r>
      <rPr>
        <i/>
        <vertAlign val="subscript"/>
        <sz val="11"/>
        <rFont val="Arial"/>
        <family val="2"/>
      </rPr>
      <t>RE,i</t>
    </r>
    <phoneticPr fontId="5"/>
  </si>
  <si>
    <r>
      <t>COP</t>
    </r>
    <r>
      <rPr>
        <i/>
        <vertAlign val="subscript"/>
        <sz val="11"/>
        <rFont val="Arial"/>
        <family val="2"/>
      </rPr>
      <t>PJ,i</t>
    </r>
    <phoneticPr fontId="5"/>
  </si>
  <si>
    <r>
      <t>η</t>
    </r>
    <r>
      <rPr>
        <i/>
        <vertAlign val="subscript"/>
        <sz val="11"/>
        <rFont val="Arial"/>
        <family val="2"/>
      </rPr>
      <t>elec</t>
    </r>
    <phoneticPr fontId="5"/>
  </si>
  <si>
    <r>
      <t>NCV</t>
    </r>
    <r>
      <rPr>
        <i/>
        <vertAlign val="subscript"/>
        <sz val="11"/>
        <rFont val="Arial"/>
        <family val="2"/>
      </rPr>
      <t>fuel</t>
    </r>
    <phoneticPr fontId="5"/>
  </si>
  <si>
    <r>
      <t>EF</t>
    </r>
    <r>
      <rPr>
        <i/>
        <vertAlign val="subscript"/>
        <sz val="11"/>
        <rFont val="Arial"/>
        <family val="2"/>
      </rPr>
      <t>fuel</t>
    </r>
    <phoneticPr fontId="5"/>
  </si>
  <si>
    <t>Identification number of refrigerators</t>
    <phoneticPr fontId="4"/>
  </si>
  <si>
    <r>
      <t xml:space="preserve">Power consumption of project refrigerator </t>
    </r>
    <r>
      <rPr>
        <i/>
        <sz val="11"/>
        <rFont val="Arial"/>
        <family val="2"/>
      </rPr>
      <t>i</t>
    </r>
    <r>
      <rPr>
        <sz val="11"/>
        <rFont val="Arial"/>
        <family val="2"/>
      </rPr>
      <t xml:space="preserve"> during the period </t>
    </r>
    <r>
      <rPr>
        <i/>
        <sz val="11"/>
        <rFont val="Arial"/>
        <family val="2"/>
      </rPr>
      <t>p</t>
    </r>
    <phoneticPr fontId="5"/>
  </si>
  <si>
    <r>
      <t xml:space="preserve">COP of reference refrigerator </t>
    </r>
    <r>
      <rPr>
        <i/>
        <sz val="11"/>
        <rFont val="Arial"/>
        <family val="2"/>
      </rPr>
      <t>i</t>
    </r>
    <phoneticPr fontId="5"/>
  </si>
  <si>
    <r>
      <t xml:space="preserve">COP of project refrigerator </t>
    </r>
    <r>
      <rPr>
        <i/>
        <sz val="11"/>
        <rFont val="Arial"/>
        <family val="2"/>
      </rPr>
      <t>i</t>
    </r>
    <phoneticPr fontId="5"/>
  </si>
  <si>
    <t>mass or volume/p</t>
    <phoneticPr fontId="5"/>
  </si>
  <si>
    <t>GJ/mass or volume</t>
    <phoneticPr fontId="5"/>
  </si>
  <si>
    <r>
      <t xml:space="preserve">Specifications of project refrigerator </t>
    </r>
    <r>
      <rPr>
        <i/>
        <sz val="11"/>
        <rFont val="Arial"/>
        <family val="2"/>
      </rPr>
      <t>i</t>
    </r>
    <r>
      <rPr>
        <sz val="11"/>
        <rFont val="Arial"/>
        <family val="2"/>
      </rPr>
      <t xml:space="preserve"> prepared for the quotation or factory acceptance test data at the time of shipment by manufacturer</t>
    </r>
    <phoneticPr fontId="5"/>
  </si>
  <si>
    <t>The evidence stating information relevant to the value of emission factor (e.g. data of power generation, type of power plant, type of fossil fuel, period of time)</t>
    <phoneticPr fontId="5"/>
  </si>
  <si>
    <t>For
Case 2), Option b); and
Case 3), Option c)</t>
    <phoneticPr fontId="5"/>
  </si>
  <si>
    <t>For
Case 2), Option a); and
Case 3), Option b)</t>
    <phoneticPr fontId="5"/>
  </si>
  <si>
    <t>For
Case 2), Options a) and b); and
Case 3), Options b) and c)</t>
    <phoneticPr fontId="5"/>
  </si>
  <si>
    <r>
      <t xml:space="preserve">Amount of fuel input for power generation during the period </t>
    </r>
    <r>
      <rPr>
        <i/>
        <sz val="11"/>
        <rFont val="Arial"/>
        <family val="2"/>
      </rPr>
      <t>p</t>
    </r>
    <phoneticPr fontId="5"/>
  </si>
  <si>
    <r>
      <t xml:space="preserve">Amount of electricity generated during the period </t>
    </r>
    <r>
      <rPr>
        <i/>
        <sz val="11"/>
        <rFont val="Arial"/>
        <family val="2"/>
      </rPr>
      <t>p</t>
    </r>
    <phoneticPr fontId="5"/>
  </si>
  <si>
    <r>
      <t>CO</t>
    </r>
    <r>
      <rPr>
        <vertAlign val="subscript"/>
        <sz val="11"/>
        <rFont val="Arial"/>
        <family val="2"/>
      </rPr>
      <t>2</t>
    </r>
    <r>
      <rPr>
        <sz val="11"/>
        <rFont val="Arial"/>
        <family val="2"/>
      </rPr>
      <t xml:space="preserve"> emission factor for consumed electricity
</t>
    </r>
    <r>
      <rPr>
        <b/>
        <sz val="11"/>
        <rFont val="Arial"/>
        <family val="2"/>
      </rPr>
      <t>For Case 1)</t>
    </r>
    <phoneticPr fontId="5"/>
  </si>
  <si>
    <r>
      <t>CO</t>
    </r>
    <r>
      <rPr>
        <vertAlign val="subscript"/>
        <sz val="11"/>
        <rFont val="Arial"/>
        <family val="2"/>
      </rPr>
      <t>2</t>
    </r>
    <r>
      <rPr>
        <sz val="11"/>
        <rFont val="Arial"/>
        <family val="2"/>
      </rPr>
      <t xml:space="preserve"> emission factor for consumed electricity
</t>
    </r>
    <r>
      <rPr>
        <b/>
        <sz val="11"/>
        <rFont val="Arial"/>
        <family val="2"/>
      </rPr>
      <t>For
Case 2), Option a); and</t>
    </r>
    <r>
      <rPr>
        <sz val="11"/>
        <rFont val="Arial"/>
        <family val="2"/>
      </rPr>
      <t xml:space="preserve">
</t>
    </r>
    <r>
      <rPr>
        <b/>
        <sz val="11"/>
        <rFont val="Arial"/>
        <family val="2"/>
      </rPr>
      <t>Case 3), Option b)</t>
    </r>
    <phoneticPr fontId="5"/>
  </si>
  <si>
    <r>
      <t>CO</t>
    </r>
    <r>
      <rPr>
        <vertAlign val="subscript"/>
        <sz val="11"/>
        <rFont val="Arial"/>
        <family val="2"/>
      </rPr>
      <t>2</t>
    </r>
    <r>
      <rPr>
        <sz val="11"/>
        <rFont val="Arial"/>
        <family val="2"/>
      </rPr>
      <t xml:space="preserve"> emission factor for consumed electricity
</t>
    </r>
    <r>
      <rPr>
        <b/>
        <sz val="11"/>
        <rFont val="Arial"/>
        <family val="2"/>
      </rPr>
      <t>For
Case 2), Option b); and</t>
    </r>
    <r>
      <rPr>
        <sz val="11"/>
        <rFont val="Arial"/>
        <family val="2"/>
      </rPr>
      <t xml:space="preserve">
</t>
    </r>
    <r>
      <rPr>
        <b/>
        <sz val="11"/>
        <rFont val="Arial"/>
        <family val="2"/>
      </rPr>
      <t>Case 3), Option c)</t>
    </r>
    <phoneticPr fontId="5"/>
  </si>
  <si>
    <r>
      <t xml:space="preserve">CO2 emission factor for consumed electricity
</t>
    </r>
    <r>
      <rPr>
        <b/>
        <sz val="11"/>
        <rFont val="Arial"/>
        <family val="2"/>
      </rPr>
      <t xml:space="preserve">For Case 2), in case the captive electricity generation system meets all of the following conditions:
</t>
    </r>
    <r>
      <rPr>
        <sz val="11"/>
        <rFont val="Arial"/>
        <family val="2"/>
      </rPr>
      <t xml:space="preserve"> - The system is non-renewable generation system; and
 - Electricity generation capacity of the system is less than or equal to 15 MW</t>
    </r>
    <phoneticPr fontId="5"/>
  </si>
  <si>
    <r>
      <t>CO</t>
    </r>
    <r>
      <rPr>
        <vertAlign val="subscript"/>
        <sz val="11"/>
        <rFont val="Arial"/>
        <family val="2"/>
      </rPr>
      <t>2</t>
    </r>
    <r>
      <rPr>
        <sz val="11"/>
        <rFont val="Arial"/>
        <family val="2"/>
      </rPr>
      <t xml:space="preserve"> emission factor for consumed electricity
</t>
    </r>
    <r>
      <rPr>
        <b/>
        <sz val="11"/>
        <rFont val="Arial"/>
        <family val="2"/>
      </rPr>
      <t>For Case 3), Option a)</t>
    </r>
    <phoneticPr fontId="5"/>
  </si>
  <si>
    <r>
      <t>CO</t>
    </r>
    <r>
      <rPr>
        <vertAlign val="subscript"/>
        <sz val="11"/>
        <rFont val="Arial"/>
        <family val="2"/>
      </rPr>
      <t>2</t>
    </r>
    <r>
      <rPr>
        <sz val="11"/>
        <rFont val="Arial"/>
        <family val="2"/>
      </rPr>
      <t xml:space="preserve"> emission factor for consumed electricity
</t>
    </r>
    <r>
      <rPr>
        <b/>
        <sz val="11"/>
        <rFont val="Arial"/>
        <family val="2"/>
      </rPr>
      <t>For
Case 2), Option a); and
Case 3), Option b)</t>
    </r>
    <phoneticPr fontId="5"/>
  </si>
  <si>
    <r>
      <t>CO</t>
    </r>
    <r>
      <rPr>
        <vertAlign val="subscript"/>
        <sz val="11"/>
        <rFont val="Arial"/>
        <family val="2"/>
      </rPr>
      <t>2</t>
    </r>
    <r>
      <rPr>
        <sz val="11"/>
        <rFont val="Arial"/>
        <family val="2"/>
      </rPr>
      <t xml:space="preserve"> emission factor for consumed electricity
</t>
    </r>
    <r>
      <rPr>
        <b/>
        <sz val="11"/>
        <rFont val="Arial"/>
        <family val="2"/>
      </rPr>
      <t>For
Case 2), Option b); and
Case 3), Option c)</t>
    </r>
    <phoneticPr fontId="5"/>
  </si>
  <si>
    <r>
      <t>CO</t>
    </r>
    <r>
      <rPr>
        <vertAlign val="subscript"/>
        <sz val="11"/>
        <rFont val="Arial"/>
        <family val="2"/>
      </rPr>
      <t>2</t>
    </r>
    <r>
      <rPr>
        <sz val="11"/>
        <rFont val="Arial"/>
        <family val="2"/>
      </rPr>
      <t xml:space="preserve"> emission factor for consumed electricity
</t>
    </r>
    <r>
      <rPr>
        <b/>
        <sz val="11"/>
        <rFont val="Arial"/>
        <family val="2"/>
      </rPr>
      <t>For Case 2), in case the captive electricity generation system meets all of the following conditions:</t>
    </r>
    <r>
      <rPr>
        <sz val="11"/>
        <rFont val="Arial"/>
        <family val="2"/>
      </rPr>
      <t xml:space="preserve">
 - The system is non-renewable generation system; and
 - Electricity generation capacity of the system is less than or equal to 15 MW</t>
    </r>
    <phoneticPr fontId="5"/>
  </si>
  <si>
    <r>
      <t>CO</t>
    </r>
    <r>
      <rPr>
        <vertAlign val="subscript"/>
        <sz val="11"/>
        <rFont val="Arial"/>
        <family val="2"/>
      </rPr>
      <t>2</t>
    </r>
    <r>
      <rPr>
        <sz val="11"/>
        <rFont val="Arial"/>
        <family val="2"/>
      </rPr>
      <t xml:space="preserve"> emission factor for consumed electricity
</t>
    </r>
    <r>
      <rPr>
        <b/>
        <sz val="11"/>
        <rFont val="Arial"/>
        <family val="2"/>
      </rPr>
      <t>For Case 3), Option a)</t>
    </r>
    <phoneticPr fontId="4"/>
  </si>
  <si>
    <r>
      <t>COP</t>
    </r>
    <r>
      <rPr>
        <vertAlign val="subscript"/>
        <sz val="11"/>
        <rFont val="Arial Unicode MS"/>
        <family val="3"/>
        <charset val="128"/>
      </rPr>
      <t>RE,i</t>
    </r>
    <r>
      <rPr>
        <sz val="11"/>
        <rFont val="Arial Unicode MS"/>
        <family val="3"/>
        <charset val="128"/>
      </rPr>
      <t xml:space="preserve"> 
   Room temperature condition: - 25 deg. C
   Cooling capacity: 42.4 ≤ x ≤ 340.0 kW</t>
    </r>
    <phoneticPr fontId="5"/>
  </si>
  <si>
    <r>
      <t>COP</t>
    </r>
    <r>
      <rPr>
        <vertAlign val="subscript"/>
        <sz val="11"/>
        <rFont val="Arial Unicode MS"/>
        <family val="3"/>
        <charset val="128"/>
      </rPr>
      <t>RE,i</t>
    </r>
    <r>
      <rPr>
        <sz val="11"/>
        <rFont val="Arial Unicode MS"/>
        <family val="3"/>
        <charset val="128"/>
      </rPr>
      <t xml:space="preserve"> 
   Room temperature condition: 0 deg. C
   Cooling capacity: 73.6 ≤ x ≤ 516.4 kW</t>
    </r>
    <phoneticPr fontId="5"/>
  </si>
  <si>
    <r>
      <t>COP</t>
    </r>
    <r>
      <rPr>
        <vertAlign val="subscript"/>
        <sz val="11"/>
        <rFont val="Arial Unicode MS"/>
        <family val="3"/>
        <charset val="128"/>
      </rPr>
      <t>RE,i</t>
    </r>
    <r>
      <rPr>
        <sz val="11"/>
        <rFont val="Arial Unicode MS"/>
        <family val="3"/>
        <charset val="128"/>
      </rPr>
      <t xml:space="preserve"> 
   Room temperature condition: 5 deg. C
   Cooling capacity: 86.2 ≤ x ≤ 612.6 kW</t>
    </r>
    <phoneticPr fontId="5"/>
  </si>
  <si>
    <t xml:space="preserve">Monitoring Plan Sheet (input sheet) [Attachment to Project Design Document]  </t>
    <phoneticPr fontId="5"/>
  </si>
  <si>
    <t>Monitoring Spreadsheet: JCM_TH_AM011_ver01.0</t>
    <phoneticPr fontId="5"/>
  </si>
  <si>
    <t>Monitoring Structure Sheet [Attachment to Project Design Document]</t>
  </si>
  <si>
    <t>Responsible personnel</t>
  </si>
  <si>
    <t>Role</t>
  </si>
  <si>
    <t>Monitoring Plan Sheet (Calculation Process Sheet) [Attachment to Project Design Document]</t>
    <phoneticPr fontId="5"/>
  </si>
  <si>
    <t xml:space="preserve">Monitoring Report Sheet (input sheet) [For Verification] </t>
    <phoneticPr fontId="5"/>
  </si>
  <si>
    <t>Monitoring Report Sheet (Calculation Process Sheet) [For Verification]</t>
    <phoneticPr fontId="5"/>
  </si>
  <si>
    <r>
      <t xml:space="preserve">Table 1: Parameters monitored </t>
    </r>
    <r>
      <rPr>
        <b/>
        <i/>
        <sz val="11"/>
        <color indexed="8"/>
        <rFont val="Arial"/>
        <family val="2"/>
      </rPr>
      <t>ex post</t>
    </r>
    <phoneticPr fontId="5"/>
  </si>
  <si>
    <r>
      <t xml:space="preserve">Table 2: Project-specific parameters fixed </t>
    </r>
    <r>
      <rPr>
        <b/>
        <i/>
        <sz val="11"/>
        <color indexed="8"/>
        <rFont val="Arial"/>
        <family val="2"/>
      </rPr>
      <t>ex ante</t>
    </r>
    <phoneticPr fontId="5"/>
  </si>
  <si>
    <t>Monitoring period</t>
    <phoneticPr fontId="4"/>
  </si>
  <si>
    <t>Monitoring period</t>
    <phoneticPr fontId="5"/>
  </si>
  <si>
    <t>(k)</t>
    <phoneticPr fontId="5"/>
  </si>
  <si>
    <t>Monitored Values</t>
    <phoneticPr fontId="5"/>
  </si>
  <si>
    <r>
      <t xml:space="preserve">Parameters monitored </t>
    </r>
    <r>
      <rPr>
        <b/>
        <i/>
        <sz val="11"/>
        <color indexed="9"/>
        <rFont val="Arial"/>
        <family val="2"/>
      </rPr>
      <t>ex post</t>
    </r>
    <phoneticPr fontId="4"/>
  </si>
  <si>
    <r>
      <t xml:space="preserve">Project-specific parameters fixed </t>
    </r>
    <r>
      <rPr>
        <b/>
        <i/>
        <sz val="11"/>
        <color indexed="9"/>
        <rFont val="Arial"/>
        <family val="2"/>
      </rPr>
      <t>ex ante</t>
    </r>
    <phoneticPr fontId="4"/>
  </si>
  <si>
    <r>
      <rPr>
        <b/>
        <i/>
        <sz val="11"/>
        <color theme="0"/>
        <rFont val="Arial"/>
        <family val="2"/>
      </rPr>
      <t xml:space="preserve">Ex-post </t>
    </r>
    <r>
      <rPr>
        <b/>
        <sz val="11"/>
        <color theme="0"/>
        <rFont val="Arial"/>
        <family val="2"/>
      </rPr>
      <t>calculation of emissions</t>
    </r>
    <phoneticPr fontId="4"/>
  </si>
  <si>
    <t>Input on "MRS
(input_separate)"</t>
    <phoneticPr fontId="5"/>
  </si>
  <si>
    <t>Selected from the default values set in the methodology</t>
    <phoneticPr fontId="5"/>
  </si>
  <si>
    <r>
      <t>Table3:</t>
    </r>
    <r>
      <rPr>
        <b/>
        <i/>
        <sz val="11"/>
        <color rgb="FF000000"/>
        <rFont val="Arial"/>
        <family val="2"/>
      </rPr>
      <t xml:space="preserve"> Ex-post</t>
    </r>
    <r>
      <rPr>
        <b/>
        <sz val="11"/>
        <color indexed="8"/>
        <rFont val="Arial"/>
        <family val="2"/>
      </rPr>
      <t xml:space="preserve"> calculation of CO</t>
    </r>
    <r>
      <rPr>
        <b/>
        <vertAlign val="subscript"/>
        <sz val="11"/>
        <color rgb="FF000000"/>
        <rFont val="Arial"/>
        <family val="2"/>
      </rPr>
      <t>2</t>
    </r>
    <r>
      <rPr>
        <b/>
        <sz val="11"/>
        <color indexed="8"/>
        <rFont val="Arial"/>
        <family val="2"/>
      </rPr>
      <t xml:space="preserve"> emission reductions</t>
    </r>
    <phoneticPr fontId="5"/>
  </si>
  <si>
    <t>General Manager
Plant &amp; Ships Dept.
KANEMATSU CORPORATON</t>
  </si>
  <si>
    <t>In charge of authorizing the monitoring report.</t>
  </si>
  <si>
    <t>Factory Manager
Better Foods Co., Ltd.</t>
  </si>
  <si>
    <t>In charge of approving the archived data after being checked and corrected when necessary and preparation of monitoring report.</t>
  </si>
  <si>
    <t>Maintenance staff 
Better Foods Co., Ltd.</t>
  </si>
  <si>
    <t>In charge of checking the archived data.</t>
  </si>
  <si>
    <t>MRV staff
Better Foods Co., Ltd.</t>
  </si>
  <si>
    <t>In charge of monitoring procedure (data collection and storage), including monitoring equipments and calibrations, and training of monitoring personnel.</t>
  </si>
  <si>
    <r>
      <t>Data is measured by electricity meters installed for this project and stored automatically.</t>
    </r>
    <r>
      <rPr>
        <sz val="11"/>
        <rFont val="ＭＳ Ｐゴシック"/>
        <family val="3"/>
        <charset val="128"/>
      </rPr>
      <t xml:space="preserve">
A</t>
    </r>
    <r>
      <rPr>
        <sz val="11"/>
        <rFont val="Arial"/>
        <family val="2"/>
      </rPr>
      <t>ccuracy of the electricity meters are guaranteed by the manufacturer for 7 years after installation in accordance with the regulations for electricity meters in Japan. The electricity meters have to be replaced with new ones with manufacturer guarantee of the same accuracy level or calibrated before expiration of the guranteed period.</t>
    </r>
    <phoneticPr fontId="5"/>
  </si>
  <si>
    <t>Reference Number: TH020</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</si>
</sst>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 ;[Red]\-#,##0\ "/>
    <numFmt numFmtId="177" formatCode="#,##0.000_ ;[Red]\-#,##0.000\ "/>
    <numFmt numFmtId="178" formatCode="0.00_ "/>
    <numFmt numFmtId="179" formatCode="0.0000_ "/>
    <numFmt numFmtId="180" formatCode="#,##0.00_ ;[Red]\-#,##0.00\ "/>
    <numFmt numFmtId="181" formatCode="#,##0.00_);[Red]\(#,##0.00\)"/>
    <numFmt numFmtId="182" formatCode="#,##0.00_ "/>
    <numFmt numFmtId="183" formatCode="#,##0.0000_ "/>
    <numFmt numFmtId="184" formatCode="#,##0.0000_ ;[Red]\-#,##0.0000\ "/>
    <numFmt numFmtId="185" formatCode="#"/>
  </numFmts>
  <fonts count="33">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3"/>
      <charset val="128"/>
      <scheme val="minor"/>
    </font>
    <font>
      <sz val="11"/>
      <color indexed="8"/>
      <name val="Arial"/>
      <family val="2"/>
    </font>
    <font>
      <sz val="6"/>
      <name val="ＭＳ Ｐゴシック"/>
      <family val="3"/>
      <charset val="128"/>
      <scheme val="minor"/>
    </font>
    <font>
      <sz val="6"/>
      <name val="ＭＳ Ｐゴシック"/>
      <family val="3"/>
      <charset val="128"/>
    </font>
    <font>
      <b/>
      <sz val="12"/>
      <color indexed="9"/>
      <name val="Arial"/>
      <family val="2"/>
    </font>
    <font>
      <b/>
      <sz val="11"/>
      <color indexed="9"/>
      <name val="Arial"/>
      <family val="2"/>
    </font>
    <font>
      <b/>
      <sz val="11"/>
      <color indexed="8"/>
      <name val="Arial"/>
      <family val="2"/>
    </font>
    <font>
      <sz val="11"/>
      <name val="Arial"/>
      <family val="2"/>
    </font>
    <font>
      <vertAlign val="subscript"/>
      <sz val="11"/>
      <name val="Arial"/>
      <family val="2"/>
    </font>
    <font>
      <i/>
      <sz val="11"/>
      <name val="Arial"/>
      <family val="2"/>
    </font>
    <font>
      <sz val="11"/>
      <color indexed="8"/>
      <name val="ＭＳ Ｐゴシック"/>
      <family val="3"/>
      <charset val="128"/>
    </font>
    <font>
      <sz val="11"/>
      <name val="ＭＳ Ｐゴシック"/>
      <family val="3"/>
      <charset val="128"/>
    </font>
    <font>
      <i/>
      <sz val="11"/>
      <color indexed="8"/>
      <name val="Arial"/>
      <family val="2"/>
    </font>
    <font>
      <vertAlign val="subscript"/>
      <sz val="11"/>
      <color indexed="8"/>
      <name val="Arial"/>
      <family val="2"/>
    </font>
    <font>
      <b/>
      <sz val="11"/>
      <name val="Arial"/>
      <family val="2"/>
    </font>
    <font>
      <sz val="11"/>
      <color rgb="FF000000"/>
      <name val="Arial"/>
      <family val="2"/>
    </font>
    <font>
      <b/>
      <sz val="11"/>
      <color theme="1"/>
      <name val="Arial"/>
      <family val="2"/>
    </font>
    <font>
      <b/>
      <i/>
      <sz val="11"/>
      <color indexed="9"/>
      <name val="Arial"/>
      <family val="2"/>
    </font>
    <font>
      <b/>
      <sz val="11"/>
      <color theme="0"/>
      <name val="Arial"/>
      <family val="2"/>
    </font>
    <font>
      <b/>
      <i/>
      <sz val="11"/>
      <color theme="0"/>
      <name val="Arial"/>
      <family val="2"/>
    </font>
    <font>
      <sz val="11"/>
      <color theme="0"/>
      <name val="Arial"/>
      <family val="2"/>
    </font>
    <font>
      <sz val="11"/>
      <color theme="1"/>
      <name val="Arial"/>
      <family val="2"/>
    </font>
    <font>
      <sz val="11"/>
      <color rgb="FFFF0000"/>
      <name val="Arial"/>
      <family val="2"/>
    </font>
    <font>
      <b/>
      <i/>
      <sz val="11"/>
      <color indexed="8"/>
      <name val="Arial"/>
      <family val="2"/>
    </font>
    <font>
      <b/>
      <vertAlign val="subscript"/>
      <sz val="11"/>
      <color indexed="8"/>
      <name val="Arial"/>
      <family val="2"/>
    </font>
    <font>
      <b/>
      <vertAlign val="subscript"/>
      <sz val="11"/>
      <color indexed="9"/>
      <name val="Arial"/>
      <family val="2"/>
    </font>
    <font>
      <i/>
      <vertAlign val="subscript"/>
      <sz val="11"/>
      <name val="Arial"/>
      <family val="2"/>
    </font>
    <font>
      <sz val="11"/>
      <name val="Arial Unicode MS"/>
      <family val="3"/>
      <charset val="128"/>
    </font>
    <font>
      <vertAlign val="subscript"/>
      <sz val="11"/>
      <name val="Arial Unicode MS"/>
      <family val="3"/>
      <charset val="128"/>
    </font>
    <font>
      <b/>
      <i/>
      <sz val="11"/>
      <color rgb="FF000000"/>
      <name val="Arial"/>
      <family val="2"/>
    </font>
    <font>
      <b/>
      <vertAlign val="subscript"/>
      <sz val="11"/>
      <color rgb="FF000000"/>
      <name val="Arial"/>
      <family val="2"/>
    </font>
  </fonts>
  <fills count="11">
    <fill>
      <patternFill patternType="none"/>
    </fill>
    <fill>
      <patternFill patternType="gray125"/>
    </fill>
    <fill>
      <patternFill patternType="solid">
        <fgColor theme="9" tint="0.59999389629810485"/>
        <bgColor indexed="65"/>
      </patternFill>
    </fill>
    <fill>
      <patternFill patternType="solid">
        <fgColor theme="3" tint="0.79998168889431442"/>
        <bgColor indexed="64"/>
      </patternFill>
    </fill>
    <fill>
      <patternFill patternType="solid">
        <fgColor indexed="9"/>
        <bgColor indexed="64"/>
      </patternFill>
    </fill>
    <fill>
      <patternFill patternType="solid">
        <fgColor rgb="FFC5D9F1"/>
        <bgColor indexed="64"/>
      </patternFill>
    </fill>
    <fill>
      <patternFill patternType="solid">
        <fgColor theme="3" tint="-0.24994659260841701"/>
        <bgColor indexed="64"/>
      </patternFill>
    </fill>
    <fill>
      <patternFill patternType="solid">
        <fgColor theme="3" tint="-0.49998474074526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3" tint="-0.249977111117893"/>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23"/>
      </left>
      <right/>
      <top style="thin">
        <color indexed="23"/>
      </top>
      <bottom style="medium">
        <color indexed="10"/>
      </bottom>
      <diagonal/>
    </border>
    <border>
      <left/>
      <right style="thin">
        <color indexed="23"/>
      </right>
      <top style="thin">
        <color indexed="23"/>
      </top>
      <bottom style="medium">
        <color indexed="10"/>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23"/>
      </left>
      <right style="thin">
        <color indexed="23"/>
      </right>
      <top style="thin">
        <color indexed="23"/>
      </top>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style="thin">
        <color theme="1" tint="0.34998626667073579"/>
      </left>
      <right style="thin">
        <color indexed="23"/>
      </right>
      <top style="thin">
        <color indexed="23"/>
      </top>
      <bottom/>
      <diagonal/>
    </border>
    <border>
      <left style="thin">
        <color indexed="23"/>
      </left>
      <right style="thin">
        <color theme="1" tint="0.34998626667073579"/>
      </right>
      <top style="thin">
        <color indexed="23"/>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medium">
        <color rgb="FFFF0000"/>
      </left>
      <right style="medium">
        <color rgb="FFFF0000"/>
      </right>
      <top style="medium">
        <color rgb="FFFF0000"/>
      </top>
      <bottom style="medium">
        <color rgb="FFFF0000"/>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thin">
        <color indexed="23"/>
      </top>
      <bottom style="thin">
        <color indexed="23"/>
      </bottom>
      <diagonal/>
    </border>
    <border>
      <left style="thin">
        <color auto="1"/>
      </left>
      <right style="thin">
        <color auto="1"/>
      </right>
      <top style="thin">
        <color auto="1"/>
      </top>
      <bottom/>
      <diagonal/>
    </border>
    <border>
      <left style="thin">
        <color indexed="23"/>
      </left>
      <right/>
      <top/>
      <bottom style="thin">
        <color indexed="23"/>
      </bottom>
      <diagonal/>
    </border>
    <border>
      <left/>
      <right/>
      <top/>
      <bottom style="thin">
        <color indexed="23"/>
      </bottom>
      <diagonal/>
    </border>
    <border>
      <left style="thin">
        <color indexed="23"/>
      </left>
      <right/>
      <top style="thin">
        <color indexed="23"/>
      </top>
      <bottom/>
      <diagonal/>
    </border>
    <border>
      <left/>
      <right/>
      <top style="thin">
        <color indexed="23"/>
      </top>
      <bottom/>
      <diagonal/>
    </border>
  </borders>
  <cellStyleXfs count="5">
    <xf numFmtId="0" fontId="0" fillId="0" borderId="0">
      <alignment vertical="center"/>
    </xf>
    <xf numFmtId="38" fontId="12" fillId="0" borderId="0" applyFont="0" applyFill="0" applyBorder="0" applyAlignment="0" applyProtection="0">
      <alignment vertical="center"/>
    </xf>
    <xf numFmtId="0" fontId="2" fillId="2" borderId="0" applyNumberFormat="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162">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9" fillId="0" borderId="1" xfId="0" applyFont="1" applyFill="1" applyBorder="1" applyAlignment="1" applyProtection="1">
      <alignment vertical="center" wrapText="1"/>
      <protection locked="0"/>
    </xf>
    <xf numFmtId="0" fontId="9" fillId="4" borderId="1" xfId="0" applyFont="1" applyFill="1" applyBorder="1" applyAlignment="1" applyProtection="1">
      <alignment vertical="center" wrapText="1"/>
      <protection locked="0"/>
    </xf>
    <xf numFmtId="177" fontId="9" fillId="4" borderId="1" xfId="1" applyNumberFormat="1" applyFont="1" applyFill="1" applyBorder="1" applyAlignment="1" applyProtection="1">
      <alignment horizontal="right" vertical="center"/>
      <protection locked="0"/>
    </xf>
    <xf numFmtId="177" fontId="9" fillId="4" borderId="1" xfId="1" applyNumberFormat="1" applyFont="1" applyFill="1" applyBorder="1" applyProtection="1">
      <alignment vertical="center"/>
      <protection locked="0"/>
    </xf>
    <xf numFmtId="0" fontId="3" fillId="0" borderId="0" xfId="0" applyFont="1" applyBorder="1">
      <alignment vertical="center"/>
    </xf>
    <xf numFmtId="0" fontId="3" fillId="0" borderId="0" xfId="0" applyFont="1" applyAlignment="1">
      <alignment horizontal="center" vertical="center"/>
    </xf>
    <xf numFmtId="0" fontId="3" fillId="0" borderId="0" xfId="0" applyFont="1" applyFill="1" applyBorder="1">
      <alignment vertical="center"/>
    </xf>
    <xf numFmtId="0" fontId="9" fillId="0" borderId="0" xfId="0" applyFont="1" applyFill="1" applyBorder="1" applyAlignment="1">
      <alignment horizontal="left" vertical="center"/>
    </xf>
    <xf numFmtId="0" fontId="9" fillId="0" borderId="0" xfId="0" applyFont="1" applyFill="1" applyBorder="1">
      <alignment vertical="center"/>
    </xf>
    <xf numFmtId="0" fontId="3" fillId="0" borderId="0" xfId="0" applyFont="1" applyFill="1" applyBorder="1" applyAlignment="1">
      <alignment horizontal="center" vertical="center"/>
    </xf>
    <xf numFmtId="0" fontId="3" fillId="4" borderId="0" xfId="0" applyFont="1" applyFill="1" applyBorder="1">
      <alignment vertical="center"/>
    </xf>
    <xf numFmtId="0" fontId="9" fillId="0" borderId="2" xfId="0" applyFont="1" applyBorder="1" applyProtection="1">
      <alignment vertical="center"/>
      <protection locked="0"/>
    </xf>
    <xf numFmtId="180" fontId="9" fillId="4" borderId="1" xfId="1" applyNumberFormat="1" applyFont="1" applyFill="1" applyBorder="1" applyProtection="1">
      <alignment vertical="center"/>
      <protection locked="0"/>
    </xf>
    <xf numFmtId="181" fontId="9" fillId="0" borderId="2" xfId="1" applyNumberFormat="1" applyFont="1" applyBorder="1" applyProtection="1">
      <alignment vertical="center"/>
      <protection locked="0"/>
    </xf>
    <xf numFmtId="0" fontId="7" fillId="6" borderId="15" xfId="0" applyFont="1" applyFill="1" applyBorder="1">
      <alignment vertical="center"/>
    </xf>
    <xf numFmtId="0" fontId="3" fillId="6" borderId="15" xfId="0" applyFont="1" applyFill="1" applyBorder="1">
      <alignment vertical="center"/>
    </xf>
    <xf numFmtId="0" fontId="7" fillId="6" borderId="15" xfId="0" applyFont="1" applyFill="1" applyBorder="1" applyAlignment="1">
      <alignment horizontal="center" vertical="center"/>
    </xf>
    <xf numFmtId="0" fontId="7" fillId="6" borderId="15" xfId="0" applyFont="1" applyFill="1" applyBorder="1" applyAlignment="1">
      <alignment horizontal="center" vertical="center" shrinkToFit="1"/>
    </xf>
    <xf numFmtId="0" fontId="3" fillId="8" borderId="15" xfId="0" applyFont="1" applyFill="1" applyBorder="1">
      <alignment vertical="center"/>
    </xf>
    <xf numFmtId="0" fontId="3" fillId="0" borderId="15" xfId="0" applyFont="1" applyBorder="1" applyAlignment="1">
      <alignment horizontal="center" vertical="center"/>
    </xf>
    <xf numFmtId="0" fontId="3" fillId="0" borderId="15" xfId="0" applyFont="1" applyFill="1" applyBorder="1" applyAlignment="1">
      <alignment horizontal="center" vertical="center"/>
    </xf>
    <xf numFmtId="0" fontId="3" fillId="3" borderId="15" xfId="0" applyFont="1" applyFill="1" applyBorder="1">
      <alignment vertical="center"/>
    </xf>
    <xf numFmtId="0" fontId="3" fillId="8" borderId="15" xfId="0" applyFont="1" applyFill="1" applyBorder="1" applyAlignment="1">
      <alignment vertical="center"/>
    </xf>
    <xf numFmtId="0" fontId="9" fillId="0" borderId="15" xfId="0" applyFont="1" applyBorder="1" applyAlignment="1">
      <alignment horizontal="center" vertical="center"/>
    </xf>
    <xf numFmtId="0" fontId="7" fillId="6" borderId="17" xfId="0" applyFont="1" applyFill="1" applyBorder="1">
      <alignment vertical="center"/>
    </xf>
    <xf numFmtId="0" fontId="3" fillId="6" borderId="16" xfId="0" applyFont="1" applyFill="1" applyBorder="1">
      <alignment vertical="center"/>
    </xf>
    <xf numFmtId="0" fontId="3" fillId="6" borderId="18" xfId="0" applyFont="1" applyFill="1" applyBorder="1">
      <alignment vertical="center"/>
    </xf>
    <xf numFmtId="0" fontId="3" fillId="8" borderId="17" xfId="0" applyFont="1" applyFill="1" applyBorder="1" applyAlignment="1">
      <alignment vertical="center"/>
    </xf>
    <xf numFmtId="0" fontId="3" fillId="8" borderId="16" xfId="0" applyFont="1" applyFill="1" applyBorder="1">
      <alignment vertical="center"/>
    </xf>
    <xf numFmtId="0" fontId="3" fillId="8" borderId="17" xfId="0" applyFont="1" applyFill="1" applyBorder="1">
      <alignment vertical="center"/>
    </xf>
    <xf numFmtId="0" fontId="3" fillId="9" borderId="2" xfId="0" applyFont="1" applyFill="1" applyBorder="1" applyAlignment="1">
      <alignment horizontal="center" vertical="center"/>
    </xf>
    <xf numFmtId="2" fontId="3" fillId="9" borderId="2" xfId="0" applyNumberFormat="1" applyFont="1" applyFill="1" applyBorder="1" applyAlignment="1">
      <alignment horizontal="center" vertical="center"/>
    </xf>
    <xf numFmtId="0" fontId="3" fillId="0" borderId="0" xfId="0" applyFont="1" applyProtection="1">
      <alignment vertical="center"/>
    </xf>
    <xf numFmtId="0" fontId="3" fillId="0" borderId="0" xfId="0" applyFont="1" applyAlignment="1" applyProtection="1">
      <alignment horizontal="right" vertical="center"/>
    </xf>
    <xf numFmtId="0" fontId="7" fillId="7" borderId="0" xfId="0" applyFont="1" applyFill="1" applyAlignment="1" applyProtection="1">
      <alignment vertical="center"/>
    </xf>
    <xf numFmtId="0" fontId="7" fillId="7" borderId="0" xfId="0" applyFont="1" applyFill="1" applyAlignment="1" applyProtection="1">
      <alignment horizontal="right" vertical="center"/>
    </xf>
    <xf numFmtId="0" fontId="8" fillId="0" borderId="0" xfId="0" applyFont="1" applyFill="1" applyBorder="1" applyProtection="1">
      <alignment vertical="center"/>
    </xf>
    <xf numFmtId="0" fontId="3" fillId="0" borderId="0" xfId="0" applyFont="1" applyAlignment="1" applyProtection="1">
      <alignment vertical="center" wrapText="1"/>
    </xf>
    <xf numFmtId="0" fontId="9" fillId="3" borderId="1" xfId="0" quotePrefix="1" applyFont="1" applyFill="1" applyBorder="1" applyAlignment="1" applyProtection="1">
      <alignment horizontal="center" vertical="center"/>
    </xf>
    <xf numFmtId="0" fontId="9" fillId="3" borderId="1" xfId="0" applyFont="1" applyFill="1" applyBorder="1" applyAlignment="1" applyProtection="1">
      <alignment vertical="center" wrapText="1"/>
    </xf>
    <xf numFmtId="176" fontId="17" fillId="3" borderId="1" xfId="1" applyNumberFormat="1" applyFont="1" applyFill="1" applyBorder="1" applyAlignment="1" applyProtection="1">
      <alignment horizontal="center" vertical="center"/>
    </xf>
    <xf numFmtId="0" fontId="9" fillId="3" borderId="1" xfId="0" applyFont="1" applyFill="1" applyBorder="1" applyAlignment="1" applyProtection="1">
      <alignment vertical="center"/>
    </xf>
    <xf numFmtId="0" fontId="3" fillId="0" borderId="0" xfId="0" applyFont="1" applyFill="1" applyProtection="1">
      <alignment vertical="center"/>
    </xf>
    <xf numFmtId="177" fontId="9" fillId="3" borderId="1" xfId="1" applyNumberFormat="1" applyFont="1" applyFill="1" applyBorder="1" applyProtection="1">
      <alignment vertical="center"/>
    </xf>
    <xf numFmtId="176" fontId="9" fillId="3" borderId="1" xfId="1" applyNumberFormat="1" applyFont="1" applyFill="1" applyBorder="1" applyAlignment="1" applyProtection="1">
      <alignment horizontal="center" vertical="center"/>
    </xf>
    <xf numFmtId="0" fontId="9" fillId="3" borderId="1" xfId="0" quotePrefix="1" applyFont="1" applyFill="1" applyBorder="1" applyAlignment="1" applyProtection="1">
      <alignment vertical="center" wrapText="1"/>
    </xf>
    <xf numFmtId="0" fontId="8" fillId="0" borderId="0" xfId="0" applyFont="1" applyProtection="1">
      <alignment vertical="center"/>
    </xf>
    <xf numFmtId="0" fontId="7" fillId="6" borderId="1" xfId="0" applyFont="1" applyFill="1" applyBorder="1" applyAlignment="1" applyProtection="1">
      <alignment horizontal="center" vertical="center"/>
    </xf>
    <xf numFmtId="0" fontId="3" fillId="3" borderId="7" xfId="0" applyFont="1" applyFill="1" applyBorder="1" applyProtection="1">
      <alignment vertical="center"/>
    </xf>
    <xf numFmtId="0" fontId="3" fillId="0" borderId="0" xfId="0" applyFont="1" applyBorder="1" applyProtection="1">
      <alignment vertical="center"/>
    </xf>
    <xf numFmtId="38" fontId="3" fillId="0" borderId="0" xfId="1" applyFont="1" applyProtection="1">
      <alignment vertical="center"/>
    </xf>
    <xf numFmtId="0" fontId="3" fillId="0" borderId="1" xfId="0" applyFont="1" applyFill="1" applyBorder="1" applyProtection="1">
      <alignment vertical="center"/>
    </xf>
    <xf numFmtId="0" fontId="23" fillId="0" borderId="0" xfId="0" applyFont="1" applyProtection="1">
      <alignment vertical="center"/>
    </xf>
    <xf numFmtId="0" fontId="23" fillId="0" borderId="0" xfId="0" applyFont="1" applyAlignment="1" applyProtection="1">
      <alignment horizontal="right" vertical="center"/>
    </xf>
    <xf numFmtId="0" fontId="18" fillId="6" borderId="2" xfId="0" applyFont="1" applyFill="1" applyBorder="1" applyProtection="1">
      <alignment vertical="center"/>
    </xf>
    <xf numFmtId="0" fontId="18" fillId="0" borderId="0" xfId="0" applyFont="1" applyProtection="1">
      <alignment vertical="center"/>
    </xf>
    <xf numFmtId="0" fontId="22" fillId="6" borderId="2" xfId="0" applyFont="1" applyFill="1" applyBorder="1" applyAlignment="1" applyProtection="1">
      <alignment vertical="center" wrapText="1"/>
    </xf>
    <xf numFmtId="0" fontId="9" fillId="3" borderId="2" xfId="0" applyFont="1" applyFill="1" applyBorder="1" applyAlignment="1" applyProtection="1">
      <alignment vertical="center" wrapText="1"/>
    </xf>
    <xf numFmtId="0" fontId="9" fillId="3" borderId="2" xfId="0" applyFont="1" applyFill="1" applyBorder="1" applyAlignment="1" applyProtection="1">
      <alignment horizontal="left" vertical="center" wrapText="1"/>
    </xf>
    <xf numFmtId="0" fontId="9" fillId="3" borderId="9" xfId="0" applyFont="1" applyFill="1" applyBorder="1" applyAlignment="1" applyProtection="1">
      <alignment vertical="center" wrapText="1"/>
    </xf>
    <xf numFmtId="0" fontId="9" fillId="3" borderId="14" xfId="0" applyFont="1" applyFill="1" applyBorder="1" applyAlignment="1" applyProtection="1">
      <alignment vertical="center" wrapText="1"/>
    </xf>
    <xf numFmtId="181" fontId="17" fillId="5" borderId="2" xfId="1" applyNumberFormat="1" applyFont="1" applyFill="1" applyBorder="1" applyProtection="1">
      <alignment vertical="center"/>
    </xf>
    <xf numFmtId="181" fontId="17" fillId="5" borderId="2" xfId="0" applyNumberFormat="1" applyFont="1" applyFill="1" applyBorder="1" applyProtection="1">
      <alignment vertical="center"/>
    </xf>
    <xf numFmtId="177" fontId="23" fillId="5" borderId="2" xfId="1" applyNumberFormat="1" applyFont="1" applyFill="1" applyBorder="1" applyProtection="1">
      <alignment vertical="center"/>
    </xf>
    <xf numFmtId="179" fontId="17" fillId="5" borderId="2" xfId="0" applyNumberFormat="1" applyFont="1" applyFill="1" applyBorder="1" applyProtection="1">
      <alignment vertical="center"/>
    </xf>
    <xf numFmtId="178" fontId="17" fillId="5" borderId="2" xfId="0" applyNumberFormat="1" applyFont="1" applyFill="1" applyBorder="1" applyProtection="1">
      <alignment vertical="center"/>
    </xf>
    <xf numFmtId="0" fontId="16" fillId="5" borderId="2" xfId="0" applyFont="1" applyFill="1" applyBorder="1" applyAlignment="1" applyProtection="1">
      <alignment horizontal="right" vertical="center"/>
    </xf>
    <xf numFmtId="0" fontId="9" fillId="5" borderId="2" xfId="0" applyFont="1" applyFill="1" applyBorder="1" applyAlignment="1" applyProtection="1">
      <alignment horizontal="right"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7" fillId="6" borderId="17" xfId="0" applyFont="1" applyFill="1" applyBorder="1" applyAlignment="1">
      <alignment horizontal="center" vertical="center"/>
    </xf>
    <xf numFmtId="0" fontId="7" fillId="6" borderId="18" xfId="0" applyFont="1" applyFill="1" applyBorder="1">
      <alignment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xf numFmtId="177" fontId="17" fillId="5" borderId="2" xfId="0" applyNumberFormat="1" applyFont="1" applyFill="1" applyBorder="1" applyProtection="1">
      <alignment vertical="center"/>
    </xf>
    <xf numFmtId="180" fontId="23" fillId="5" borderId="2" xfId="1" applyNumberFormat="1" applyFont="1" applyFill="1" applyBorder="1" applyAlignment="1" applyProtection="1">
      <alignment horizontal="right" vertical="center"/>
    </xf>
    <xf numFmtId="180" fontId="23" fillId="3" borderId="2" xfId="1" applyNumberFormat="1" applyFont="1" applyFill="1" applyBorder="1" applyAlignment="1" applyProtection="1">
      <alignment horizontal="right" vertical="center"/>
    </xf>
    <xf numFmtId="180" fontId="9" fillId="3" borderId="2" xfId="1" applyNumberFormat="1" applyFont="1" applyFill="1" applyBorder="1" applyProtection="1">
      <alignment vertical="center"/>
    </xf>
    <xf numFmtId="180" fontId="9" fillId="5" borderId="2" xfId="1" applyNumberFormat="1" applyFont="1" applyFill="1" applyBorder="1" applyProtection="1">
      <alignment vertical="center"/>
    </xf>
    <xf numFmtId="182" fontId="3" fillId="0" borderId="19" xfId="0" applyNumberFormat="1" applyFont="1" applyBorder="1">
      <alignment vertical="center"/>
    </xf>
    <xf numFmtId="182" fontId="9" fillId="0" borderId="16" xfId="0" applyNumberFormat="1" applyFont="1" applyFill="1" applyBorder="1">
      <alignment vertical="center"/>
    </xf>
    <xf numFmtId="0" fontId="9" fillId="3" borderId="1" xfId="0" applyFont="1" applyFill="1" applyBorder="1" applyAlignment="1" applyProtection="1">
      <alignment horizontal="center" vertical="center"/>
    </xf>
    <xf numFmtId="0" fontId="9" fillId="3" borderId="1" xfId="0" applyFont="1" applyFill="1" applyBorder="1" applyAlignment="1" applyProtection="1">
      <alignment horizontal="center" vertical="center" wrapText="1"/>
    </xf>
    <xf numFmtId="2" fontId="17" fillId="5" borderId="2" xfId="0" applyNumberFormat="1" applyFont="1" applyFill="1" applyBorder="1" applyProtection="1">
      <alignment vertical="center"/>
    </xf>
    <xf numFmtId="0" fontId="11" fillId="3" borderId="2" xfId="0" applyFont="1" applyFill="1" applyBorder="1" applyAlignment="1" applyProtection="1">
      <alignment horizontal="center" vertical="center"/>
    </xf>
    <xf numFmtId="0" fontId="9" fillId="3" borderId="2" xfId="0" applyFont="1" applyFill="1" applyBorder="1" applyAlignment="1" applyProtection="1">
      <alignment horizontal="center" vertical="center" wrapText="1"/>
    </xf>
    <xf numFmtId="0" fontId="9" fillId="3" borderId="1" xfId="0" quotePrefix="1" applyFont="1" applyFill="1" applyBorder="1" applyAlignment="1" applyProtection="1">
      <alignment horizontal="center" vertical="center" wrapText="1"/>
    </xf>
    <xf numFmtId="182" fontId="9" fillId="0" borderId="1" xfId="0" applyNumberFormat="1" applyFont="1" applyFill="1" applyBorder="1" applyProtection="1">
      <alignment vertical="center"/>
      <protection locked="0"/>
    </xf>
    <xf numFmtId="183" fontId="9" fillId="0" borderId="1" xfId="0" applyNumberFormat="1" applyFont="1" applyFill="1" applyBorder="1" applyProtection="1">
      <alignment vertical="center"/>
      <protection locked="0"/>
    </xf>
    <xf numFmtId="182" fontId="9" fillId="0" borderId="2" xfId="0" applyNumberFormat="1" applyFont="1" applyFill="1" applyBorder="1" applyProtection="1">
      <alignment vertical="center"/>
      <protection locked="0"/>
    </xf>
    <xf numFmtId="0" fontId="3" fillId="0" borderId="8" xfId="0" applyFont="1" applyFill="1" applyBorder="1" applyProtection="1">
      <alignment vertical="center"/>
    </xf>
    <xf numFmtId="0" fontId="3" fillId="0" borderId="22" xfId="0" applyFont="1" applyFill="1" applyBorder="1" applyProtection="1">
      <alignment vertical="center"/>
    </xf>
    <xf numFmtId="0" fontId="3" fillId="0" borderId="7" xfId="0" applyFont="1" applyFill="1" applyBorder="1" applyProtection="1">
      <alignment vertical="center"/>
    </xf>
    <xf numFmtId="0" fontId="9" fillId="3" borderId="1" xfId="0" applyFont="1" applyFill="1" applyBorder="1" applyAlignment="1" applyProtection="1">
      <alignment vertical="center" wrapText="1"/>
    </xf>
    <xf numFmtId="0" fontId="7" fillId="6" borderId="1" xfId="0" applyFont="1" applyFill="1" applyBorder="1" applyAlignment="1" applyProtection="1">
      <alignment horizontal="center" vertical="center" wrapText="1"/>
    </xf>
    <xf numFmtId="0" fontId="7" fillId="6" borderId="1" xfId="0" applyFont="1" applyFill="1" applyBorder="1" applyAlignment="1">
      <alignment horizontal="center" vertical="center" wrapText="1"/>
    </xf>
    <xf numFmtId="0" fontId="9" fillId="4" borderId="1" xfId="0" quotePrefix="1" applyFont="1" applyFill="1" applyBorder="1" applyAlignment="1" applyProtection="1">
      <alignment vertical="center" wrapText="1"/>
      <protection locked="0"/>
    </xf>
    <xf numFmtId="0" fontId="11" fillId="3"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xf>
    <xf numFmtId="0" fontId="3" fillId="9" borderId="11" xfId="0" applyFont="1" applyFill="1" applyBorder="1" applyAlignment="1">
      <alignment horizontal="center" vertical="center"/>
    </xf>
    <xf numFmtId="2" fontId="3" fillId="9" borderId="11" xfId="0" applyNumberFormat="1" applyFont="1" applyFill="1" applyBorder="1" applyAlignment="1">
      <alignment horizontal="center" vertical="center"/>
    </xf>
    <xf numFmtId="0" fontId="9" fillId="3" borderId="1" xfId="0" applyFont="1" applyFill="1" applyBorder="1" applyAlignment="1" applyProtection="1">
      <alignment vertical="center" wrapText="1"/>
    </xf>
    <xf numFmtId="0" fontId="9" fillId="3" borderId="1" xfId="0" applyFont="1" applyFill="1" applyBorder="1" applyAlignment="1" applyProtection="1">
      <alignment vertical="center" wrapText="1"/>
    </xf>
    <xf numFmtId="0" fontId="9" fillId="3" borderId="1" xfId="0" applyFont="1" applyFill="1" applyBorder="1" applyAlignment="1" applyProtection="1">
      <alignment vertical="center" wrapText="1"/>
    </xf>
    <xf numFmtId="0" fontId="7" fillId="6" borderId="1" xfId="0" applyFont="1" applyFill="1" applyBorder="1" applyAlignment="1" applyProtection="1">
      <alignment horizontal="center" vertical="center" wrapText="1"/>
    </xf>
    <xf numFmtId="0" fontId="22" fillId="6" borderId="2" xfId="0" applyFont="1" applyFill="1" applyBorder="1" applyAlignment="1" applyProtection="1">
      <alignment vertical="center" wrapText="1"/>
    </xf>
    <xf numFmtId="0" fontId="9" fillId="3" borderId="13" xfId="0" applyFont="1" applyFill="1" applyBorder="1" applyAlignment="1" applyProtection="1">
      <alignment vertical="center" wrapText="1"/>
    </xf>
    <xf numFmtId="177" fontId="9" fillId="3" borderId="2" xfId="0" applyNumberFormat="1" applyFont="1" applyFill="1" applyBorder="1" applyProtection="1">
      <alignment vertical="center"/>
    </xf>
    <xf numFmtId="0" fontId="29" fillId="9" borderId="10" xfId="0" applyFont="1" applyFill="1" applyBorder="1" applyAlignment="1">
      <alignment vertical="center" wrapText="1"/>
    </xf>
    <xf numFmtId="0" fontId="7" fillId="6" borderId="2" xfId="0" applyFont="1" applyFill="1" applyBorder="1" applyAlignment="1">
      <alignment horizontal="center" vertical="center" wrapText="1"/>
    </xf>
    <xf numFmtId="0" fontId="9" fillId="0" borderId="2" xfId="0" applyFont="1" applyBorder="1" applyAlignment="1" applyProtection="1">
      <alignment vertical="center" wrapText="1"/>
      <protection locked="0"/>
    </xf>
    <xf numFmtId="0" fontId="23" fillId="0" borderId="0" xfId="0" applyFont="1" applyAlignment="1">
      <alignment horizontal="right" vertical="center"/>
    </xf>
    <xf numFmtId="0" fontId="6" fillId="7" borderId="0" xfId="0" applyFont="1" applyFill="1" applyAlignment="1" applyProtection="1">
      <alignment vertical="center"/>
    </xf>
    <xf numFmtId="0" fontId="20" fillId="10" borderId="23" xfId="0" applyFont="1" applyFill="1" applyBorder="1" applyAlignment="1">
      <alignment horizontal="center" vertical="center"/>
    </xf>
    <xf numFmtId="0" fontId="7" fillId="10" borderId="1" xfId="0" applyFont="1" applyFill="1" applyBorder="1" applyAlignment="1">
      <alignment horizontal="center" vertical="center" wrapText="1"/>
    </xf>
    <xf numFmtId="177" fontId="9" fillId="3" borderId="1" xfId="1" applyNumberFormat="1" applyFont="1" applyFill="1" applyBorder="1" applyAlignment="1" applyProtection="1">
      <alignment horizontal="right" vertical="center"/>
    </xf>
    <xf numFmtId="177" fontId="9" fillId="3" borderId="1" xfId="1" applyNumberFormat="1" applyFont="1" applyFill="1" applyBorder="1" applyAlignment="1" applyProtection="1">
      <alignment horizontal="center" vertical="center"/>
    </xf>
    <xf numFmtId="0" fontId="9" fillId="3" borderId="1" xfId="0" applyFont="1" applyFill="1" applyBorder="1" applyAlignment="1" applyProtection="1">
      <alignment vertical="center" wrapText="1"/>
    </xf>
    <xf numFmtId="180" fontId="9" fillId="3" borderId="1" xfId="1" applyNumberFormat="1" applyFont="1" applyFill="1" applyBorder="1" applyAlignment="1" applyProtection="1">
      <alignment horizontal="right" vertical="center"/>
    </xf>
    <xf numFmtId="184" fontId="9" fillId="3" borderId="1" xfId="1" applyNumberFormat="1" applyFont="1" applyFill="1" applyBorder="1" applyAlignment="1" applyProtection="1">
      <alignment horizontal="right" vertical="center"/>
    </xf>
    <xf numFmtId="177" fontId="9" fillId="0" borderId="1" xfId="1" applyNumberFormat="1" applyFont="1" applyFill="1" applyBorder="1" applyProtection="1">
      <alignment vertical="center"/>
      <protection locked="0"/>
    </xf>
    <xf numFmtId="182" fontId="9" fillId="3" borderId="2" xfId="0" applyNumberFormat="1" applyFont="1" applyFill="1" applyBorder="1" applyProtection="1">
      <alignment vertical="center"/>
    </xf>
    <xf numFmtId="0" fontId="9" fillId="0" borderId="1" xfId="0" quotePrefix="1" applyFont="1" applyBorder="1" applyAlignment="1" applyProtection="1">
      <alignment horizontal="left" vertical="center" wrapText="1"/>
      <protection locked="0"/>
    </xf>
    <xf numFmtId="0" fontId="9" fillId="0" borderId="1" xfId="0" quotePrefix="1" applyFont="1" applyBorder="1" applyAlignment="1" applyProtection="1">
      <alignment horizontal="left" vertical="center" shrinkToFit="1"/>
      <protection locked="0"/>
    </xf>
    <xf numFmtId="176" fontId="24" fillId="4" borderId="5" xfId="1" applyNumberFormat="1" applyFont="1" applyFill="1" applyBorder="1" applyAlignment="1" applyProtection="1">
      <alignment horizontal="right" vertical="center"/>
    </xf>
    <xf numFmtId="176" fontId="24" fillId="4" borderId="6" xfId="1" applyNumberFormat="1" applyFont="1" applyFill="1" applyBorder="1" applyAlignment="1" applyProtection="1">
      <alignment horizontal="right" vertical="center"/>
    </xf>
    <xf numFmtId="0" fontId="9" fillId="3" borderId="1" xfId="0" applyFont="1" applyFill="1" applyBorder="1" applyAlignment="1" applyProtection="1">
      <alignment vertical="center" wrapText="1"/>
    </xf>
    <xf numFmtId="0" fontId="7" fillId="6" borderId="3" xfId="0" applyFont="1" applyFill="1" applyBorder="1" applyAlignment="1" applyProtection="1">
      <alignment horizontal="center" vertical="center"/>
    </xf>
    <xf numFmtId="0" fontId="7" fillId="6" borderId="4" xfId="0" applyFont="1" applyFill="1" applyBorder="1" applyAlignment="1" applyProtection="1">
      <alignment horizontal="center" vertical="center"/>
    </xf>
    <xf numFmtId="0" fontId="9" fillId="0" borderId="1" xfId="0" applyFont="1" applyFill="1" applyBorder="1" applyAlignment="1" applyProtection="1">
      <alignment horizontal="left" vertical="center" wrapText="1"/>
      <protection locked="0"/>
    </xf>
    <xf numFmtId="0" fontId="9" fillId="0" borderId="1" xfId="0" applyFont="1" applyBorder="1" applyAlignment="1" applyProtection="1">
      <alignment horizontal="left" vertical="center" wrapText="1"/>
      <protection locked="0"/>
    </xf>
    <xf numFmtId="0" fontId="9" fillId="0" borderId="8" xfId="0" applyFont="1" applyBorder="1" applyAlignment="1" applyProtection="1">
      <alignment horizontal="left" vertical="center" wrapText="1"/>
      <protection locked="0"/>
    </xf>
    <xf numFmtId="0" fontId="9" fillId="0" borderId="7" xfId="0" applyFont="1" applyBorder="1" applyAlignment="1" applyProtection="1">
      <alignment horizontal="left" vertical="center" wrapText="1"/>
      <protection locked="0"/>
    </xf>
    <xf numFmtId="0" fontId="7" fillId="6" borderId="1" xfId="0" applyFont="1" applyFill="1" applyBorder="1" applyAlignment="1" applyProtection="1">
      <alignment horizontal="center" vertical="center" wrapText="1"/>
    </xf>
    <xf numFmtId="0" fontId="24" fillId="0" borderId="8" xfId="0" applyFont="1" applyBorder="1" applyAlignment="1" applyProtection="1">
      <alignment horizontal="center" vertical="center" wrapText="1"/>
      <protection locked="0"/>
    </xf>
    <xf numFmtId="0" fontId="24" fillId="0" borderId="7"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9" fillId="3" borderId="8" xfId="0" applyFont="1" applyFill="1" applyBorder="1" applyAlignment="1" applyProtection="1">
      <alignment vertical="center" wrapText="1"/>
    </xf>
    <xf numFmtId="0" fontId="9" fillId="3" borderId="7" xfId="0" applyFont="1" applyFill="1" applyBorder="1" applyAlignment="1" applyProtection="1">
      <alignment vertical="center" wrapText="1"/>
    </xf>
    <xf numFmtId="0" fontId="7" fillId="6" borderId="10" xfId="0" applyFont="1" applyFill="1" applyBorder="1" applyAlignment="1" applyProtection="1">
      <alignment horizontal="center" vertical="top" wrapText="1"/>
    </xf>
    <xf numFmtId="0" fontId="7" fillId="6" borderId="12" xfId="0" applyFont="1" applyFill="1" applyBorder="1" applyAlignment="1" applyProtection="1">
      <alignment horizontal="center" vertical="top" wrapText="1"/>
    </xf>
    <xf numFmtId="0" fontId="7" fillId="6" borderId="11" xfId="0" applyFont="1" applyFill="1" applyBorder="1" applyAlignment="1" applyProtection="1">
      <alignment horizontal="center" vertical="top" wrapText="1"/>
    </xf>
    <xf numFmtId="0" fontId="20" fillId="6" borderId="10" xfId="0" applyFont="1" applyFill="1" applyBorder="1" applyAlignment="1" applyProtection="1">
      <alignment horizontal="center" vertical="top" wrapText="1"/>
    </xf>
    <xf numFmtId="0" fontId="20" fillId="6" borderId="12" xfId="0" applyFont="1" applyFill="1" applyBorder="1" applyAlignment="1" applyProtection="1">
      <alignment horizontal="center" vertical="top" wrapText="1"/>
    </xf>
    <xf numFmtId="0" fontId="20" fillId="6" borderId="11" xfId="0" applyFont="1" applyFill="1" applyBorder="1" applyAlignment="1" applyProtection="1">
      <alignment horizontal="center" vertical="top" wrapText="1"/>
    </xf>
    <xf numFmtId="0" fontId="22" fillId="6" borderId="2" xfId="0" applyFont="1" applyFill="1" applyBorder="1" applyAlignment="1" applyProtection="1">
      <alignment vertical="center" wrapText="1"/>
    </xf>
    <xf numFmtId="0" fontId="6" fillId="7" borderId="0" xfId="0" applyFont="1" applyFill="1" applyAlignment="1">
      <alignment vertical="center"/>
    </xf>
    <xf numFmtId="0" fontId="6" fillId="7" borderId="0" xfId="0" applyFont="1" applyFill="1" applyAlignment="1">
      <alignment horizontal="left" vertical="center"/>
    </xf>
    <xf numFmtId="0" fontId="9" fillId="3" borderId="1" xfId="0" applyFont="1" applyFill="1" applyBorder="1" applyAlignment="1" applyProtection="1">
      <alignment horizontal="left" vertical="center" wrapText="1"/>
    </xf>
    <xf numFmtId="0" fontId="11" fillId="3" borderId="8" xfId="0" applyFont="1" applyFill="1" applyBorder="1" applyAlignment="1" applyProtection="1">
      <alignment horizontal="center" vertical="center"/>
    </xf>
    <xf numFmtId="0" fontId="11" fillId="3" borderId="7" xfId="0" applyFont="1" applyFill="1" applyBorder="1" applyAlignment="1" applyProtection="1">
      <alignment horizontal="center" vertical="center"/>
    </xf>
    <xf numFmtId="0" fontId="7" fillId="6" borderId="8" xfId="0" applyFont="1" applyFill="1" applyBorder="1" applyAlignment="1" applyProtection="1">
      <alignment horizontal="center" vertical="center" wrapText="1"/>
    </xf>
    <xf numFmtId="0" fontId="7" fillId="6" borderId="7" xfId="0" applyFont="1" applyFill="1" applyBorder="1" applyAlignment="1" applyProtection="1">
      <alignment horizontal="center" vertical="center" wrapText="1"/>
    </xf>
    <xf numFmtId="0" fontId="7" fillId="6" borderId="26" xfId="0" applyFont="1" applyFill="1" applyBorder="1" applyAlignment="1" applyProtection="1">
      <alignment horizontal="center" vertical="center" wrapText="1"/>
    </xf>
    <xf numFmtId="0" fontId="7" fillId="6" borderId="27" xfId="0" applyFont="1" applyFill="1" applyBorder="1" applyAlignment="1" applyProtection="1">
      <alignment horizontal="center" vertical="center" wrapText="1"/>
    </xf>
    <xf numFmtId="185" fontId="9" fillId="3" borderId="24" xfId="0" applyNumberFormat="1" applyFont="1" applyFill="1" applyBorder="1" applyAlignment="1" applyProtection="1">
      <alignment horizontal="center" vertical="center" wrapText="1"/>
    </xf>
    <xf numFmtId="185" fontId="9" fillId="3" borderId="25" xfId="0" applyNumberFormat="1" applyFont="1" applyFill="1" applyBorder="1" applyAlignment="1" applyProtection="1">
      <alignment horizontal="center" vertical="center" wrapText="1"/>
    </xf>
    <xf numFmtId="0" fontId="9" fillId="3" borderId="8" xfId="0" applyFont="1" applyFill="1" applyBorder="1" applyAlignment="1" applyProtection="1">
      <alignment horizontal="left" vertical="center" wrapText="1"/>
    </xf>
    <xf numFmtId="0" fontId="9" fillId="3" borderId="22" xfId="0" applyFont="1" applyFill="1" applyBorder="1" applyAlignment="1" applyProtection="1">
      <alignment horizontal="left" vertical="center" wrapText="1"/>
    </xf>
  </cellXfs>
  <cellStyles count="5">
    <cellStyle name="40% - アクセント 6 2" xfId="2" xr:uid="{00000000-0005-0000-0000-000000000000}"/>
    <cellStyle name="桁区切り" xfId="1" builtinId="6"/>
    <cellStyle name="桁区切り 2" xfId="4" xr:uid="{7ED76B13-7E50-4816-B30C-4AFE0CDD3DBD}"/>
    <cellStyle name="標準" xfId="0" builtinId="0"/>
    <cellStyle name="標準 2" xfId="3" xr:uid="{DDFBE851-2C4B-4122-B638-84059979A1FC}"/>
  </cellStyles>
  <dxfs count="0"/>
  <tableStyles count="0" defaultTableStyle="TableStyleMedium2" defaultPivotStyle="PivotStyleLight16"/>
  <colors>
    <mruColors>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K33"/>
  <sheetViews>
    <sheetView showGridLines="0" tabSelected="1" view="pageBreakPreview" zoomScale="90" zoomScaleNormal="55" zoomScaleSheetLayoutView="90" workbookViewId="0"/>
  </sheetViews>
  <sheetFormatPr defaultColWidth="9" defaultRowHeight="14.25"/>
  <cols>
    <col min="1" max="1" width="2.625" style="35" customWidth="1"/>
    <col min="2" max="2" width="15.75" style="35" customWidth="1"/>
    <col min="3" max="3" width="16.875" style="35" customWidth="1"/>
    <col min="4" max="4" width="32.25" style="35" customWidth="1"/>
    <col min="5" max="5" width="14.125" style="35" customWidth="1"/>
    <col min="6" max="6" width="13.125" style="35" customWidth="1"/>
    <col min="7" max="7" width="11.625" style="35" customWidth="1"/>
    <col min="8" max="8" width="11.5" style="35" customWidth="1"/>
    <col min="9" max="9" width="60.625" style="35" customWidth="1"/>
    <col min="10" max="10" width="15.75" style="35" customWidth="1"/>
    <col min="11" max="11" width="23.125" style="35" customWidth="1"/>
    <col min="12" max="16384" width="9" style="35"/>
  </cols>
  <sheetData>
    <row r="1" spans="1:11" ht="18" customHeight="1">
      <c r="K1" s="36" t="s">
        <v>157</v>
      </c>
    </row>
    <row r="2" spans="1:11" ht="18" customHeight="1">
      <c r="K2" s="36" t="s">
        <v>185</v>
      </c>
    </row>
    <row r="3" spans="1:11" ht="27.75" customHeight="1">
      <c r="A3" s="115" t="s">
        <v>156</v>
      </c>
      <c r="B3" s="37"/>
      <c r="C3" s="37"/>
      <c r="D3" s="37"/>
      <c r="E3" s="37"/>
      <c r="F3" s="37"/>
      <c r="G3" s="37"/>
      <c r="H3" s="37"/>
      <c r="I3" s="37"/>
      <c r="J3" s="37"/>
      <c r="K3" s="38"/>
    </row>
    <row r="5" spans="1:11" ht="18.75" customHeight="1">
      <c r="A5" s="39" t="s">
        <v>101</v>
      </c>
      <c r="B5" s="39"/>
    </row>
    <row r="6" spans="1:11" ht="18.75" customHeight="1">
      <c r="A6" s="39"/>
      <c r="B6" s="98" t="s">
        <v>81</v>
      </c>
      <c r="C6" s="98" t="s">
        <v>82</v>
      </c>
      <c r="D6" s="98" t="s">
        <v>83</v>
      </c>
      <c r="E6" s="98" t="s">
        <v>84</v>
      </c>
      <c r="F6" s="98" t="s">
        <v>85</v>
      </c>
      <c r="G6" s="98" t="s">
        <v>86</v>
      </c>
      <c r="H6" s="98" t="s">
        <v>87</v>
      </c>
      <c r="I6" s="98" t="s">
        <v>88</v>
      </c>
      <c r="J6" s="98" t="s">
        <v>89</v>
      </c>
      <c r="K6" s="98" t="s">
        <v>90</v>
      </c>
    </row>
    <row r="7" spans="1:11" s="40" customFormat="1" ht="39" customHeight="1">
      <c r="B7" s="98" t="s">
        <v>91</v>
      </c>
      <c r="C7" s="98" t="s">
        <v>92</v>
      </c>
      <c r="D7" s="98" t="s">
        <v>93</v>
      </c>
      <c r="E7" s="98" t="s">
        <v>94</v>
      </c>
      <c r="F7" s="98" t="s">
        <v>95</v>
      </c>
      <c r="G7" s="98" t="s">
        <v>96</v>
      </c>
      <c r="H7" s="98" t="s">
        <v>97</v>
      </c>
      <c r="I7" s="98" t="s">
        <v>98</v>
      </c>
      <c r="J7" s="98" t="s">
        <v>99</v>
      </c>
      <c r="K7" s="98" t="s">
        <v>100</v>
      </c>
    </row>
    <row r="8" spans="1:11" ht="139.9" customHeight="1">
      <c r="B8" s="41" t="s">
        <v>0</v>
      </c>
      <c r="C8" s="100" t="s">
        <v>109</v>
      </c>
      <c r="D8" s="96" t="s">
        <v>132</v>
      </c>
      <c r="E8" s="43" t="s">
        <v>40</v>
      </c>
      <c r="F8" s="44" t="s">
        <v>1</v>
      </c>
      <c r="G8" s="3" t="s">
        <v>7</v>
      </c>
      <c r="H8" s="3" t="s">
        <v>21</v>
      </c>
      <c r="I8" s="99" t="s">
        <v>184</v>
      </c>
      <c r="J8" s="4" t="s">
        <v>22</v>
      </c>
      <c r="K8" s="4" t="s">
        <v>79</v>
      </c>
    </row>
    <row r="9" spans="1:11" ht="65.650000000000006" customHeight="1">
      <c r="A9" s="45"/>
      <c r="B9" s="41" t="s">
        <v>23</v>
      </c>
      <c r="C9" s="100" t="s">
        <v>125</v>
      </c>
      <c r="D9" s="105" t="s">
        <v>142</v>
      </c>
      <c r="E9" s="15"/>
      <c r="F9" s="104" t="s">
        <v>135</v>
      </c>
      <c r="G9" s="3" t="s">
        <v>24</v>
      </c>
      <c r="H9" s="3" t="s">
        <v>25</v>
      </c>
      <c r="I9" s="4" t="s">
        <v>26</v>
      </c>
      <c r="J9" s="4" t="s">
        <v>27</v>
      </c>
      <c r="K9" s="4" t="s">
        <v>139</v>
      </c>
    </row>
    <row r="10" spans="1:11" ht="139.9" customHeight="1">
      <c r="A10" s="45"/>
      <c r="B10" s="41" t="s">
        <v>17</v>
      </c>
      <c r="C10" s="100" t="s">
        <v>111</v>
      </c>
      <c r="D10" s="105" t="s">
        <v>143</v>
      </c>
      <c r="E10" s="15"/>
      <c r="F10" s="44" t="s">
        <v>14</v>
      </c>
      <c r="G10" s="3" t="s">
        <v>7</v>
      </c>
      <c r="H10" s="3" t="s">
        <v>18</v>
      </c>
      <c r="I10" s="99" t="s">
        <v>124</v>
      </c>
      <c r="J10" s="4" t="s">
        <v>16</v>
      </c>
      <c r="K10" s="4" t="s">
        <v>139</v>
      </c>
    </row>
    <row r="11" spans="1:11" ht="8.25" customHeight="1">
      <c r="A11" s="45"/>
    </row>
    <row r="12" spans="1:11" ht="20.100000000000001" customHeight="1">
      <c r="A12" s="39" t="s">
        <v>102</v>
      </c>
    </row>
    <row r="13" spans="1:11" ht="20.100000000000001" customHeight="1">
      <c r="A13" s="45"/>
      <c r="B13" s="97" t="s">
        <v>53</v>
      </c>
      <c r="C13" s="136" t="s">
        <v>43</v>
      </c>
      <c r="D13" s="136"/>
      <c r="E13" s="97" t="s">
        <v>44</v>
      </c>
      <c r="F13" s="97" t="s">
        <v>45</v>
      </c>
      <c r="G13" s="136" t="s">
        <v>46</v>
      </c>
      <c r="H13" s="136"/>
      <c r="I13" s="136"/>
      <c r="J13" s="136" t="s">
        <v>54</v>
      </c>
      <c r="K13" s="136"/>
    </row>
    <row r="14" spans="1:11" ht="39" customHeight="1">
      <c r="A14" s="45"/>
      <c r="B14" s="97" t="s">
        <v>47</v>
      </c>
      <c r="C14" s="136" t="s">
        <v>48</v>
      </c>
      <c r="D14" s="136"/>
      <c r="E14" s="97" t="s">
        <v>49</v>
      </c>
      <c r="F14" s="97" t="s">
        <v>50</v>
      </c>
      <c r="G14" s="136" t="s">
        <v>51</v>
      </c>
      <c r="H14" s="136"/>
      <c r="I14" s="136"/>
      <c r="J14" s="136" t="s">
        <v>52</v>
      </c>
      <c r="K14" s="136"/>
    </row>
    <row r="15" spans="1:11" ht="68.25" customHeight="1">
      <c r="A15" s="45"/>
      <c r="B15" s="101" t="s">
        <v>112</v>
      </c>
      <c r="C15" s="129" t="s">
        <v>144</v>
      </c>
      <c r="D15" s="129"/>
      <c r="E15" s="5">
        <v>0.56640000000000001</v>
      </c>
      <c r="F15" s="96" t="s">
        <v>103</v>
      </c>
      <c r="G15" s="133" t="s">
        <v>20</v>
      </c>
      <c r="H15" s="133"/>
      <c r="I15" s="133"/>
      <c r="J15" s="139"/>
      <c r="K15" s="139"/>
    </row>
    <row r="16" spans="1:11" ht="96" customHeight="1">
      <c r="A16" s="45"/>
      <c r="B16" s="101" t="s">
        <v>112</v>
      </c>
      <c r="C16" s="129" t="s">
        <v>145</v>
      </c>
      <c r="D16" s="129"/>
      <c r="E16" s="46">
        <f>IF(ISERROR(3.6*(100/E22)*E24),0,3.6*(100/E22)*E24)</f>
        <v>0</v>
      </c>
      <c r="F16" s="96" t="s">
        <v>103</v>
      </c>
      <c r="G16" s="133" t="s">
        <v>56</v>
      </c>
      <c r="H16" s="133"/>
      <c r="I16" s="133"/>
      <c r="J16" s="134" t="s">
        <v>74</v>
      </c>
      <c r="K16" s="135"/>
    </row>
    <row r="17" spans="1:11" ht="103.5" customHeight="1">
      <c r="A17" s="45"/>
      <c r="B17" s="101" t="s">
        <v>112</v>
      </c>
      <c r="C17" s="140" t="s">
        <v>146</v>
      </c>
      <c r="D17" s="141"/>
      <c r="E17" s="46">
        <f>IF(ISERROR(E9*E23*E24/E10),0,E9*E23*E24/E10)</f>
        <v>0</v>
      </c>
      <c r="F17" s="96" t="s">
        <v>103</v>
      </c>
      <c r="G17" s="133" t="s">
        <v>57</v>
      </c>
      <c r="H17" s="133"/>
      <c r="I17" s="133"/>
      <c r="J17" s="134" t="s">
        <v>74</v>
      </c>
      <c r="K17" s="135"/>
    </row>
    <row r="18" spans="1:11" ht="123" customHeight="1">
      <c r="A18" s="45"/>
      <c r="B18" s="101" t="s">
        <v>112</v>
      </c>
      <c r="C18" s="129" t="s">
        <v>147</v>
      </c>
      <c r="D18" s="129"/>
      <c r="E18" s="6"/>
      <c r="F18" s="96" t="s">
        <v>103</v>
      </c>
      <c r="G18" s="132" t="s">
        <v>55</v>
      </c>
      <c r="H18" s="132"/>
      <c r="I18" s="132"/>
      <c r="J18" s="139"/>
      <c r="K18" s="139"/>
    </row>
    <row r="19" spans="1:11" ht="68.25" customHeight="1">
      <c r="A19" s="45"/>
      <c r="B19" s="101" t="s">
        <v>112</v>
      </c>
      <c r="C19" s="129" t="s">
        <v>148</v>
      </c>
      <c r="D19" s="129"/>
      <c r="E19" s="123"/>
      <c r="F19" s="105" t="s">
        <v>62</v>
      </c>
      <c r="G19" s="133" t="s">
        <v>138</v>
      </c>
      <c r="H19" s="133"/>
      <c r="I19" s="133"/>
      <c r="J19" s="137"/>
      <c r="K19" s="138"/>
    </row>
    <row r="20" spans="1:11" ht="54.75" customHeight="1">
      <c r="A20" s="45"/>
      <c r="B20" s="101" t="s">
        <v>126</v>
      </c>
      <c r="C20" s="129" t="s">
        <v>133</v>
      </c>
      <c r="D20" s="129"/>
      <c r="E20" s="47" t="s">
        <v>40</v>
      </c>
      <c r="F20" s="89" t="s">
        <v>3</v>
      </c>
      <c r="G20" s="133" t="s">
        <v>174</v>
      </c>
      <c r="H20" s="133"/>
      <c r="I20" s="133"/>
      <c r="J20" s="134" t="s">
        <v>79</v>
      </c>
      <c r="K20" s="135"/>
    </row>
    <row r="21" spans="1:11" ht="54.75" customHeight="1">
      <c r="A21" s="45"/>
      <c r="B21" s="101" t="s">
        <v>127</v>
      </c>
      <c r="C21" s="129" t="s">
        <v>134</v>
      </c>
      <c r="D21" s="129"/>
      <c r="E21" s="47" t="s">
        <v>40</v>
      </c>
      <c r="F21" s="89" t="s">
        <v>3</v>
      </c>
      <c r="G21" s="133" t="s">
        <v>137</v>
      </c>
      <c r="H21" s="133"/>
      <c r="I21" s="133"/>
      <c r="J21" s="134" t="s">
        <v>79</v>
      </c>
      <c r="K21" s="135"/>
    </row>
    <row r="22" spans="1:11" ht="54.75" customHeight="1">
      <c r="A22" s="45"/>
      <c r="B22" s="101" t="s">
        <v>128</v>
      </c>
      <c r="C22" s="129" t="s">
        <v>28</v>
      </c>
      <c r="D22" s="129"/>
      <c r="E22" s="90"/>
      <c r="F22" s="48" t="s">
        <v>29</v>
      </c>
      <c r="G22" s="132" t="s">
        <v>30</v>
      </c>
      <c r="H22" s="132"/>
      <c r="I22" s="132"/>
      <c r="J22" s="133" t="s">
        <v>140</v>
      </c>
      <c r="K22" s="133"/>
    </row>
    <row r="23" spans="1:11" ht="100.15" customHeight="1">
      <c r="A23" s="45"/>
      <c r="B23" s="101" t="s">
        <v>129</v>
      </c>
      <c r="C23" s="129" t="s">
        <v>31</v>
      </c>
      <c r="D23" s="129"/>
      <c r="E23" s="90"/>
      <c r="F23" s="48" t="s">
        <v>136</v>
      </c>
      <c r="G23" s="132" t="s">
        <v>80</v>
      </c>
      <c r="H23" s="132"/>
      <c r="I23" s="132"/>
      <c r="J23" s="133" t="s">
        <v>139</v>
      </c>
      <c r="K23" s="133"/>
    </row>
    <row r="24" spans="1:11" ht="99.75" customHeight="1">
      <c r="A24" s="45"/>
      <c r="B24" s="101" t="s">
        <v>130</v>
      </c>
      <c r="C24" s="129" t="s">
        <v>104</v>
      </c>
      <c r="D24" s="129"/>
      <c r="E24" s="91"/>
      <c r="F24" s="48" t="s">
        <v>63</v>
      </c>
      <c r="G24" s="132" t="s">
        <v>32</v>
      </c>
      <c r="H24" s="132"/>
      <c r="I24" s="132"/>
      <c r="J24" s="133" t="s">
        <v>141</v>
      </c>
      <c r="K24" s="133"/>
    </row>
    <row r="25" spans="1:11" ht="6.75" customHeight="1">
      <c r="A25" s="45"/>
    </row>
    <row r="26" spans="1:11" ht="18.75" customHeight="1">
      <c r="A26" s="49" t="s">
        <v>105</v>
      </c>
      <c r="B26" s="49"/>
    </row>
    <row r="27" spans="1:11" ht="17.25" thickBot="1">
      <c r="B27" s="130" t="s">
        <v>106</v>
      </c>
      <c r="C27" s="131"/>
      <c r="D27" s="50" t="s">
        <v>2</v>
      </c>
    </row>
    <row r="28" spans="1:11" ht="19.5" thickBot="1">
      <c r="B28" s="127">
        <f>ROUNDDOWN('MPS(calc_process)'!G6,0)</f>
        <v>456</v>
      </c>
      <c r="C28" s="128"/>
      <c r="D28" s="51" t="s">
        <v>107</v>
      </c>
    </row>
    <row r="29" spans="1:11" ht="20.100000000000001" customHeight="1">
      <c r="B29" s="52"/>
      <c r="C29" s="52"/>
      <c r="F29" s="53"/>
      <c r="G29" s="53"/>
    </row>
    <row r="30" spans="1:11" ht="18.75" customHeight="1">
      <c r="A30" s="39" t="s">
        <v>4</v>
      </c>
    </row>
    <row r="31" spans="1:11" ht="18" customHeight="1">
      <c r="B31" s="54" t="s">
        <v>5</v>
      </c>
      <c r="C31" s="93" t="s">
        <v>76</v>
      </c>
      <c r="D31" s="94"/>
      <c r="E31" s="94"/>
      <c r="F31" s="94"/>
      <c r="G31" s="94"/>
      <c r="H31" s="94"/>
      <c r="I31" s="94"/>
      <c r="J31" s="95"/>
    </row>
    <row r="32" spans="1:11" ht="18" customHeight="1">
      <c r="B32" s="54" t="s">
        <v>6</v>
      </c>
      <c r="C32" s="93" t="s">
        <v>77</v>
      </c>
      <c r="D32" s="94"/>
      <c r="E32" s="94"/>
      <c r="F32" s="94"/>
      <c r="G32" s="94"/>
      <c r="H32" s="94"/>
      <c r="I32" s="94"/>
      <c r="J32" s="95"/>
    </row>
    <row r="33" spans="2:10" ht="18" customHeight="1">
      <c r="B33" s="54" t="s">
        <v>7</v>
      </c>
      <c r="C33" s="93" t="s">
        <v>78</v>
      </c>
      <c r="D33" s="94"/>
      <c r="E33" s="94"/>
      <c r="F33" s="94"/>
      <c r="G33" s="94"/>
      <c r="H33" s="94"/>
      <c r="I33" s="94"/>
      <c r="J33" s="95"/>
    </row>
  </sheetData>
  <sheetProtection algorithmName="SHA-512" hashValue="2EUN8nDgGv5jCBQKeHzb3A6skyt4p6OZQJhkhNB9AkL+dzK+YelYX+h1u/Huthq7kjSBRxV58KiDh5JS4J0Auw==" saltValue="14GbVmrH0e0k0mG7/NJ/qg==" spinCount="100000" sheet="1" objects="1" scenarios="1" formatCells="0" formatRows="0"/>
  <mergeCells count="38">
    <mergeCell ref="J16:K16"/>
    <mergeCell ref="J17:K17"/>
    <mergeCell ref="C16:D16"/>
    <mergeCell ref="G16:I16"/>
    <mergeCell ref="C17:D17"/>
    <mergeCell ref="G17:I17"/>
    <mergeCell ref="C23:D23"/>
    <mergeCell ref="C13:D13"/>
    <mergeCell ref="G13:I13"/>
    <mergeCell ref="J13:K13"/>
    <mergeCell ref="C14:D14"/>
    <mergeCell ref="G14:I14"/>
    <mergeCell ref="J14:K14"/>
    <mergeCell ref="C19:D19"/>
    <mergeCell ref="G19:I19"/>
    <mergeCell ref="J19:K19"/>
    <mergeCell ref="C15:D15"/>
    <mergeCell ref="G15:I15"/>
    <mergeCell ref="J15:K15"/>
    <mergeCell ref="C18:D18"/>
    <mergeCell ref="G18:I18"/>
    <mergeCell ref="J18:K18"/>
    <mergeCell ref="B28:C28"/>
    <mergeCell ref="C20:D20"/>
    <mergeCell ref="B27:C27"/>
    <mergeCell ref="G23:I23"/>
    <mergeCell ref="J23:K23"/>
    <mergeCell ref="J24:K24"/>
    <mergeCell ref="G20:I20"/>
    <mergeCell ref="J20:K20"/>
    <mergeCell ref="C21:D21"/>
    <mergeCell ref="G21:I21"/>
    <mergeCell ref="J21:K21"/>
    <mergeCell ref="C22:D22"/>
    <mergeCell ref="G22:I22"/>
    <mergeCell ref="J22:K22"/>
    <mergeCell ref="C24:D24"/>
    <mergeCell ref="G24:I24"/>
  </mergeCells>
  <phoneticPr fontId="5"/>
  <dataValidations count="1">
    <dataValidation type="list" allowBlank="1" showInputMessage="1" showErrorMessage="1" sqref="E18" xr:uid="{00000000-0002-0000-0000-000000000000}">
      <formula1>"0.8,0.46"</formula1>
    </dataValidation>
  </dataValidations>
  <pageMargins left="0.70866141732283472" right="0.70866141732283472" top="0.74803149606299213" bottom="0.74803149606299213" header="0.31496062992125984" footer="0.31496062992125984"/>
  <pageSetup paperSize="9" scale="55" fitToHeight="3" orientation="landscape" r:id="rId1"/>
  <rowBreaks count="1" manualBreakCount="1">
    <brk id="11"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R27"/>
  <sheetViews>
    <sheetView showGridLines="0" view="pageBreakPreview" zoomScale="70" zoomScaleNormal="70" zoomScaleSheetLayoutView="70" workbookViewId="0"/>
  </sheetViews>
  <sheetFormatPr defaultColWidth="9" defaultRowHeight="14.25"/>
  <cols>
    <col min="1" max="8" width="13.625" style="55" customWidth="1"/>
    <col min="9" max="9" width="25.625" style="55" customWidth="1"/>
    <col min="10" max="18" width="13.625" style="55" customWidth="1"/>
    <col min="19" max="16384" width="9" style="55"/>
  </cols>
  <sheetData>
    <row r="1" spans="1:18">
      <c r="R1" s="56" t="str">
        <f>'MPS(input)'!K1</f>
        <v>Monitoring Spreadsheet: JCM_TH_AM011_ver01.0</v>
      </c>
    </row>
    <row r="2" spans="1:18">
      <c r="R2" s="56" t="str">
        <f>'MPS(input)'!K2</f>
        <v>Reference Number: TH020</v>
      </c>
    </row>
    <row r="3" spans="1:18" s="58" customFormat="1" ht="27.6" customHeight="1">
      <c r="A3" s="57"/>
      <c r="B3" s="57"/>
      <c r="C3" s="142" t="s">
        <v>58</v>
      </c>
      <c r="D3" s="143"/>
      <c r="E3" s="144"/>
      <c r="F3" s="142" t="s">
        <v>59</v>
      </c>
      <c r="G3" s="143"/>
      <c r="H3" s="143"/>
      <c r="I3" s="143"/>
      <c r="J3" s="143"/>
      <c r="K3" s="143"/>
      <c r="L3" s="143"/>
      <c r="M3" s="143"/>
      <c r="N3" s="143"/>
      <c r="O3" s="144"/>
      <c r="P3" s="145" t="s">
        <v>60</v>
      </c>
      <c r="Q3" s="146"/>
      <c r="R3" s="147"/>
    </row>
    <row r="4" spans="1:18" ht="18.75">
      <c r="A4" s="59" t="s">
        <v>34</v>
      </c>
      <c r="B4" s="87" t="s">
        <v>108</v>
      </c>
      <c r="C4" s="87" t="s">
        <v>109</v>
      </c>
      <c r="D4" s="100" t="s">
        <v>110</v>
      </c>
      <c r="E4" s="100" t="s">
        <v>111</v>
      </c>
      <c r="F4" s="101" t="s">
        <v>112</v>
      </c>
      <c r="G4" s="101" t="s">
        <v>112</v>
      </c>
      <c r="H4" s="101" t="s">
        <v>112</v>
      </c>
      <c r="I4" s="101" t="s">
        <v>112</v>
      </c>
      <c r="J4" s="101" t="s">
        <v>112</v>
      </c>
      <c r="K4" s="101" t="s">
        <v>113</v>
      </c>
      <c r="L4" s="101" t="s">
        <v>114</v>
      </c>
      <c r="M4" s="101" t="s">
        <v>115</v>
      </c>
      <c r="N4" s="101" t="s">
        <v>116</v>
      </c>
      <c r="O4" s="101" t="s">
        <v>117</v>
      </c>
      <c r="P4" s="87" t="s">
        <v>118</v>
      </c>
      <c r="Q4" s="87" t="s">
        <v>119</v>
      </c>
      <c r="R4" s="87" t="s">
        <v>120</v>
      </c>
    </row>
    <row r="5" spans="1:18" ht="228.75" customHeight="1">
      <c r="A5" s="59" t="s">
        <v>35</v>
      </c>
      <c r="B5" s="60" t="s">
        <v>131</v>
      </c>
      <c r="C5" s="42" t="s">
        <v>132</v>
      </c>
      <c r="D5" s="105" t="s">
        <v>142</v>
      </c>
      <c r="E5" s="105" t="s">
        <v>143</v>
      </c>
      <c r="F5" s="109" t="s">
        <v>144</v>
      </c>
      <c r="G5" s="62" t="s">
        <v>149</v>
      </c>
      <c r="H5" s="62" t="s">
        <v>150</v>
      </c>
      <c r="I5" s="62" t="s">
        <v>151</v>
      </c>
      <c r="J5" s="62" t="s">
        <v>152</v>
      </c>
      <c r="K5" s="62" t="s">
        <v>133</v>
      </c>
      <c r="L5" s="62" t="s">
        <v>134</v>
      </c>
      <c r="M5" s="62" t="s">
        <v>28</v>
      </c>
      <c r="N5" s="62" t="s">
        <v>31</v>
      </c>
      <c r="O5" s="63" t="s">
        <v>61</v>
      </c>
      <c r="P5" s="61" t="s">
        <v>121</v>
      </c>
      <c r="Q5" s="61" t="s">
        <v>122</v>
      </c>
      <c r="R5" s="61" t="s">
        <v>123</v>
      </c>
    </row>
    <row r="6" spans="1:18" ht="28.5">
      <c r="A6" s="59" t="s">
        <v>36</v>
      </c>
      <c r="B6" s="88" t="s">
        <v>37</v>
      </c>
      <c r="C6" s="84" t="s">
        <v>1</v>
      </c>
      <c r="D6" s="104" t="s">
        <v>135</v>
      </c>
      <c r="E6" s="84" t="s">
        <v>1</v>
      </c>
      <c r="F6" s="85" t="s">
        <v>62</v>
      </c>
      <c r="G6" s="85" t="s">
        <v>62</v>
      </c>
      <c r="H6" s="85" t="s">
        <v>62</v>
      </c>
      <c r="I6" s="85" t="s">
        <v>62</v>
      </c>
      <c r="J6" s="85" t="s">
        <v>62</v>
      </c>
      <c r="K6" s="89" t="s">
        <v>3</v>
      </c>
      <c r="L6" s="89" t="s">
        <v>3</v>
      </c>
      <c r="M6" s="89" t="s">
        <v>29</v>
      </c>
      <c r="N6" s="48" t="s">
        <v>136</v>
      </c>
      <c r="O6" s="89" t="s">
        <v>63</v>
      </c>
      <c r="P6" s="88" t="s">
        <v>64</v>
      </c>
      <c r="Q6" s="88" t="s">
        <v>64</v>
      </c>
      <c r="R6" s="88" t="s">
        <v>64</v>
      </c>
    </row>
    <row r="7" spans="1:18">
      <c r="A7" s="148" t="s">
        <v>38</v>
      </c>
      <c r="B7" s="14">
        <v>1</v>
      </c>
      <c r="C7" s="16">
        <v>2102.4</v>
      </c>
      <c r="D7" s="64">
        <f>'MPS(input)'!$E$9</f>
        <v>0</v>
      </c>
      <c r="E7" s="65">
        <f>'MPS(input)'!$E$10</f>
        <v>0</v>
      </c>
      <c r="F7" s="66">
        <f>'MPS(input)'!$E$15</f>
        <v>0.56640000000000001</v>
      </c>
      <c r="G7" s="77">
        <f>'MPS(input)'!$E$16</f>
        <v>0</v>
      </c>
      <c r="H7" s="77">
        <f>'MPS(input)'!$E$17</f>
        <v>0</v>
      </c>
      <c r="I7" s="77">
        <f>'MPS(input)'!$E$18</f>
        <v>0</v>
      </c>
      <c r="J7" s="110">
        <f>'MPS(input)'!$E$19</f>
        <v>0</v>
      </c>
      <c r="K7" s="92">
        <v>1.71</v>
      </c>
      <c r="L7" s="92">
        <v>2.25</v>
      </c>
      <c r="M7" s="86">
        <f>'MPS(input)'!$E$22</f>
        <v>0</v>
      </c>
      <c r="N7" s="68">
        <f>'MPS(input)'!$E$23</f>
        <v>0</v>
      </c>
      <c r="O7" s="67">
        <f>'MPS(input)'!$E$24</f>
        <v>0</v>
      </c>
      <c r="P7" s="78">
        <f>IF(ISERROR(C7*(L7/K7)*SMALL(F7:J7,COUNTIF(F7:J7,0)+1)),0,(C7*(L7/K7)*SMALL(F7:J7,COUNTIF(F7:J7,0)+1)))</f>
        <v>1566.8412631578949</v>
      </c>
      <c r="Q7" s="79">
        <f>IF(ISERROR(C7*SMALL(F7:J7,COUNTIF(F7:J7,0)+1)),0,(C7*SMALL(F7:J7,COUNTIF(F7:J7,0)+1)))</f>
        <v>1190.79936</v>
      </c>
      <c r="R7" s="80">
        <f>P7-Q7</f>
        <v>376.04190315789492</v>
      </c>
    </row>
    <row r="8" spans="1:18">
      <c r="A8" s="148"/>
      <c r="B8" s="14">
        <v>2</v>
      </c>
      <c r="C8" s="16">
        <v>525.6</v>
      </c>
      <c r="D8" s="64">
        <f>'MPS(input)'!$E$9</f>
        <v>0</v>
      </c>
      <c r="E8" s="65">
        <f>'MPS(input)'!$E$10</f>
        <v>0</v>
      </c>
      <c r="F8" s="66">
        <f>'MPS(input)'!$E$15</f>
        <v>0.56640000000000001</v>
      </c>
      <c r="G8" s="77">
        <f>'MPS(input)'!$E$16</f>
        <v>0</v>
      </c>
      <c r="H8" s="77">
        <f>'MPS(input)'!$E$17</f>
        <v>0</v>
      </c>
      <c r="I8" s="77">
        <f>'MPS(input)'!$E$18</f>
        <v>0</v>
      </c>
      <c r="J8" s="110">
        <f>'MPS(input)'!$E$19</f>
        <v>0</v>
      </c>
      <c r="K8" s="92">
        <v>1.71</v>
      </c>
      <c r="L8" s="92">
        <v>2.1</v>
      </c>
      <c r="M8" s="86">
        <f>'MPS(input)'!$E$22</f>
        <v>0</v>
      </c>
      <c r="N8" s="68">
        <f>'MPS(input)'!$E$23</f>
        <v>0</v>
      </c>
      <c r="O8" s="67">
        <f>'MPS(input)'!$E$24</f>
        <v>0</v>
      </c>
      <c r="P8" s="78">
        <f t="shared" ref="P8:P26" si="0">IF(ISERROR(C8*(L8/K8)*SMALL(F8:J8,COUNTIF(F8:J8,0)+1)),0,(C8*(L8/K8)*SMALL(F8:J8,COUNTIF(F8:J8,0)+1)))</f>
        <v>365.59629473684214</v>
      </c>
      <c r="Q8" s="79">
        <f t="shared" ref="Q8:Q26" si="1">IF(ISERROR(C8*SMALL(F8:J8,COUNTIF(F8:J8,0)+1)),0,(C8*SMALL(F8:J8,COUNTIF(F8:J8,0)+1)))</f>
        <v>297.69983999999999</v>
      </c>
      <c r="R8" s="80">
        <f t="shared" ref="R8:R26" si="2">P8-Q8</f>
        <v>67.896454736842145</v>
      </c>
    </row>
    <row r="9" spans="1:18">
      <c r="A9" s="148"/>
      <c r="B9" s="14">
        <v>3</v>
      </c>
      <c r="C9" s="16">
        <v>411.1</v>
      </c>
      <c r="D9" s="64">
        <f>'MPS(input)'!$E$9</f>
        <v>0</v>
      </c>
      <c r="E9" s="65">
        <f>'MPS(input)'!$E$10</f>
        <v>0</v>
      </c>
      <c r="F9" s="66">
        <f>'MPS(input)'!$E$15</f>
        <v>0.56640000000000001</v>
      </c>
      <c r="G9" s="77">
        <f>'MPS(input)'!$E$16</f>
        <v>0</v>
      </c>
      <c r="H9" s="77">
        <f>'MPS(input)'!$E$17</f>
        <v>0</v>
      </c>
      <c r="I9" s="77">
        <f>'MPS(input)'!$E$18</f>
        <v>0</v>
      </c>
      <c r="J9" s="110">
        <f>'MPS(input)'!$E$19</f>
        <v>0</v>
      </c>
      <c r="K9" s="92">
        <v>3.2</v>
      </c>
      <c r="L9" s="92">
        <v>3.37</v>
      </c>
      <c r="M9" s="86">
        <f>'MPS(input)'!$E$22</f>
        <v>0</v>
      </c>
      <c r="N9" s="68">
        <f>'MPS(input)'!$E$23</f>
        <v>0</v>
      </c>
      <c r="O9" s="67">
        <f>'MPS(input)'!$E$24</f>
        <v>0</v>
      </c>
      <c r="P9" s="78">
        <f t="shared" si="0"/>
        <v>245.217039</v>
      </c>
      <c r="Q9" s="79">
        <f t="shared" si="1"/>
        <v>232.84704000000002</v>
      </c>
      <c r="R9" s="80">
        <f t="shared" si="2"/>
        <v>12.369998999999979</v>
      </c>
    </row>
    <row r="10" spans="1:18">
      <c r="A10" s="148"/>
      <c r="B10" s="14">
        <v>4</v>
      </c>
      <c r="C10" s="16"/>
      <c r="D10" s="64">
        <f>'MPS(input)'!$E$9</f>
        <v>0</v>
      </c>
      <c r="E10" s="65">
        <f>'MPS(input)'!$E$10</f>
        <v>0</v>
      </c>
      <c r="F10" s="66">
        <f>'MPS(input)'!$E$15</f>
        <v>0.56640000000000001</v>
      </c>
      <c r="G10" s="77">
        <f>'MPS(input)'!$E$16</f>
        <v>0</v>
      </c>
      <c r="H10" s="77">
        <f>'MPS(input)'!$E$17</f>
        <v>0</v>
      </c>
      <c r="I10" s="77">
        <f>'MPS(input)'!$E$18</f>
        <v>0</v>
      </c>
      <c r="J10" s="110">
        <f>'MPS(input)'!$E$19</f>
        <v>0</v>
      </c>
      <c r="K10" s="92"/>
      <c r="L10" s="92"/>
      <c r="M10" s="86">
        <f>'MPS(input)'!$E$22</f>
        <v>0</v>
      </c>
      <c r="N10" s="68">
        <f>'MPS(input)'!$E$23</f>
        <v>0</v>
      </c>
      <c r="O10" s="67">
        <f>'MPS(input)'!$E$24</f>
        <v>0</v>
      </c>
      <c r="P10" s="78">
        <f t="shared" si="0"/>
        <v>0</v>
      </c>
      <c r="Q10" s="79">
        <f t="shared" si="1"/>
        <v>0</v>
      </c>
      <c r="R10" s="80">
        <f t="shared" si="2"/>
        <v>0</v>
      </c>
    </row>
    <row r="11" spans="1:18">
      <c r="A11" s="148"/>
      <c r="B11" s="14">
        <v>5</v>
      </c>
      <c r="C11" s="16"/>
      <c r="D11" s="64">
        <f>'MPS(input)'!$E$9</f>
        <v>0</v>
      </c>
      <c r="E11" s="65">
        <f>'MPS(input)'!$E$10</f>
        <v>0</v>
      </c>
      <c r="F11" s="66">
        <f>'MPS(input)'!$E$15</f>
        <v>0.56640000000000001</v>
      </c>
      <c r="G11" s="77">
        <f>'MPS(input)'!$E$16</f>
        <v>0</v>
      </c>
      <c r="H11" s="77">
        <f>'MPS(input)'!$E$17</f>
        <v>0</v>
      </c>
      <c r="I11" s="77">
        <f>'MPS(input)'!$E$18</f>
        <v>0</v>
      </c>
      <c r="J11" s="110">
        <f>'MPS(input)'!$E$19</f>
        <v>0</v>
      </c>
      <c r="K11" s="92"/>
      <c r="L11" s="92"/>
      <c r="M11" s="86">
        <f>'MPS(input)'!$E$22</f>
        <v>0</v>
      </c>
      <c r="N11" s="68">
        <f>'MPS(input)'!$E$23</f>
        <v>0</v>
      </c>
      <c r="O11" s="67">
        <f>'MPS(input)'!$E$24</f>
        <v>0</v>
      </c>
      <c r="P11" s="78">
        <f t="shared" si="0"/>
        <v>0</v>
      </c>
      <c r="Q11" s="79">
        <f t="shared" si="1"/>
        <v>0</v>
      </c>
      <c r="R11" s="80">
        <f t="shared" si="2"/>
        <v>0</v>
      </c>
    </row>
    <row r="12" spans="1:18">
      <c r="A12" s="148"/>
      <c r="B12" s="14">
        <v>6</v>
      </c>
      <c r="C12" s="16"/>
      <c r="D12" s="64">
        <f>'MPS(input)'!$E$9</f>
        <v>0</v>
      </c>
      <c r="E12" s="65">
        <f>'MPS(input)'!$E$10</f>
        <v>0</v>
      </c>
      <c r="F12" s="66">
        <f>'MPS(input)'!$E$15</f>
        <v>0.56640000000000001</v>
      </c>
      <c r="G12" s="77">
        <f>'MPS(input)'!$E$16</f>
        <v>0</v>
      </c>
      <c r="H12" s="77">
        <f>'MPS(input)'!$E$17</f>
        <v>0</v>
      </c>
      <c r="I12" s="77">
        <f>'MPS(input)'!$E$18</f>
        <v>0</v>
      </c>
      <c r="J12" s="110">
        <f>'MPS(input)'!$E$19</f>
        <v>0</v>
      </c>
      <c r="K12" s="92"/>
      <c r="L12" s="92"/>
      <c r="M12" s="86">
        <f>'MPS(input)'!$E$22</f>
        <v>0</v>
      </c>
      <c r="N12" s="68">
        <f>'MPS(input)'!$E$23</f>
        <v>0</v>
      </c>
      <c r="O12" s="67">
        <f>'MPS(input)'!$E$24</f>
        <v>0</v>
      </c>
      <c r="P12" s="78">
        <f t="shared" si="0"/>
        <v>0</v>
      </c>
      <c r="Q12" s="79">
        <f t="shared" si="1"/>
        <v>0</v>
      </c>
      <c r="R12" s="80">
        <f t="shared" si="2"/>
        <v>0</v>
      </c>
    </row>
    <row r="13" spans="1:18">
      <c r="A13" s="148"/>
      <c r="B13" s="14">
        <v>7</v>
      </c>
      <c r="C13" s="16"/>
      <c r="D13" s="64">
        <f>'MPS(input)'!$E$9</f>
        <v>0</v>
      </c>
      <c r="E13" s="65">
        <f>'MPS(input)'!$E$10</f>
        <v>0</v>
      </c>
      <c r="F13" s="66">
        <f>'MPS(input)'!$E$15</f>
        <v>0.56640000000000001</v>
      </c>
      <c r="G13" s="77">
        <f>'MPS(input)'!$E$16</f>
        <v>0</v>
      </c>
      <c r="H13" s="77">
        <f>'MPS(input)'!$E$17</f>
        <v>0</v>
      </c>
      <c r="I13" s="77">
        <f>'MPS(input)'!$E$18</f>
        <v>0</v>
      </c>
      <c r="J13" s="110">
        <f>'MPS(input)'!$E$19</f>
        <v>0</v>
      </c>
      <c r="K13" s="92"/>
      <c r="L13" s="92"/>
      <c r="M13" s="86">
        <f>'MPS(input)'!$E$22</f>
        <v>0</v>
      </c>
      <c r="N13" s="68">
        <f>'MPS(input)'!$E$23</f>
        <v>0</v>
      </c>
      <c r="O13" s="67">
        <f>'MPS(input)'!$E$24</f>
        <v>0</v>
      </c>
      <c r="P13" s="78">
        <f t="shared" si="0"/>
        <v>0</v>
      </c>
      <c r="Q13" s="79">
        <f t="shared" si="1"/>
        <v>0</v>
      </c>
      <c r="R13" s="80">
        <f t="shared" si="2"/>
        <v>0</v>
      </c>
    </row>
    <row r="14" spans="1:18">
      <c r="A14" s="148"/>
      <c r="B14" s="14">
        <v>8</v>
      </c>
      <c r="C14" s="16"/>
      <c r="D14" s="64">
        <f>'MPS(input)'!$E$9</f>
        <v>0</v>
      </c>
      <c r="E14" s="65">
        <f>'MPS(input)'!$E$10</f>
        <v>0</v>
      </c>
      <c r="F14" s="66">
        <f>'MPS(input)'!$E$15</f>
        <v>0.56640000000000001</v>
      </c>
      <c r="G14" s="77">
        <f>'MPS(input)'!$E$16</f>
        <v>0</v>
      </c>
      <c r="H14" s="77">
        <f>'MPS(input)'!$E$17</f>
        <v>0</v>
      </c>
      <c r="I14" s="77">
        <f>'MPS(input)'!$E$18</f>
        <v>0</v>
      </c>
      <c r="J14" s="110">
        <f>'MPS(input)'!$E$19</f>
        <v>0</v>
      </c>
      <c r="K14" s="92"/>
      <c r="L14" s="92"/>
      <c r="M14" s="86">
        <f>'MPS(input)'!$E$22</f>
        <v>0</v>
      </c>
      <c r="N14" s="68">
        <f>'MPS(input)'!$E$23</f>
        <v>0</v>
      </c>
      <c r="O14" s="67">
        <f>'MPS(input)'!$E$24</f>
        <v>0</v>
      </c>
      <c r="P14" s="78">
        <f t="shared" si="0"/>
        <v>0</v>
      </c>
      <c r="Q14" s="79">
        <f t="shared" si="1"/>
        <v>0</v>
      </c>
      <c r="R14" s="80">
        <f t="shared" si="2"/>
        <v>0</v>
      </c>
    </row>
    <row r="15" spans="1:18">
      <c r="A15" s="148"/>
      <c r="B15" s="14">
        <v>9</v>
      </c>
      <c r="C15" s="16"/>
      <c r="D15" s="64">
        <f>'MPS(input)'!$E$9</f>
        <v>0</v>
      </c>
      <c r="E15" s="65">
        <f>'MPS(input)'!$E$10</f>
        <v>0</v>
      </c>
      <c r="F15" s="66">
        <f>'MPS(input)'!$E$15</f>
        <v>0.56640000000000001</v>
      </c>
      <c r="G15" s="77">
        <f>'MPS(input)'!$E$16</f>
        <v>0</v>
      </c>
      <c r="H15" s="77">
        <f>'MPS(input)'!$E$17</f>
        <v>0</v>
      </c>
      <c r="I15" s="77">
        <f>'MPS(input)'!$E$18</f>
        <v>0</v>
      </c>
      <c r="J15" s="110">
        <f>'MPS(input)'!$E$19</f>
        <v>0</v>
      </c>
      <c r="K15" s="92"/>
      <c r="L15" s="92"/>
      <c r="M15" s="86">
        <f>'MPS(input)'!$E$22</f>
        <v>0</v>
      </c>
      <c r="N15" s="68">
        <f>'MPS(input)'!$E$23</f>
        <v>0</v>
      </c>
      <c r="O15" s="67">
        <f>'MPS(input)'!$E$24</f>
        <v>0</v>
      </c>
      <c r="P15" s="78">
        <f t="shared" si="0"/>
        <v>0</v>
      </c>
      <c r="Q15" s="79">
        <f t="shared" si="1"/>
        <v>0</v>
      </c>
      <c r="R15" s="80">
        <f t="shared" si="2"/>
        <v>0</v>
      </c>
    </row>
    <row r="16" spans="1:18">
      <c r="A16" s="148"/>
      <c r="B16" s="14">
        <v>10</v>
      </c>
      <c r="C16" s="16"/>
      <c r="D16" s="64">
        <f>'MPS(input)'!$E$9</f>
        <v>0</v>
      </c>
      <c r="E16" s="65">
        <f>'MPS(input)'!$E$10</f>
        <v>0</v>
      </c>
      <c r="F16" s="66">
        <f>'MPS(input)'!$E$15</f>
        <v>0.56640000000000001</v>
      </c>
      <c r="G16" s="77">
        <f>'MPS(input)'!$E$16</f>
        <v>0</v>
      </c>
      <c r="H16" s="77">
        <f>'MPS(input)'!$E$17</f>
        <v>0</v>
      </c>
      <c r="I16" s="77">
        <f>'MPS(input)'!$E$18</f>
        <v>0</v>
      </c>
      <c r="J16" s="110">
        <f>'MPS(input)'!$E$19</f>
        <v>0</v>
      </c>
      <c r="K16" s="92"/>
      <c r="L16" s="92"/>
      <c r="M16" s="86">
        <f>'MPS(input)'!$E$22</f>
        <v>0</v>
      </c>
      <c r="N16" s="68">
        <f>'MPS(input)'!$E$23</f>
        <v>0</v>
      </c>
      <c r="O16" s="67">
        <f>'MPS(input)'!$E$24</f>
        <v>0</v>
      </c>
      <c r="P16" s="78">
        <f t="shared" si="0"/>
        <v>0</v>
      </c>
      <c r="Q16" s="79">
        <f t="shared" si="1"/>
        <v>0</v>
      </c>
      <c r="R16" s="80">
        <f t="shared" si="2"/>
        <v>0</v>
      </c>
    </row>
    <row r="17" spans="1:18">
      <c r="A17" s="148"/>
      <c r="B17" s="14">
        <v>11</v>
      </c>
      <c r="C17" s="16"/>
      <c r="D17" s="64">
        <f>'MPS(input)'!$E$9</f>
        <v>0</v>
      </c>
      <c r="E17" s="65">
        <f>'MPS(input)'!$E$10</f>
        <v>0</v>
      </c>
      <c r="F17" s="66">
        <f>'MPS(input)'!$E$15</f>
        <v>0.56640000000000001</v>
      </c>
      <c r="G17" s="77">
        <f>'MPS(input)'!$E$16</f>
        <v>0</v>
      </c>
      <c r="H17" s="77">
        <f>'MPS(input)'!$E$17</f>
        <v>0</v>
      </c>
      <c r="I17" s="77">
        <f>'MPS(input)'!$E$18</f>
        <v>0</v>
      </c>
      <c r="J17" s="110">
        <f>'MPS(input)'!$E$19</f>
        <v>0</v>
      </c>
      <c r="K17" s="92"/>
      <c r="L17" s="92"/>
      <c r="M17" s="86">
        <f>'MPS(input)'!$E$22</f>
        <v>0</v>
      </c>
      <c r="N17" s="68">
        <f>'MPS(input)'!$E$23</f>
        <v>0</v>
      </c>
      <c r="O17" s="67">
        <f>'MPS(input)'!$E$24</f>
        <v>0</v>
      </c>
      <c r="P17" s="78">
        <f t="shared" si="0"/>
        <v>0</v>
      </c>
      <c r="Q17" s="79">
        <f t="shared" si="1"/>
        <v>0</v>
      </c>
      <c r="R17" s="80">
        <f t="shared" si="2"/>
        <v>0</v>
      </c>
    </row>
    <row r="18" spans="1:18">
      <c r="A18" s="148"/>
      <c r="B18" s="14">
        <v>12</v>
      </c>
      <c r="C18" s="16"/>
      <c r="D18" s="64">
        <f>'MPS(input)'!$E$9</f>
        <v>0</v>
      </c>
      <c r="E18" s="65">
        <f>'MPS(input)'!$E$10</f>
        <v>0</v>
      </c>
      <c r="F18" s="66">
        <f>'MPS(input)'!$E$15</f>
        <v>0.56640000000000001</v>
      </c>
      <c r="G18" s="77">
        <f>'MPS(input)'!$E$16</f>
        <v>0</v>
      </c>
      <c r="H18" s="77">
        <f>'MPS(input)'!$E$17</f>
        <v>0</v>
      </c>
      <c r="I18" s="77">
        <f>'MPS(input)'!$E$18</f>
        <v>0</v>
      </c>
      <c r="J18" s="110">
        <f>'MPS(input)'!$E$19</f>
        <v>0</v>
      </c>
      <c r="K18" s="92"/>
      <c r="L18" s="92"/>
      <c r="M18" s="86">
        <f>'MPS(input)'!$E$22</f>
        <v>0</v>
      </c>
      <c r="N18" s="68">
        <f>'MPS(input)'!$E$23</f>
        <v>0</v>
      </c>
      <c r="O18" s="67">
        <f>'MPS(input)'!$E$24</f>
        <v>0</v>
      </c>
      <c r="P18" s="78">
        <f t="shared" si="0"/>
        <v>0</v>
      </c>
      <c r="Q18" s="79">
        <f t="shared" si="1"/>
        <v>0</v>
      </c>
      <c r="R18" s="80">
        <f t="shared" si="2"/>
        <v>0</v>
      </c>
    </row>
    <row r="19" spans="1:18">
      <c r="A19" s="148"/>
      <c r="B19" s="14">
        <v>13</v>
      </c>
      <c r="C19" s="16"/>
      <c r="D19" s="64">
        <f>'MPS(input)'!$E$9</f>
        <v>0</v>
      </c>
      <c r="E19" s="65">
        <f>'MPS(input)'!$E$10</f>
        <v>0</v>
      </c>
      <c r="F19" s="66">
        <f>'MPS(input)'!$E$15</f>
        <v>0.56640000000000001</v>
      </c>
      <c r="G19" s="77">
        <f>'MPS(input)'!$E$16</f>
        <v>0</v>
      </c>
      <c r="H19" s="77">
        <f>'MPS(input)'!$E$17</f>
        <v>0</v>
      </c>
      <c r="I19" s="77">
        <f>'MPS(input)'!$E$18</f>
        <v>0</v>
      </c>
      <c r="J19" s="110">
        <f>'MPS(input)'!$E$19</f>
        <v>0</v>
      </c>
      <c r="K19" s="92"/>
      <c r="L19" s="92"/>
      <c r="M19" s="86">
        <f>'MPS(input)'!$E$22</f>
        <v>0</v>
      </c>
      <c r="N19" s="68">
        <f>'MPS(input)'!$E$23</f>
        <v>0</v>
      </c>
      <c r="O19" s="67">
        <f>'MPS(input)'!$E$24</f>
        <v>0</v>
      </c>
      <c r="P19" s="78">
        <f t="shared" si="0"/>
        <v>0</v>
      </c>
      <c r="Q19" s="79">
        <f t="shared" si="1"/>
        <v>0</v>
      </c>
      <c r="R19" s="80">
        <f t="shared" si="2"/>
        <v>0</v>
      </c>
    </row>
    <row r="20" spans="1:18">
      <c r="A20" s="148"/>
      <c r="B20" s="14">
        <v>14</v>
      </c>
      <c r="C20" s="16"/>
      <c r="D20" s="64">
        <f>'MPS(input)'!$E$9</f>
        <v>0</v>
      </c>
      <c r="E20" s="65">
        <f>'MPS(input)'!$E$10</f>
        <v>0</v>
      </c>
      <c r="F20" s="66">
        <f>'MPS(input)'!$E$15</f>
        <v>0.56640000000000001</v>
      </c>
      <c r="G20" s="77">
        <f>'MPS(input)'!$E$16</f>
        <v>0</v>
      </c>
      <c r="H20" s="77">
        <f>'MPS(input)'!$E$17</f>
        <v>0</v>
      </c>
      <c r="I20" s="77">
        <f>'MPS(input)'!$E$18</f>
        <v>0</v>
      </c>
      <c r="J20" s="110">
        <f>'MPS(input)'!$E$19</f>
        <v>0</v>
      </c>
      <c r="K20" s="92"/>
      <c r="L20" s="92"/>
      <c r="M20" s="86">
        <f>'MPS(input)'!$E$22</f>
        <v>0</v>
      </c>
      <c r="N20" s="68">
        <f>'MPS(input)'!$E$23</f>
        <v>0</v>
      </c>
      <c r="O20" s="67">
        <f>'MPS(input)'!$E$24</f>
        <v>0</v>
      </c>
      <c r="P20" s="78">
        <f t="shared" si="0"/>
        <v>0</v>
      </c>
      <c r="Q20" s="79">
        <f t="shared" si="1"/>
        <v>0</v>
      </c>
      <c r="R20" s="80">
        <f t="shared" si="2"/>
        <v>0</v>
      </c>
    </row>
    <row r="21" spans="1:18">
      <c r="A21" s="148"/>
      <c r="B21" s="14">
        <v>15</v>
      </c>
      <c r="C21" s="16"/>
      <c r="D21" s="64">
        <f>'MPS(input)'!$E$9</f>
        <v>0</v>
      </c>
      <c r="E21" s="65">
        <f>'MPS(input)'!$E$10</f>
        <v>0</v>
      </c>
      <c r="F21" s="66">
        <f>'MPS(input)'!$E$15</f>
        <v>0.56640000000000001</v>
      </c>
      <c r="G21" s="77">
        <f>'MPS(input)'!$E$16</f>
        <v>0</v>
      </c>
      <c r="H21" s="77">
        <f>'MPS(input)'!$E$17</f>
        <v>0</v>
      </c>
      <c r="I21" s="77">
        <f>'MPS(input)'!$E$18</f>
        <v>0</v>
      </c>
      <c r="J21" s="110">
        <f>'MPS(input)'!$E$19</f>
        <v>0</v>
      </c>
      <c r="K21" s="92"/>
      <c r="L21" s="92"/>
      <c r="M21" s="86">
        <f>'MPS(input)'!$E$22</f>
        <v>0</v>
      </c>
      <c r="N21" s="68">
        <f>'MPS(input)'!$E$23</f>
        <v>0</v>
      </c>
      <c r="O21" s="67">
        <f>'MPS(input)'!$E$24</f>
        <v>0</v>
      </c>
      <c r="P21" s="78">
        <f t="shared" si="0"/>
        <v>0</v>
      </c>
      <c r="Q21" s="79">
        <f t="shared" si="1"/>
        <v>0</v>
      </c>
      <c r="R21" s="80">
        <f t="shared" si="2"/>
        <v>0</v>
      </c>
    </row>
    <row r="22" spans="1:18">
      <c r="A22" s="148"/>
      <c r="B22" s="14">
        <v>16</v>
      </c>
      <c r="C22" s="16"/>
      <c r="D22" s="64">
        <f>'MPS(input)'!$E$9</f>
        <v>0</v>
      </c>
      <c r="E22" s="65">
        <f>'MPS(input)'!$E$10</f>
        <v>0</v>
      </c>
      <c r="F22" s="66">
        <f>'MPS(input)'!$E$15</f>
        <v>0.56640000000000001</v>
      </c>
      <c r="G22" s="77">
        <f>'MPS(input)'!$E$16</f>
        <v>0</v>
      </c>
      <c r="H22" s="77">
        <f>'MPS(input)'!$E$17</f>
        <v>0</v>
      </c>
      <c r="I22" s="77">
        <f>'MPS(input)'!$E$18</f>
        <v>0</v>
      </c>
      <c r="J22" s="110">
        <f>'MPS(input)'!$E$19</f>
        <v>0</v>
      </c>
      <c r="K22" s="92"/>
      <c r="L22" s="92"/>
      <c r="M22" s="86">
        <f>'MPS(input)'!$E$22</f>
        <v>0</v>
      </c>
      <c r="N22" s="68">
        <f>'MPS(input)'!$E$23</f>
        <v>0</v>
      </c>
      <c r="O22" s="67">
        <f>'MPS(input)'!$E$24</f>
        <v>0</v>
      </c>
      <c r="P22" s="78">
        <f t="shared" si="0"/>
        <v>0</v>
      </c>
      <c r="Q22" s="79">
        <f t="shared" si="1"/>
        <v>0</v>
      </c>
      <c r="R22" s="80">
        <f t="shared" si="2"/>
        <v>0</v>
      </c>
    </row>
    <row r="23" spans="1:18">
      <c r="A23" s="148"/>
      <c r="B23" s="14">
        <v>17</v>
      </c>
      <c r="C23" s="16"/>
      <c r="D23" s="64">
        <f>'MPS(input)'!$E$9</f>
        <v>0</v>
      </c>
      <c r="E23" s="65">
        <f>'MPS(input)'!$E$10</f>
        <v>0</v>
      </c>
      <c r="F23" s="66">
        <f>'MPS(input)'!$E$15</f>
        <v>0.56640000000000001</v>
      </c>
      <c r="G23" s="77">
        <f>'MPS(input)'!$E$16</f>
        <v>0</v>
      </c>
      <c r="H23" s="77">
        <f>'MPS(input)'!$E$17</f>
        <v>0</v>
      </c>
      <c r="I23" s="77">
        <f>'MPS(input)'!$E$18</f>
        <v>0</v>
      </c>
      <c r="J23" s="110">
        <f>'MPS(input)'!$E$19</f>
        <v>0</v>
      </c>
      <c r="K23" s="92"/>
      <c r="L23" s="92"/>
      <c r="M23" s="86">
        <f>'MPS(input)'!$E$22</f>
        <v>0</v>
      </c>
      <c r="N23" s="68">
        <f>'MPS(input)'!$E$23</f>
        <v>0</v>
      </c>
      <c r="O23" s="67">
        <f>'MPS(input)'!$E$24</f>
        <v>0</v>
      </c>
      <c r="P23" s="78">
        <f t="shared" si="0"/>
        <v>0</v>
      </c>
      <c r="Q23" s="79">
        <f t="shared" si="1"/>
        <v>0</v>
      </c>
      <c r="R23" s="80">
        <f t="shared" si="2"/>
        <v>0</v>
      </c>
    </row>
    <row r="24" spans="1:18">
      <c r="A24" s="148"/>
      <c r="B24" s="14">
        <v>18</v>
      </c>
      <c r="C24" s="16"/>
      <c r="D24" s="64">
        <f>'MPS(input)'!$E$9</f>
        <v>0</v>
      </c>
      <c r="E24" s="65">
        <f>'MPS(input)'!$E$10</f>
        <v>0</v>
      </c>
      <c r="F24" s="66">
        <f>'MPS(input)'!$E$15</f>
        <v>0.56640000000000001</v>
      </c>
      <c r="G24" s="77">
        <f>'MPS(input)'!$E$16</f>
        <v>0</v>
      </c>
      <c r="H24" s="77">
        <f>'MPS(input)'!$E$17</f>
        <v>0</v>
      </c>
      <c r="I24" s="77">
        <f>'MPS(input)'!$E$18</f>
        <v>0</v>
      </c>
      <c r="J24" s="110">
        <f>'MPS(input)'!$E$19</f>
        <v>0</v>
      </c>
      <c r="K24" s="92"/>
      <c r="L24" s="92"/>
      <c r="M24" s="86">
        <f>'MPS(input)'!$E$22</f>
        <v>0</v>
      </c>
      <c r="N24" s="68">
        <f>'MPS(input)'!$E$23</f>
        <v>0</v>
      </c>
      <c r="O24" s="67">
        <f>'MPS(input)'!$E$24</f>
        <v>0</v>
      </c>
      <c r="P24" s="78">
        <f t="shared" si="0"/>
        <v>0</v>
      </c>
      <c r="Q24" s="79">
        <f t="shared" si="1"/>
        <v>0</v>
      </c>
      <c r="R24" s="80">
        <f t="shared" si="2"/>
        <v>0</v>
      </c>
    </row>
    <row r="25" spans="1:18">
      <c r="A25" s="148"/>
      <c r="B25" s="14">
        <v>19</v>
      </c>
      <c r="C25" s="16"/>
      <c r="D25" s="64">
        <f>'MPS(input)'!$E$9</f>
        <v>0</v>
      </c>
      <c r="E25" s="65">
        <f>'MPS(input)'!$E$10</f>
        <v>0</v>
      </c>
      <c r="F25" s="66">
        <f>'MPS(input)'!$E$15</f>
        <v>0.56640000000000001</v>
      </c>
      <c r="G25" s="77">
        <f>'MPS(input)'!$E$16</f>
        <v>0</v>
      </c>
      <c r="H25" s="77">
        <f>'MPS(input)'!$E$17</f>
        <v>0</v>
      </c>
      <c r="I25" s="77">
        <f>'MPS(input)'!$E$18</f>
        <v>0</v>
      </c>
      <c r="J25" s="110">
        <f>'MPS(input)'!$E$19</f>
        <v>0</v>
      </c>
      <c r="K25" s="92"/>
      <c r="L25" s="92"/>
      <c r="M25" s="86">
        <f>'MPS(input)'!$E$22</f>
        <v>0</v>
      </c>
      <c r="N25" s="68">
        <f>'MPS(input)'!$E$23</f>
        <v>0</v>
      </c>
      <c r="O25" s="67">
        <f>'MPS(input)'!$E$24</f>
        <v>0</v>
      </c>
      <c r="P25" s="78">
        <f t="shared" si="0"/>
        <v>0</v>
      </c>
      <c r="Q25" s="79">
        <f t="shared" si="1"/>
        <v>0</v>
      </c>
      <c r="R25" s="80">
        <f t="shared" si="2"/>
        <v>0</v>
      </c>
    </row>
    <row r="26" spans="1:18">
      <c r="A26" s="148"/>
      <c r="B26" s="14">
        <v>20</v>
      </c>
      <c r="C26" s="16"/>
      <c r="D26" s="64">
        <f>'MPS(input)'!$E$9</f>
        <v>0</v>
      </c>
      <c r="E26" s="65">
        <f>'MPS(input)'!$E$10</f>
        <v>0</v>
      </c>
      <c r="F26" s="66">
        <f>'MPS(input)'!$E$15</f>
        <v>0.56640000000000001</v>
      </c>
      <c r="G26" s="77">
        <f>'MPS(input)'!$E$16</f>
        <v>0</v>
      </c>
      <c r="H26" s="77">
        <f>'MPS(input)'!$E$17</f>
        <v>0</v>
      </c>
      <c r="I26" s="77">
        <f>'MPS(input)'!$E$18</f>
        <v>0</v>
      </c>
      <c r="J26" s="110">
        <f>'MPS(input)'!$E$19</f>
        <v>0</v>
      </c>
      <c r="K26" s="92"/>
      <c r="L26" s="92"/>
      <c r="M26" s="86">
        <f>'MPS(input)'!$E$22</f>
        <v>0</v>
      </c>
      <c r="N26" s="68">
        <f>'MPS(input)'!$E$23</f>
        <v>0</v>
      </c>
      <c r="O26" s="67">
        <f>'MPS(input)'!$E$24</f>
        <v>0</v>
      </c>
      <c r="P26" s="78">
        <f t="shared" si="0"/>
        <v>0</v>
      </c>
      <c r="Q26" s="79">
        <f t="shared" si="1"/>
        <v>0</v>
      </c>
      <c r="R26" s="80">
        <f t="shared" si="2"/>
        <v>0</v>
      </c>
    </row>
    <row r="27" spans="1:18" ht="15">
      <c r="A27" s="148"/>
      <c r="B27" s="69" t="s">
        <v>39</v>
      </c>
      <c r="C27" s="70" t="s">
        <v>33</v>
      </c>
      <c r="D27" s="70" t="s">
        <v>19</v>
      </c>
      <c r="E27" s="70" t="s">
        <v>33</v>
      </c>
      <c r="F27" s="70" t="s">
        <v>33</v>
      </c>
      <c r="G27" s="70" t="s">
        <v>33</v>
      </c>
      <c r="H27" s="70" t="s">
        <v>19</v>
      </c>
      <c r="I27" s="70" t="s">
        <v>19</v>
      </c>
      <c r="J27" s="70" t="s">
        <v>19</v>
      </c>
      <c r="K27" s="70" t="s">
        <v>19</v>
      </c>
      <c r="L27" s="70" t="s">
        <v>19</v>
      </c>
      <c r="M27" s="70" t="s">
        <v>33</v>
      </c>
      <c r="N27" s="70" t="s">
        <v>33</v>
      </c>
      <c r="O27" s="70" t="s">
        <v>33</v>
      </c>
      <c r="P27" s="81">
        <f>SUMIF(P7:P26,"&gt;0",P7:P26)</f>
        <v>2177.6545968947371</v>
      </c>
      <c r="Q27" s="81">
        <f>SUMIF(Q7:Q26,"&gt;0",Q7:Q26)</f>
        <v>1721.3462400000001</v>
      </c>
      <c r="R27" s="81">
        <f>SUMIF(R7:R26,"&gt;0",R7:R26)</f>
        <v>456.30835689473702</v>
      </c>
    </row>
  </sheetData>
  <sheetProtection algorithmName="SHA-512" hashValue="pxzizIMmjK5dmhy000KUOhJEv8tBjqwDJ0V4bUca7NcUWAFH2VorAJOrD+RxDrlFRMhaHUB2pQ2vyi6U0/lhhw==" saltValue="clgL2Fp+gu/ojREYBpvTew==" spinCount="100000" sheet="1" objects="1" scenarios="1" formatCells="0" formatRows="0"/>
  <mergeCells count="4">
    <mergeCell ref="C3:E3"/>
    <mergeCell ref="P3:R3"/>
    <mergeCell ref="A7:A27"/>
    <mergeCell ref="F3:O3"/>
  </mergeCells>
  <phoneticPr fontId="4"/>
  <pageMargins left="0.70866141732283472" right="0.70866141732283472" top="0.74803149606299213" bottom="0.74803149606299213" header="0.31496062992125984" footer="0.31496062992125984"/>
  <pageSetup paperSize="9" scale="5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'MPS(calc_process)'!$G$15:$G$17</xm:f>
          </x14:formula1>
          <xm:sqref>K7:K26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I18"/>
  <sheetViews>
    <sheetView showGridLines="0" view="pageBreakPreview" zoomScale="85" zoomScaleNormal="100" zoomScaleSheetLayoutView="85" workbookViewId="0"/>
  </sheetViews>
  <sheetFormatPr defaultColWidth="9" defaultRowHeight="14.25"/>
  <cols>
    <col min="1" max="4" width="3.625" style="1" customWidth="1"/>
    <col min="5" max="5" width="47.125" style="1" customWidth="1"/>
    <col min="6" max="7" width="12.625" style="1" customWidth="1"/>
    <col min="8" max="8" width="14.625" style="1" customWidth="1"/>
    <col min="9" max="9" width="9" style="8"/>
    <col min="10" max="16384" width="9" style="1"/>
  </cols>
  <sheetData>
    <row r="1" spans="1:9">
      <c r="I1" s="2" t="str">
        <f>'MPS(input)'!K1</f>
        <v>Monitoring Spreadsheet: JCM_TH_AM011_ver01.0</v>
      </c>
    </row>
    <row r="2" spans="1:9">
      <c r="I2" s="2" t="str">
        <f>'MPS(input)'!K2</f>
        <v>Reference Number: TH020</v>
      </c>
    </row>
    <row r="3" spans="1:9" ht="27.75" customHeight="1">
      <c r="A3" s="149" t="s">
        <v>161</v>
      </c>
      <c r="B3" s="149"/>
      <c r="C3" s="149"/>
      <c r="D3" s="149"/>
      <c r="E3" s="149"/>
      <c r="F3" s="149"/>
      <c r="G3" s="149"/>
      <c r="H3" s="149"/>
      <c r="I3" s="149"/>
    </row>
    <row r="4" spans="1:9" ht="11.25" customHeight="1"/>
    <row r="5" spans="1:9" ht="18.75" customHeight="1" thickBot="1">
      <c r="A5" s="27" t="s">
        <v>8</v>
      </c>
      <c r="B5" s="18"/>
      <c r="C5" s="18"/>
      <c r="D5" s="18"/>
      <c r="E5" s="17"/>
      <c r="F5" s="19" t="s">
        <v>9</v>
      </c>
      <c r="G5" s="73" t="s">
        <v>10</v>
      </c>
      <c r="H5" s="19" t="s">
        <v>11</v>
      </c>
      <c r="I5" s="20" t="s">
        <v>12</v>
      </c>
    </row>
    <row r="6" spans="1:9" ht="18.75" customHeight="1" thickBot="1">
      <c r="A6" s="28"/>
      <c r="B6" s="21" t="s">
        <v>65</v>
      </c>
      <c r="C6" s="21"/>
      <c r="D6" s="21"/>
      <c r="E6" s="21"/>
      <c r="F6" s="71" t="s">
        <v>75</v>
      </c>
      <c r="G6" s="82">
        <f>G8-G11</f>
        <v>456.30835689473702</v>
      </c>
      <c r="H6" s="72" t="s">
        <v>66</v>
      </c>
      <c r="I6" s="23" t="s">
        <v>67</v>
      </c>
    </row>
    <row r="7" spans="1:9" ht="18.75" customHeight="1" thickBot="1">
      <c r="A7" s="27" t="s">
        <v>41</v>
      </c>
      <c r="B7" s="17"/>
      <c r="C7" s="18"/>
      <c r="D7" s="19"/>
      <c r="E7" s="19"/>
      <c r="F7" s="19"/>
      <c r="G7" s="74"/>
      <c r="H7" s="17"/>
      <c r="I7" s="19"/>
    </row>
    <row r="8" spans="1:9" ht="18.75" customHeight="1" thickBot="1">
      <c r="A8" s="29"/>
      <c r="B8" s="32" t="s">
        <v>68</v>
      </c>
      <c r="C8" s="21"/>
      <c r="D8" s="21"/>
      <c r="E8" s="21"/>
      <c r="F8" s="71" t="s">
        <v>75</v>
      </c>
      <c r="G8" s="82">
        <f>G9</f>
        <v>2177.6545968947371</v>
      </c>
      <c r="H8" s="72" t="s">
        <v>66</v>
      </c>
      <c r="I8" s="22" t="s">
        <v>69</v>
      </c>
    </row>
    <row r="9" spans="1:9" ht="18.75" customHeight="1">
      <c r="A9" s="28"/>
      <c r="B9" s="31"/>
      <c r="C9" s="24" t="s">
        <v>68</v>
      </c>
      <c r="D9" s="24"/>
      <c r="E9" s="24"/>
      <c r="F9" s="22" t="s">
        <v>13</v>
      </c>
      <c r="G9" s="83">
        <f>'MPS(input_separate)'!P27</f>
        <v>2177.6545968947371</v>
      </c>
      <c r="H9" s="22" t="s">
        <v>66</v>
      </c>
      <c r="I9" s="22" t="s">
        <v>69</v>
      </c>
    </row>
    <row r="10" spans="1:9" ht="18.75" customHeight="1" thickBot="1">
      <c r="A10" s="27" t="s">
        <v>42</v>
      </c>
      <c r="B10" s="18"/>
      <c r="C10" s="18"/>
      <c r="D10" s="18"/>
      <c r="E10" s="17"/>
      <c r="F10" s="19"/>
      <c r="G10" s="27"/>
      <c r="H10" s="17"/>
      <c r="I10" s="19"/>
    </row>
    <row r="11" spans="1:9" ht="18.75" customHeight="1" thickBot="1">
      <c r="A11" s="29"/>
      <c r="B11" s="30" t="s">
        <v>70</v>
      </c>
      <c r="C11" s="25"/>
      <c r="D11" s="25"/>
      <c r="E11" s="25"/>
      <c r="F11" s="75" t="s">
        <v>75</v>
      </c>
      <c r="G11" s="82">
        <f>G12</f>
        <v>1721.3462400000001</v>
      </c>
      <c r="H11" s="76" t="s">
        <v>71</v>
      </c>
      <c r="I11" s="26" t="s">
        <v>72</v>
      </c>
    </row>
    <row r="12" spans="1:9" ht="18.75" customHeight="1">
      <c r="A12" s="28"/>
      <c r="B12" s="31"/>
      <c r="C12" s="24" t="s">
        <v>73</v>
      </c>
      <c r="D12" s="24"/>
      <c r="E12" s="24"/>
      <c r="F12" s="26" t="s">
        <v>13</v>
      </c>
      <c r="G12" s="83">
        <f>'MPS(input_separate)'!Q27</f>
        <v>1721.3462400000001</v>
      </c>
      <c r="H12" s="26" t="s">
        <v>71</v>
      </c>
      <c r="I12" s="26" t="s">
        <v>72</v>
      </c>
    </row>
    <row r="13" spans="1:9">
      <c r="A13" s="9"/>
      <c r="B13" s="9"/>
      <c r="C13" s="9"/>
      <c r="D13" s="9"/>
      <c r="E13" s="9"/>
      <c r="F13" s="10"/>
      <c r="G13" s="11"/>
      <c r="H13" s="11"/>
      <c r="I13" s="12"/>
    </row>
    <row r="14" spans="1:9" ht="21.75" customHeight="1">
      <c r="E14" s="9" t="s">
        <v>15</v>
      </c>
      <c r="F14" s="7"/>
    </row>
    <row r="15" spans="1:9" ht="49.15" customHeight="1">
      <c r="E15" s="111" t="s">
        <v>153</v>
      </c>
      <c r="F15" s="102"/>
      <c r="G15" s="33">
        <v>1.71</v>
      </c>
      <c r="H15" s="12"/>
    </row>
    <row r="16" spans="1:9" ht="49.15" customHeight="1">
      <c r="E16" s="111" t="s">
        <v>154</v>
      </c>
      <c r="F16" s="103"/>
      <c r="G16" s="34">
        <v>2.79</v>
      </c>
      <c r="H16" s="12"/>
    </row>
    <row r="17" spans="5:8" ht="49.15" customHeight="1">
      <c r="E17" s="111" t="s">
        <v>155</v>
      </c>
      <c r="F17" s="103"/>
      <c r="G17" s="34">
        <v>3.2</v>
      </c>
      <c r="H17" s="12"/>
    </row>
    <row r="18" spans="5:8" ht="21.75" customHeight="1">
      <c r="E18" s="13"/>
      <c r="F18" s="13"/>
      <c r="G18" s="9"/>
      <c r="H18" s="9"/>
    </row>
  </sheetData>
  <sheetProtection algorithmName="SHA-512" hashValue="KpAPX2JcjxxfDSv88brbmFdpGBo3m33vKpirxnupcPzVAVQuY5kJs23cehOd5Q+Dmr/n20KZRld9kJ66nveXuA==" saltValue="3FQ9gAJFk3Eh1Sr2/rd+Ew==" spinCount="100000" sheet="1" objects="1" scenarios="1"/>
  <mergeCells count="1">
    <mergeCell ref="A3:I3"/>
  </mergeCells>
  <phoneticPr fontId="4"/>
  <pageMargins left="0.70866141732283472" right="0.70866141732283472" top="0.74803149606299213" bottom="0.74803149606299213" header="0.31496062992125984" footer="0.31496062992125984"/>
  <pageSetup paperSize="9" scale="80"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DEED1-3335-4874-8E47-AF166D78B581}">
  <sheetPr>
    <tabColor theme="3" tint="0.39997558519241921"/>
  </sheetPr>
  <dimension ref="A1:C12"/>
  <sheetViews>
    <sheetView showGridLines="0" view="pageBreakPreview" zoomScale="85" zoomScaleNormal="80" zoomScaleSheetLayoutView="85" workbookViewId="0"/>
  </sheetViews>
  <sheetFormatPr defaultColWidth="9" defaultRowHeight="13.5"/>
  <cols>
    <col min="1" max="1" width="3.625" customWidth="1"/>
    <col min="2" max="2" width="36.375" customWidth="1"/>
    <col min="3" max="3" width="49.125" customWidth="1"/>
  </cols>
  <sheetData>
    <row r="1" spans="1:3" ht="18" customHeight="1">
      <c r="C1" s="114" t="str">
        <f>'MPS(input)'!K1</f>
        <v>Monitoring Spreadsheet: JCM_TH_AM011_ver01.0</v>
      </c>
    </row>
    <row r="2" spans="1:3" ht="18" customHeight="1">
      <c r="C2" s="114" t="str">
        <f>'MPS(input)'!K2</f>
        <v>Reference Number: TH020</v>
      </c>
    </row>
    <row r="3" spans="1:3" ht="24.75" customHeight="1">
      <c r="A3" s="150" t="s">
        <v>158</v>
      </c>
      <c r="B3" s="150"/>
      <c r="C3" s="150"/>
    </row>
    <row r="5" spans="1:3" ht="21" customHeight="1">
      <c r="B5" s="112" t="s">
        <v>159</v>
      </c>
      <c r="C5" s="112" t="s">
        <v>160</v>
      </c>
    </row>
    <row r="6" spans="1:3" ht="54.75" customHeight="1">
      <c r="B6" s="113" t="s">
        <v>176</v>
      </c>
      <c r="C6" s="113" t="s">
        <v>177</v>
      </c>
    </row>
    <row r="7" spans="1:3" ht="54.75" customHeight="1">
      <c r="B7" s="113" t="s">
        <v>178</v>
      </c>
      <c r="C7" s="113" t="s">
        <v>179</v>
      </c>
    </row>
    <row r="8" spans="1:3" ht="54.75" customHeight="1">
      <c r="B8" s="113" t="s">
        <v>180</v>
      </c>
      <c r="C8" s="113" t="s">
        <v>181</v>
      </c>
    </row>
    <row r="9" spans="1:3" ht="54.75" customHeight="1">
      <c r="B9" s="113" t="s">
        <v>182</v>
      </c>
      <c r="C9" s="113" t="s">
        <v>183</v>
      </c>
    </row>
    <row r="10" spans="1:3" ht="54.75" customHeight="1">
      <c r="B10" s="113"/>
      <c r="C10" s="113"/>
    </row>
    <row r="11" spans="1:3" ht="54.75" customHeight="1">
      <c r="B11" s="113"/>
      <c r="C11" s="113"/>
    </row>
    <row r="12" spans="1:3" ht="54.75" customHeight="1">
      <c r="B12" s="113"/>
      <c r="C12" s="113"/>
    </row>
  </sheetData>
  <sheetProtection algorithmName="SHA-512" hashValue="6jj77LBPQt2LOo2vI57nDZ3CKV2fESzylaZakQJFmuT/ia6HL2oRSL2HFaWQ9+npYfD4U2H/CL3UBY3MO/yjBA==" saltValue="nXmNpmKpf/6uPUn75AAhYQ==" spinCount="100000" sheet="1" objects="1" scenarios="1" formatCells="0" formatRows="0" insertRows="0"/>
  <mergeCells count="1">
    <mergeCell ref="A3:C3"/>
  </mergeCells>
  <phoneticPr fontId="4"/>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259915-7DB2-438C-AC07-3BFA37A15780}">
  <sheetPr>
    <tabColor theme="5" tint="0.39997558519241921"/>
  </sheetPr>
  <dimension ref="A1:L33"/>
  <sheetViews>
    <sheetView showGridLines="0" view="pageBreakPreview" zoomScale="80" zoomScaleNormal="55" zoomScaleSheetLayoutView="80" workbookViewId="0"/>
  </sheetViews>
  <sheetFormatPr defaultColWidth="9" defaultRowHeight="14.25"/>
  <cols>
    <col min="1" max="1" width="2.625" style="35" customWidth="1"/>
    <col min="2" max="2" width="18.875" style="35" customWidth="1"/>
    <col min="3" max="3" width="16.875" style="35" customWidth="1"/>
    <col min="4" max="4" width="17" style="35" customWidth="1"/>
    <col min="5" max="5" width="29.625" style="35" customWidth="1"/>
    <col min="6" max="6" width="13.125" style="35" customWidth="1"/>
    <col min="7" max="7" width="11.625" style="35" customWidth="1"/>
    <col min="8" max="8" width="11.5" style="35" customWidth="1"/>
    <col min="9" max="9" width="30" style="35" customWidth="1"/>
    <col min="10" max="10" width="72.125" style="35" customWidth="1"/>
    <col min="11" max="11" width="23.125" style="35" customWidth="1"/>
    <col min="12" max="12" width="22.625" style="35" customWidth="1"/>
    <col min="13" max="16384" width="9" style="35"/>
  </cols>
  <sheetData>
    <row r="1" spans="1:12" ht="18" customHeight="1">
      <c r="L1" s="36" t="str">
        <f>'MPS(input)'!K1</f>
        <v>Monitoring Spreadsheet: JCM_TH_AM011_ver01.0</v>
      </c>
    </row>
    <row r="2" spans="1:12" ht="18" customHeight="1">
      <c r="L2" s="36" t="str">
        <f>'MPS(input)'!K2</f>
        <v>Reference Number: TH020</v>
      </c>
    </row>
    <row r="3" spans="1:12" ht="27.75" customHeight="1">
      <c r="A3" s="115" t="s">
        <v>162</v>
      </c>
      <c r="B3" s="37"/>
      <c r="C3" s="37"/>
      <c r="D3" s="37"/>
      <c r="E3" s="37"/>
      <c r="F3" s="37"/>
      <c r="G3" s="37"/>
      <c r="H3" s="37"/>
      <c r="I3" s="37"/>
      <c r="J3" s="37"/>
      <c r="K3" s="38"/>
      <c r="L3" s="38"/>
    </row>
    <row r="5" spans="1:12" ht="18.75" customHeight="1">
      <c r="A5" s="39" t="s">
        <v>164</v>
      </c>
      <c r="B5" s="39"/>
    </row>
    <row r="6" spans="1:12" ht="18.75" customHeight="1">
      <c r="A6" s="39"/>
      <c r="B6" s="117" t="s">
        <v>53</v>
      </c>
      <c r="C6" s="98" t="s">
        <v>43</v>
      </c>
      <c r="D6" s="98" t="s">
        <v>44</v>
      </c>
      <c r="E6" s="98" t="s">
        <v>45</v>
      </c>
      <c r="F6" s="98" t="s">
        <v>46</v>
      </c>
      <c r="G6" s="98" t="s">
        <v>54</v>
      </c>
      <c r="H6" s="98" t="s">
        <v>87</v>
      </c>
      <c r="I6" s="98" t="s">
        <v>88</v>
      </c>
      <c r="J6" s="98" t="s">
        <v>89</v>
      </c>
      <c r="K6" s="98" t="s">
        <v>90</v>
      </c>
      <c r="L6" s="98" t="s">
        <v>168</v>
      </c>
    </row>
    <row r="7" spans="1:12" s="40" customFormat="1" ht="39" customHeight="1">
      <c r="B7" s="117" t="s">
        <v>167</v>
      </c>
      <c r="C7" s="98" t="s">
        <v>91</v>
      </c>
      <c r="D7" s="98" t="s">
        <v>47</v>
      </c>
      <c r="E7" s="98" t="s">
        <v>48</v>
      </c>
      <c r="F7" s="98" t="s">
        <v>169</v>
      </c>
      <c r="G7" s="98" t="s">
        <v>2</v>
      </c>
      <c r="H7" s="98" t="s">
        <v>96</v>
      </c>
      <c r="I7" s="98" t="s">
        <v>51</v>
      </c>
      <c r="J7" s="98" t="s">
        <v>98</v>
      </c>
      <c r="K7" s="98" t="s">
        <v>99</v>
      </c>
      <c r="L7" s="98" t="s">
        <v>52</v>
      </c>
    </row>
    <row r="8" spans="1:12" ht="139.9" customHeight="1">
      <c r="B8" s="125"/>
      <c r="C8" s="41" t="s">
        <v>0</v>
      </c>
      <c r="D8" s="100" t="s">
        <v>109</v>
      </c>
      <c r="E8" s="106" t="s">
        <v>132</v>
      </c>
      <c r="F8" s="43" t="s">
        <v>3</v>
      </c>
      <c r="G8" s="44" t="s">
        <v>1</v>
      </c>
      <c r="H8" s="3" t="s">
        <v>7</v>
      </c>
      <c r="I8" s="3" t="s">
        <v>18</v>
      </c>
      <c r="J8" s="99" t="s">
        <v>124</v>
      </c>
      <c r="K8" s="4" t="s">
        <v>16</v>
      </c>
      <c r="L8" s="4" t="s">
        <v>173</v>
      </c>
    </row>
    <row r="9" spans="1:12" ht="66" customHeight="1">
      <c r="A9" s="45"/>
      <c r="B9" s="125"/>
      <c r="C9" s="41" t="s">
        <v>23</v>
      </c>
      <c r="D9" s="100" t="s">
        <v>110</v>
      </c>
      <c r="E9" s="106" t="s">
        <v>142</v>
      </c>
      <c r="F9" s="15"/>
      <c r="G9" s="106" t="s">
        <v>135</v>
      </c>
      <c r="H9" s="3" t="s">
        <v>6</v>
      </c>
      <c r="I9" s="3" t="s">
        <v>25</v>
      </c>
      <c r="J9" s="4" t="s">
        <v>26</v>
      </c>
      <c r="K9" s="4" t="s">
        <v>16</v>
      </c>
      <c r="L9" s="4" t="s">
        <v>139</v>
      </c>
    </row>
    <row r="10" spans="1:12" ht="139.9" customHeight="1">
      <c r="A10" s="45"/>
      <c r="B10" s="125"/>
      <c r="C10" s="41" t="s">
        <v>17</v>
      </c>
      <c r="D10" s="100" t="s">
        <v>111</v>
      </c>
      <c r="E10" s="106" t="s">
        <v>143</v>
      </c>
      <c r="F10" s="15"/>
      <c r="G10" s="44" t="s">
        <v>1</v>
      </c>
      <c r="H10" s="3" t="s">
        <v>7</v>
      </c>
      <c r="I10" s="3" t="s">
        <v>18</v>
      </c>
      <c r="J10" s="99" t="s">
        <v>124</v>
      </c>
      <c r="K10" s="4" t="s">
        <v>16</v>
      </c>
      <c r="L10" s="4" t="s">
        <v>139</v>
      </c>
    </row>
    <row r="11" spans="1:12" ht="8.25" customHeight="1">
      <c r="A11" s="45"/>
    </row>
    <row r="12" spans="1:12" ht="20.100000000000001" customHeight="1">
      <c r="A12" s="39" t="s">
        <v>165</v>
      </c>
    </row>
    <row r="13" spans="1:12" ht="20.100000000000001" customHeight="1">
      <c r="A13" s="45"/>
      <c r="B13" s="154" t="s">
        <v>53</v>
      </c>
      <c r="C13" s="155"/>
      <c r="D13" s="136" t="s">
        <v>43</v>
      </c>
      <c r="E13" s="136"/>
      <c r="F13" s="107" t="s">
        <v>44</v>
      </c>
      <c r="G13" s="107" t="s">
        <v>45</v>
      </c>
      <c r="H13" s="136" t="s">
        <v>46</v>
      </c>
      <c r="I13" s="136"/>
      <c r="J13" s="136"/>
      <c r="K13" s="154" t="s">
        <v>54</v>
      </c>
      <c r="L13" s="155"/>
    </row>
    <row r="14" spans="1:12" ht="39" customHeight="1">
      <c r="A14" s="45"/>
      <c r="B14" s="154" t="s">
        <v>47</v>
      </c>
      <c r="C14" s="155"/>
      <c r="D14" s="136" t="s">
        <v>48</v>
      </c>
      <c r="E14" s="136"/>
      <c r="F14" s="107" t="s">
        <v>49</v>
      </c>
      <c r="G14" s="107" t="s">
        <v>2</v>
      </c>
      <c r="H14" s="136" t="s">
        <v>51</v>
      </c>
      <c r="I14" s="136"/>
      <c r="J14" s="136"/>
      <c r="K14" s="156" t="s">
        <v>52</v>
      </c>
      <c r="L14" s="157"/>
    </row>
    <row r="15" spans="1:12" ht="68.25" customHeight="1">
      <c r="A15" s="45"/>
      <c r="B15" s="152" t="s">
        <v>112</v>
      </c>
      <c r="C15" s="153"/>
      <c r="D15" s="129" t="s">
        <v>144</v>
      </c>
      <c r="E15" s="129"/>
      <c r="F15" s="118">
        <f>'MPS(input)'!E15</f>
        <v>0.56640000000000001</v>
      </c>
      <c r="G15" s="120" t="s">
        <v>62</v>
      </c>
      <c r="H15" s="151" t="str">
        <f>'MPS(input)'!G15</f>
        <v>The most recent value available at the time of validation is applied and fixed for the monitoring period thereafter. The data is sourced from “Grid Emission Factor (GEF) of Thailand”, endorsed by Thailand Greenhouse Gas Management Organization unless otherwise instructed by the Joint Committee.</v>
      </c>
      <c r="I15" s="151"/>
      <c r="J15" s="151"/>
      <c r="K15" s="158">
        <f>'MPS(input)'!J15</f>
        <v>0</v>
      </c>
      <c r="L15" s="159"/>
    </row>
    <row r="16" spans="1:12" ht="96" customHeight="1">
      <c r="A16" s="45"/>
      <c r="B16" s="152" t="s">
        <v>112</v>
      </c>
      <c r="C16" s="153"/>
      <c r="D16" s="129" t="s">
        <v>145</v>
      </c>
      <c r="E16" s="129"/>
      <c r="F16" s="118">
        <f>'MPS(input)'!E16</f>
        <v>0</v>
      </c>
      <c r="G16" s="120" t="s">
        <v>62</v>
      </c>
      <c r="H16" s="151" t="str">
        <f>'MPS(input)'!G16</f>
        <v>Power generation efficiency obtained from manufacturer's specification</v>
      </c>
      <c r="I16" s="151"/>
      <c r="J16" s="151"/>
      <c r="K16" s="160" t="str">
        <f>'MPS(input)'!J16</f>
        <v>Calculated</v>
      </c>
      <c r="L16" s="161"/>
    </row>
    <row r="17" spans="1:12" ht="103.5" customHeight="1">
      <c r="A17" s="45"/>
      <c r="B17" s="152" t="s">
        <v>112</v>
      </c>
      <c r="C17" s="153"/>
      <c r="D17" s="140" t="s">
        <v>146</v>
      </c>
      <c r="E17" s="141"/>
      <c r="F17" s="118">
        <f>'MPS(input)'!E17</f>
        <v>0</v>
      </c>
      <c r="G17" s="120" t="s">
        <v>62</v>
      </c>
      <c r="H17" s="151" t="str">
        <f>'MPS(input)'!G17</f>
        <v>The power generation efficiency calculated from monitored data of the amount of fuel input for power generation and the amount of electricity generated</v>
      </c>
      <c r="I17" s="151"/>
      <c r="J17" s="151"/>
      <c r="K17" s="160" t="str">
        <f>'MPS(input)'!J17</f>
        <v>Calculated</v>
      </c>
      <c r="L17" s="161"/>
    </row>
    <row r="18" spans="1:12" ht="123" customHeight="1">
      <c r="A18" s="45"/>
      <c r="B18" s="152" t="s">
        <v>112</v>
      </c>
      <c r="C18" s="153"/>
      <c r="D18" s="129" t="s">
        <v>147</v>
      </c>
      <c r="E18" s="129"/>
      <c r="F18" s="118">
        <f>'MPS(input)'!E18</f>
        <v>0</v>
      </c>
      <c r="G18" s="120" t="s">
        <v>62</v>
      </c>
      <c r="H18" s="151" t="str">
        <f>'MPS(input)'!G18</f>
        <v>[Captive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v>
      </c>
      <c r="I18" s="151"/>
      <c r="J18" s="151"/>
      <c r="K18" s="158">
        <f>'MPS(input)'!J18</f>
        <v>0</v>
      </c>
      <c r="L18" s="159"/>
    </row>
    <row r="19" spans="1:12" ht="68.25" customHeight="1">
      <c r="A19" s="45"/>
      <c r="B19" s="152" t="s">
        <v>112</v>
      </c>
      <c r="C19" s="153"/>
      <c r="D19" s="129" t="s">
        <v>148</v>
      </c>
      <c r="E19" s="129"/>
      <c r="F19" s="118">
        <f>'MPS(input)'!E19</f>
        <v>0</v>
      </c>
      <c r="G19" s="120" t="s">
        <v>62</v>
      </c>
      <c r="H19" s="151" t="str">
        <f>'MPS(input)'!G19</f>
        <v>The evidence stating information relevant to the value of emission factor (e.g. data of power generation, type of power plant, type of fossil fuel, period of time)</v>
      </c>
      <c r="I19" s="151"/>
      <c r="J19" s="151"/>
      <c r="K19" s="158">
        <f>'MPS(input)'!J19</f>
        <v>0</v>
      </c>
      <c r="L19" s="159"/>
    </row>
    <row r="20" spans="1:12" ht="54.75" customHeight="1">
      <c r="A20" s="45"/>
      <c r="B20" s="152" t="s">
        <v>113</v>
      </c>
      <c r="C20" s="153"/>
      <c r="D20" s="129" t="s">
        <v>133</v>
      </c>
      <c r="E20" s="129"/>
      <c r="F20" s="119" t="str">
        <f>'MPS(input)'!E20</f>
        <v>-</v>
      </c>
      <c r="G20" s="89" t="s">
        <v>3</v>
      </c>
      <c r="H20" s="151" t="str">
        <f>'MPS(input)'!G20</f>
        <v>Selected from the default values set in the methodology</v>
      </c>
      <c r="I20" s="151"/>
      <c r="J20" s="151"/>
      <c r="K20" s="160" t="str">
        <f>'MPS(input)'!J20</f>
        <v>Input on "MPS
(input_separate)"</v>
      </c>
      <c r="L20" s="161"/>
    </row>
    <row r="21" spans="1:12" ht="54.75" customHeight="1">
      <c r="A21" s="45"/>
      <c r="B21" s="152" t="s">
        <v>114</v>
      </c>
      <c r="C21" s="153"/>
      <c r="D21" s="129" t="s">
        <v>134</v>
      </c>
      <c r="E21" s="129"/>
      <c r="F21" s="119" t="str">
        <f>'MPS(input)'!E21</f>
        <v>-</v>
      </c>
      <c r="G21" s="89" t="s">
        <v>3</v>
      </c>
      <c r="H21" s="151" t="str">
        <f>'MPS(input)'!G21</f>
        <v>Specifications of project refrigerator i prepared for the quotation or factory acceptance test data at the time of shipment by manufacturer</v>
      </c>
      <c r="I21" s="151"/>
      <c r="J21" s="151"/>
      <c r="K21" s="160" t="str">
        <f>'MPS(input)'!J21</f>
        <v>Input on "MPS
(input_separate)"</v>
      </c>
      <c r="L21" s="161"/>
    </row>
    <row r="22" spans="1:12" ht="54.75" customHeight="1">
      <c r="A22" s="45"/>
      <c r="B22" s="152" t="s">
        <v>115</v>
      </c>
      <c r="C22" s="153"/>
      <c r="D22" s="129" t="s">
        <v>28</v>
      </c>
      <c r="E22" s="129"/>
      <c r="F22" s="121">
        <f>'MPS(input)'!E22</f>
        <v>0</v>
      </c>
      <c r="G22" s="48" t="s">
        <v>29</v>
      </c>
      <c r="H22" s="151" t="str">
        <f>'MPS(input)'!G22</f>
        <v>Specification of the captive power generation system provided by the manufacturer</v>
      </c>
      <c r="I22" s="151"/>
      <c r="J22" s="151"/>
      <c r="K22" s="160" t="str">
        <f>'MPS(input)'!J22</f>
        <v>For
Case 2), Option a); and
Case 3), Option b)</v>
      </c>
      <c r="L22" s="161"/>
    </row>
    <row r="23" spans="1:12" ht="100.15" customHeight="1">
      <c r="A23" s="45"/>
      <c r="B23" s="152" t="s">
        <v>116</v>
      </c>
      <c r="C23" s="153"/>
      <c r="D23" s="129" t="s">
        <v>31</v>
      </c>
      <c r="E23" s="129"/>
      <c r="F23" s="121">
        <f>'MPS(input)'!E23</f>
        <v>0</v>
      </c>
      <c r="G23" s="48" t="s">
        <v>136</v>
      </c>
      <c r="H23" s="151" t="str">
        <f>'MPS(input)'!G23</f>
        <v>In order of preference:
1) values provided by the fuel supplier;
2) measurement by the project participants;
3) regional or national default values;
4) IPCC default values provided in table 1.2 of Ch.1 Vol.2 of 2006 IPCC Guidelines on National GHG Inventories. Lower value is applied.</v>
      </c>
      <c r="I23" s="151"/>
      <c r="J23" s="151"/>
      <c r="K23" s="160" t="str">
        <f>'MPS(input)'!J23</f>
        <v>For
Case 2), Option b); and
Case 3), Option c)</v>
      </c>
      <c r="L23" s="161"/>
    </row>
    <row r="24" spans="1:12" ht="99.75" customHeight="1">
      <c r="A24" s="45"/>
      <c r="B24" s="152" t="s">
        <v>117</v>
      </c>
      <c r="C24" s="153"/>
      <c r="D24" s="129" t="s">
        <v>61</v>
      </c>
      <c r="E24" s="129"/>
      <c r="F24" s="122">
        <f>'MPS(input)'!E24</f>
        <v>0</v>
      </c>
      <c r="G24" s="48" t="s">
        <v>63</v>
      </c>
      <c r="H24" s="151" t="str">
        <f>'MPS(input)'!G24</f>
        <v>In order of preference:
1) values provided by the fuel supplier;
2) measurement by the project participants;
3) regional or national default values;
4) IPCC default values provided in table 1.4 of Ch.1 Vol.2 of 2006 IPCC Guidelines on National GHG Inventories. Lower value is applied.</v>
      </c>
      <c r="I24" s="151"/>
      <c r="J24" s="151"/>
      <c r="K24" s="160" t="str">
        <f>'MPS(input)'!J24</f>
        <v>For
Case 2), Options a) and b); and
Case 3), Options b) and c)</v>
      </c>
      <c r="L24" s="161"/>
    </row>
    <row r="25" spans="1:12" ht="6.75" customHeight="1">
      <c r="A25" s="45"/>
    </row>
    <row r="26" spans="1:12" ht="18.75" customHeight="1">
      <c r="A26" s="49" t="s">
        <v>175</v>
      </c>
      <c r="B26" s="49"/>
    </row>
    <row r="27" spans="1:12" ht="17.25" thickBot="1">
      <c r="B27" s="116" t="s">
        <v>166</v>
      </c>
      <c r="C27" s="130" t="s">
        <v>106</v>
      </c>
      <c r="D27" s="131"/>
      <c r="E27" s="50" t="s">
        <v>2</v>
      </c>
    </row>
    <row r="28" spans="1:12" ht="19.5" thickBot="1">
      <c r="B28" s="126"/>
      <c r="C28" s="127">
        <f>ROUNDDOWN('MRS(calc_process) '!G6,0)</f>
        <v>0</v>
      </c>
      <c r="D28" s="128"/>
      <c r="E28" s="51" t="s">
        <v>66</v>
      </c>
    </row>
    <row r="29" spans="1:12" ht="20.100000000000001" customHeight="1">
      <c r="B29" s="52"/>
      <c r="C29" s="52"/>
      <c r="F29" s="53"/>
      <c r="G29" s="53"/>
    </row>
    <row r="30" spans="1:12" ht="18.75" customHeight="1">
      <c r="A30" s="39" t="s">
        <v>4</v>
      </c>
    </row>
    <row r="31" spans="1:12" ht="18" customHeight="1">
      <c r="B31" s="54" t="s">
        <v>5</v>
      </c>
      <c r="C31" s="93" t="s">
        <v>76</v>
      </c>
      <c r="D31" s="94"/>
      <c r="E31" s="94"/>
      <c r="F31" s="94"/>
      <c r="G31" s="94"/>
      <c r="H31" s="94"/>
      <c r="I31" s="94"/>
      <c r="J31" s="95"/>
    </row>
    <row r="32" spans="1:12" ht="18" customHeight="1">
      <c r="B32" s="54" t="s">
        <v>6</v>
      </c>
      <c r="C32" s="93" t="s">
        <v>77</v>
      </c>
      <c r="D32" s="94"/>
      <c r="E32" s="94"/>
      <c r="F32" s="94"/>
      <c r="G32" s="94"/>
      <c r="H32" s="94"/>
      <c r="I32" s="94"/>
      <c r="J32" s="95"/>
    </row>
    <row r="33" spans="2:10" ht="18" customHeight="1">
      <c r="B33" s="54" t="s">
        <v>7</v>
      </c>
      <c r="C33" s="93" t="s">
        <v>78</v>
      </c>
      <c r="D33" s="94"/>
      <c r="E33" s="94"/>
      <c r="F33" s="94"/>
      <c r="G33" s="94"/>
      <c r="H33" s="94"/>
      <c r="I33" s="94"/>
      <c r="J33" s="95"/>
    </row>
  </sheetData>
  <sheetProtection algorithmName="SHA-512" hashValue="t8KQgftTTKiSGkYibbyZ9NudpASkJXxvEsvCrE4q+f4JRjNqxZn0YVAn2S/DAYHTPZmAHgKmMyBnD19SqgM4cg==" saltValue="YvgQ+0Muj5f16KJ1/K5Tsg==" spinCount="100000" sheet="1" objects="1" scenarios="1" formatCells="0" formatRows="0"/>
  <mergeCells count="50">
    <mergeCell ref="K23:L23"/>
    <mergeCell ref="K24:L24"/>
    <mergeCell ref="K18:L18"/>
    <mergeCell ref="K19:L19"/>
    <mergeCell ref="K20:L20"/>
    <mergeCell ref="K21:L21"/>
    <mergeCell ref="K22:L22"/>
    <mergeCell ref="K13:L13"/>
    <mergeCell ref="K14:L14"/>
    <mergeCell ref="K15:L15"/>
    <mergeCell ref="K16:L16"/>
    <mergeCell ref="K17:L17"/>
    <mergeCell ref="B13:C13"/>
    <mergeCell ref="B14:C14"/>
    <mergeCell ref="B15:C15"/>
    <mergeCell ref="B16:C16"/>
    <mergeCell ref="B17:C17"/>
    <mergeCell ref="B18:C18"/>
    <mergeCell ref="B19:C19"/>
    <mergeCell ref="B20:C20"/>
    <mergeCell ref="D18:E18"/>
    <mergeCell ref="H18:J18"/>
    <mergeCell ref="D15:E15"/>
    <mergeCell ref="H15:J15"/>
    <mergeCell ref="D16:E16"/>
    <mergeCell ref="H16:J16"/>
    <mergeCell ref="D13:E13"/>
    <mergeCell ref="H13:J13"/>
    <mergeCell ref="D14:E14"/>
    <mergeCell ref="H14:J14"/>
    <mergeCell ref="D17:E17"/>
    <mergeCell ref="H17:J17"/>
    <mergeCell ref="D20:E20"/>
    <mergeCell ref="H20:J20"/>
    <mergeCell ref="H21:J21"/>
    <mergeCell ref="D19:E19"/>
    <mergeCell ref="H19:J19"/>
    <mergeCell ref="D22:E22"/>
    <mergeCell ref="H22:J22"/>
    <mergeCell ref="D21:E21"/>
    <mergeCell ref="C27:D27"/>
    <mergeCell ref="C28:D28"/>
    <mergeCell ref="D23:E23"/>
    <mergeCell ref="H23:J23"/>
    <mergeCell ref="D24:E24"/>
    <mergeCell ref="H24:J24"/>
    <mergeCell ref="B23:C23"/>
    <mergeCell ref="B24:C24"/>
    <mergeCell ref="B21:C21"/>
    <mergeCell ref="B22:C22"/>
  </mergeCells>
  <phoneticPr fontId="4"/>
  <pageMargins left="0.70866141732283472" right="0.70866141732283472" top="0.74803149606299213" bottom="0.74803149606299213" header="0.31496062992125984" footer="0.31496062992125984"/>
  <pageSetup paperSize="9" scale="48" fitToHeight="3" orientation="landscape" r:id="rId1"/>
  <rowBreaks count="1" manualBreakCount="1">
    <brk id="11" max="1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1A418-1867-4AA8-A03D-1A5256324008}">
  <sheetPr>
    <tabColor theme="5" tint="0.39997558519241921"/>
    <pageSetUpPr fitToPage="1"/>
  </sheetPr>
  <dimension ref="A1:R27"/>
  <sheetViews>
    <sheetView showGridLines="0" view="pageBreakPreview" zoomScale="80" zoomScaleNormal="70" zoomScaleSheetLayoutView="80" workbookViewId="0"/>
  </sheetViews>
  <sheetFormatPr defaultColWidth="9" defaultRowHeight="14.25"/>
  <cols>
    <col min="1" max="8" width="13.625" style="55" customWidth="1"/>
    <col min="9" max="9" width="25.625" style="55" customWidth="1"/>
    <col min="10" max="18" width="13.625" style="55" customWidth="1"/>
    <col min="19" max="16384" width="9" style="55"/>
  </cols>
  <sheetData>
    <row r="1" spans="1:18">
      <c r="R1" s="56" t="str">
        <f>'MPS(input)'!K1</f>
        <v>Monitoring Spreadsheet: JCM_TH_AM011_ver01.0</v>
      </c>
    </row>
    <row r="2" spans="1:18">
      <c r="R2" s="56" t="str">
        <f>'MPS(input)'!K2</f>
        <v>Reference Number: TH020</v>
      </c>
    </row>
    <row r="3" spans="1:18" s="58" customFormat="1" ht="27.6" customHeight="1">
      <c r="A3" s="57"/>
      <c r="B3" s="57"/>
      <c r="C3" s="142" t="s">
        <v>170</v>
      </c>
      <c r="D3" s="143"/>
      <c r="E3" s="144"/>
      <c r="F3" s="142" t="s">
        <v>171</v>
      </c>
      <c r="G3" s="143"/>
      <c r="H3" s="143"/>
      <c r="I3" s="143"/>
      <c r="J3" s="143"/>
      <c r="K3" s="143"/>
      <c r="L3" s="143"/>
      <c r="M3" s="143"/>
      <c r="N3" s="143"/>
      <c r="O3" s="144"/>
      <c r="P3" s="145" t="s">
        <v>172</v>
      </c>
      <c r="Q3" s="146"/>
      <c r="R3" s="147"/>
    </row>
    <row r="4" spans="1:18" ht="18.75">
      <c r="A4" s="108" t="s">
        <v>34</v>
      </c>
      <c r="B4" s="87" t="s">
        <v>108</v>
      </c>
      <c r="C4" s="87" t="s">
        <v>109</v>
      </c>
      <c r="D4" s="100" t="s">
        <v>110</v>
      </c>
      <c r="E4" s="100" t="s">
        <v>111</v>
      </c>
      <c r="F4" s="101" t="s">
        <v>112</v>
      </c>
      <c r="G4" s="101" t="s">
        <v>112</v>
      </c>
      <c r="H4" s="101" t="s">
        <v>112</v>
      </c>
      <c r="I4" s="101" t="s">
        <v>112</v>
      </c>
      <c r="J4" s="101" t="s">
        <v>112</v>
      </c>
      <c r="K4" s="101" t="s">
        <v>113</v>
      </c>
      <c r="L4" s="101" t="s">
        <v>114</v>
      </c>
      <c r="M4" s="101" t="s">
        <v>115</v>
      </c>
      <c r="N4" s="101" t="s">
        <v>116</v>
      </c>
      <c r="O4" s="101" t="s">
        <v>117</v>
      </c>
      <c r="P4" s="87" t="s">
        <v>118</v>
      </c>
      <c r="Q4" s="87" t="s">
        <v>119</v>
      </c>
      <c r="R4" s="87" t="s">
        <v>120</v>
      </c>
    </row>
    <row r="5" spans="1:18" ht="228.75" customHeight="1">
      <c r="A5" s="108" t="s">
        <v>35</v>
      </c>
      <c r="B5" s="60" t="s">
        <v>131</v>
      </c>
      <c r="C5" s="106" t="s">
        <v>132</v>
      </c>
      <c r="D5" s="106" t="s">
        <v>142</v>
      </c>
      <c r="E5" s="106" t="s">
        <v>143</v>
      </c>
      <c r="F5" s="109" t="s">
        <v>144</v>
      </c>
      <c r="G5" s="62" t="s">
        <v>149</v>
      </c>
      <c r="H5" s="62" t="s">
        <v>150</v>
      </c>
      <c r="I5" s="62" t="s">
        <v>151</v>
      </c>
      <c r="J5" s="62" t="s">
        <v>152</v>
      </c>
      <c r="K5" s="62" t="s">
        <v>133</v>
      </c>
      <c r="L5" s="62" t="s">
        <v>134</v>
      </c>
      <c r="M5" s="62" t="s">
        <v>28</v>
      </c>
      <c r="N5" s="62" t="s">
        <v>31</v>
      </c>
      <c r="O5" s="63" t="s">
        <v>61</v>
      </c>
      <c r="P5" s="61" t="s">
        <v>121</v>
      </c>
      <c r="Q5" s="61" t="s">
        <v>122</v>
      </c>
      <c r="R5" s="61" t="s">
        <v>123</v>
      </c>
    </row>
    <row r="6" spans="1:18" ht="28.5">
      <c r="A6" s="108" t="s">
        <v>36</v>
      </c>
      <c r="B6" s="88" t="s">
        <v>19</v>
      </c>
      <c r="C6" s="84" t="s">
        <v>1</v>
      </c>
      <c r="D6" s="106" t="s">
        <v>135</v>
      </c>
      <c r="E6" s="84" t="s">
        <v>1</v>
      </c>
      <c r="F6" s="85" t="s">
        <v>62</v>
      </c>
      <c r="G6" s="85" t="s">
        <v>62</v>
      </c>
      <c r="H6" s="85" t="s">
        <v>62</v>
      </c>
      <c r="I6" s="85" t="s">
        <v>62</v>
      </c>
      <c r="J6" s="85" t="s">
        <v>62</v>
      </c>
      <c r="K6" s="89" t="s">
        <v>3</v>
      </c>
      <c r="L6" s="89" t="s">
        <v>3</v>
      </c>
      <c r="M6" s="89" t="s">
        <v>29</v>
      </c>
      <c r="N6" s="48" t="s">
        <v>136</v>
      </c>
      <c r="O6" s="89" t="s">
        <v>63</v>
      </c>
      <c r="P6" s="88" t="s">
        <v>64</v>
      </c>
      <c r="Q6" s="88" t="s">
        <v>64</v>
      </c>
      <c r="R6" s="88" t="s">
        <v>64</v>
      </c>
    </row>
    <row r="7" spans="1:18">
      <c r="A7" s="148" t="s">
        <v>38</v>
      </c>
      <c r="B7" s="14">
        <v>1</v>
      </c>
      <c r="C7" s="16"/>
      <c r="D7" s="64">
        <f>'MRS(input) '!$F$9</f>
        <v>0</v>
      </c>
      <c r="E7" s="65">
        <f>'MRS(input) '!$F$10</f>
        <v>0</v>
      </c>
      <c r="F7" s="66">
        <f>'MRS(input) '!$F$15</f>
        <v>0.56640000000000001</v>
      </c>
      <c r="G7" s="77">
        <f>'MRS(input) '!$F$16</f>
        <v>0</v>
      </c>
      <c r="H7" s="77">
        <f>'MRS(input) '!$F$17</f>
        <v>0</v>
      </c>
      <c r="I7" s="77">
        <f>'MRS(input) '!$F$18</f>
        <v>0</v>
      </c>
      <c r="J7" s="110">
        <f>'MRS(input) '!$F$19</f>
        <v>0</v>
      </c>
      <c r="K7" s="124">
        <f>'MPS(input_separate)'!K7</f>
        <v>1.71</v>
      </c>
      <c r="L7" s="124">
        <f>'MPS(input_separate)'!L7</f>
        <v>2.25</v>
      </c>
      <c r="M7" s="86">
        <f>'MRS(input) '!$F$22</f>
        <v>0</v>
      </c>
      <c r="N7" s="68">
        <f>'MRS(input) '!$F$23</f>
        <v>0</v>
      </c>
      <c r="O7" s="67">
        <f>'MRS(input) '!$F$24</f>
        <v>0</v>
      </c>
      <c r="P7" s="78">
        <f>IF(ISERROR(C7*(L7/K7)*SMALL(F7:J7,COUNTIF(F7:J7,0)+1)),0,(C7*(L7/K7)*SMALL(F7:J7,COUNTIF(F7:J7,0)+1)))</f>
        <v>0</v>
      </c>
      <c r="Q7" s="79">
        <f>IF(ISERROR(C7*SMALL(F7:J7,COUNTIF(F7:J7,0)+1)),0,(C7*SMALL(F7:J7,COUNTIF(F7:J7,0)+1)))</f>
        <v>0</v>
      </c>
      <c r="R7" s="80">
        <f>P7-Q7</f>
        <v>0</v>
      </c>
    </row>
    <row r="8" spans="1:18">
      <c r="A8" s="148"/>
      <c r="B8" s="14">
        <v>2</v>
      </c>
      <c r="C8" s="16"/>
      <c r="D8" s="64">
        <f>'MRS(input) '!$F$9</f>
        <v>0</v>
      </c>
      <c r="E8" s="65">
        <f>'MRS(input) '!$F$10</f>
        <v>0</v>
      </c>
      <c r="F8" s="66">
        <f>'MRS(input) '!$F$15</f>
        <v>0.56640000000000001</v>
      </c>
      <c r="G8" s="77">
        <f>'MRS(input) '!$F$16</f>
        <v>0</v>
      </c>
      <c r="H8" s="77">
        <f>'MRS(input) '!$F$17</f>
        <v>0</v>
      </c>
      <c r="I8" s="77">
        <f>'MRS(input) '!$F$18</f>
        <v>0</v>
      </c>
      <c r="J8" s="110">
        <f>'MRS(input) '!$F$19</f>
        <v>0</v>
      </c>
      <c r="K8" s="124">
        <f>'MPS(input_separate)'!K8</f>
        <v>1.71</v>
      </c>
      <c r="L8" s="124">
        <f>'MPS(input_separate)'!L8</f>
        <v>2.1</v>
      </c>
      <c r="M8" s="86">
        <f>'MRS(input) '!$F$22</f>
        <v>0</v>
      </c>
      <c r="N8" s="68">
        <f>'MRS(input) '!$F$23</f>
        <v>0</v>
      </c>
      <c r="O8" s="67">
        <f>'MRS(input) '!$F$24</f>
        <v>0</v>
      </c>
      <c r="P8" s="78">
        <f t="shared" ref="P8:P26" si="0">IF(ISERROR(C8*(L8/K8)*SMALL(F8:J8,COUNTIF(F8:J8,0)+1)),0,(C8*(L8/K8)*SMALL(F8:J8,COUNTIF(F8:J8,0)+1)))</f>
        <v>0</v>
      </c>
      <c r="Q8" s="79">
        <f t="shared" ref="Q8:Q26" si="1">IF(ISERROR(C8*SMALL(F8:J8,COUNTIF(F8:J8,0)+1)),0,(C8*SMALL(F8:J8,COUNTIF(F8:J8,0)+1)))</f>
        <v>0</v>
      </c>
      <c r="R8" s="80">
        <f t="shared" ref="R8:R26" si="2">P8-Q8</f>
        <v>0</v>
      </c>
    </row>
    <row r="9" spans="1:18">
      <c r="A9" s="148"/>
      <c r="B9" s="14">
        <v>3</v>
      </c>
      <c r="C9" s="16"/>
      <c r="D9" s="64">
        <f>'MRS(input) '!$F$9</f>
        <v>0</v>
      </c>
      <c r="E9" s="65">
        <f>'MRS(input) '!$F$10</f>
        <v>0</v>
      </c>
      <c r="F9" s="66">
        <f>'MRS(input) '!$F$15</f>
        <v>0.56640000000000001</v>
      </c>
      <c r="G9" s="77">
        <f>'MRS(input) '!$F$16</f>
        <v>0</v>
      </c>
      <c r="H9" s="77">
        <f>'MRS(input) '!$F$17</f>
        <v>0</v>
      </c>
      <c r="I9" s="77">
        <f>'MRS(input) '!$F$18</f>
        <v>0</v>
      </c>
      <c r="J9" s="110">
        <f>'MRS(input) '!$F$19</f>
        <v>0</v>
      </c>
      <c r="K9" s="124">
        <f>'MPS(input_separate)'!K9</f>
        <v>3.2</v>
      </c>
      <c r="L9" s="124">
        <f>'MPS(input_separate)'!L9</f>
        <v>3.37</v>
      </c>
      <c r="M9" s="86">
        <f>'MRS(input) '!$F$22</f>
        <v>0</v>
      </c>
      <c r="N9" s="68">
        <f>'MRS(input) '!$F$23</f>
        <v>0</v>
      </c>
      <c r="O9" s="67">
        <f>'MRS(input) '!$F$24</f>
        <v>0</v>
      </c>
      <c r="P9" s="78">
        <f t="shared" si="0"/>
        <v>0</v>
      </c>
      <c r="Q9" s="79">
        <f t="shared" si="1"/>
        <v>0</v>
      </c>
      <c r="R9" s="80">
        <f t="shared" si="2"/>
        <v>0</v>
      </c>
    </row>
    <row r="10" spans="1:18">
      <c r="A10" s="148"/>
      <c r="B10" s="14">
        <v>4</v>
      </c>
      <c r="C10" s="16"/>
      <c r="D10" s="64">
        <f>'MRS(input) '!$F$9</f>
        <v>0</v>
      </c>
      <c r="E10" s="65">
        <f>'MRS(input) '!$F$10</f>
        <v>0</v>
      </c>
      <c r="F10" s="66">
        <f>'MRS(input) '!$F$15</f>
        <v>0.56640000000000001</v>
      </c>
      <c r="G10" s="77">
        <f>'MRS(input) '!$F$16</f>
        <v>0</v>
      </c>
      <c r="H10" s="77">
        <f>'MRS(input) '!$F$17</f>
        <v>0</v>
      </c>
      <c r="I10" s="77">
        <f>'MRS(input) '!$F$18</f>
        <v>0</v>
      </c>
      <c r="J10" s="110">
        <f>'MRS(input) '!$F$19</f>
        <v>0</v>
      </c>
      <c r="K10" s="124">
        <f>'MPS(input_separate)'!K10</f>
        <v>0</v>
      </c>
      <c r="L10" s="124">
        <f>'MPS(input_separate)'!L10</f>
        <v>0</v>
      </c>
      <c r="M10" s="86">
        <f>'MRS(input) '!$F$22</f>
        <v>0</v>
      </c>
      <c r="N10" s="68">
        <f>'MRS(input) '!$F$23</f>
        <v>0</v>
      </c>
      <c r="O10" s="67">
        <f>'MRS(input) '!$F$24</f>
        <v>0</v>
      </c>
      <c r="P10" s="78">
        <f t="shared" si="0"/>
        <v>0</v>
      </c>
      <c r="Q10" s="79">
        <f t="shared" si="1"/>
        <v>0</v>
      </c>
      <c r="R10" s="80">
        <f t="shared" si="2"/>
        <v>0</v>
      </c>
    </row>
    <row r="11" spans="1:18">
      <c r="A11" s="148"/>
      <c r="B11" s="14">
        <v>5</v>
      </c>
      <c r="C11" s="16"/>
      <c r="D11" s="64">
        <f>'MRS(input) '!$F$9</f>
        <v>0</v>
      </c>
      <c r="E11" s="65">
        <f>'MRS(input) '!$F$10</f>
        <v>0</v>
      </c>
      <c r="F11" s="66">
        <f>'MRS(input) '!$F$15</f>
        <v>0.56640000000000001</v>
      </c>
      <c r="G11" s="77">
        <f>'MRS(input) '!$F$16</f>
        <v>0</v>
      </c>
      <c r="H11" s="77">
        <f>'MRS(input) '!$F$17</f>
        <v>0</v>
      </c>
      <c r="I11" s="77">
        <f>'MRS(input) '!$F$18</f>
        <v>0</v>
      </c>
      <c r="J11" s="110">
        <f>'MRS(input) '!$F$19</f>
        <v>0</v>
      </c>
      <c r="K11" s="124">
        <f>'MPS(input_separate)'!K11</f>
        <v>0</v>
      </c>
      <c r="L11" s="124">
        <f>'MPS(input_separate)'!L11</f>
        <v>0</v>
      </c>
      <c r="M11" s="86">
        <f>'MRS(input) '!$F$22</f>
        <v>0</v>
      </c>
      <c r="N11" s="68">
        <f>'MRS(input) '!$F$23</f>
        <v>0</v>
      </c>
      <c r="O11" s="67">
        <f>'MRS(input) '!$F$24</f>
        <v>0</v>
      </c>
      <c r="P11" s="78">
        <f t="shared" si="0"/>
        <v>0</v>
      </c>
      <c r="Q11" s="79">
        <f t="shared" si="1"/>
        <v>0</v>
      </c>
      <c r="R11" s="80">
        <f t="shared" si="2"/>
        <v>0</v>
      </c>
    </row>
    <row r="12" spans="1:18">
      <c r="A12" s="148"/>
      <c r="B12" s="14">
        <v>6</v>
      </c>
      <c r="C12" s="16"/>
      <c r="D12" s="64">
        <f>'MRS(input) '!$F$9</f>
        <v>0</v>
      </c>
      <c r="E12" s="65">
        <f>'MRS(input) '!$F$10</f>
        <v>0</v>
      </c>
      <c r="F12" s="66">
        <f>'MRS(input) '!$F$15</f>
        <v>0.56640000000000001</v>
      </c>
      <c r="G12" s="77">
        <f>'MRS(input) '!$F$16</f>
        <v>0</v>
      </c>
      <c r="H12" s="77">
        <f>'MRS(input) '!$F$17</f>
        <v>0</v>
      </c>
      <c r="I12" s="77">
        <f>'MRS(input) '!$F$18</f>
        <v>0</v>
      </c>
      <c r="J12" s="110">
        <f>'MRS(input) '!$F$19</f>
        <v>0</v>
      </c>
      <c r="K12" s="124">
        <f>'MPS(input_separate)'!K12</f>
        <v>0</v>
      </c>
      <c r="L12" s="124">
        <f>'MPS(input_separate)'!L12</f>
        <v>0</v>
      </c>
      <c r="M12" s="86">
        <f>'MRS(input) '!$F$22</f>
        <v>0</v>
      </c>
      <c r="N12" s="68">
        <f>'MRS(input) '!$F$23</f>
        <v>0</v>
      </c>
      <c r="O12" s="67">
        <f>'MRS(input) '!$F$24</f>
        <v>0</v>
      </c>
      <c r="P12" s="78">
        <f t="shared" si="0"/>
        <v>0</v>
      </c>
      <c r="Q12" s="79">
        <f t="shared" si="1"/>
        <v>0</v>
      </c>
      <c r="R12" s="80">
        <f t="shared" si="2"/>
        <v>0</v>
      </c>
    </row>
    <row r="13" spans="1:18">
      <c r="A13" s="148"/>
      <c r="B13" s="14">
        <v>7</v>
      </c>
      <c r="C13" s="16"/>
      <c r="D13" s="64">
        <f>'MRS(input) '!$F$9</f>
        <v>0</v>
      </c>
      <c r="E13" s="65">
        <f>'MRS(input) '!$F$10</f>
        <v>0</v>
      </c>
      <c r="F13" s="66">
        <f>'MRS(input) '!$F$15</f>
        <v>0.56640000000000001</v>
      </c>
      <c r="G13" s="77">
        <f>'MRS(input) '!$F$16</f>
        <v>0</v>
      </c>
      <c r="H13" s="77">
        <f>'MRS(input) '!$F$17</f>
        <v>0</v>
      </c>
      <c r="I13" s="77">
        <f>'MRS(input) '!$F$18</f>
        <v>0</v>
      </c>
      <c r="J13" s="110">
        <f>'MRS(input) '!$F$19</f>
        <v>0</v>
      </c>
      <c r="K13" s="124">
        <f>'MPS(input_separate)'!K13</f>
        <v>0</v>
      </c>
      <c r="L13" s="124">
        <f>'MPS(input_separate)'!L13</f>
        <v>0</v>
      </c>
      <c r="M13" s="86">
        <f>'MRS(input) '!$F$22</f>
        <v>0</v>
      </c>
      <c r="N13" s="68">
        <f>'MRS(input) '!$F$23</f>
        <v>0</v>
      </c>
      <c r="O13" s="67">
        <f>'MRS(input) '!$F$24</f>
        <v>0</v>
      </c>
      <c r="P13" s="78">
        <f t="shared" si="0"/>
        <v>0</v>
      </c>
      <c r="Q13" s="79">
        <f t="shared" si="1"/>
        <v>0</v>
      </c>
      <c r="R13" s="80">
        <f t="shared" si="2"/>
        <v>0</v>
      </c>
    </row>
    <row r="14" spans="1:18">
      <c r="A14" s="148"/>
      <c r="B14" s="14">
        <v>8</v>
      </c>
      <c r="C14" s="16"/>
      <c r="D14" s="64">
        <f>'MRS(input) '!$F$9</f>
        <v>0</v>
      </c>
      <c r="E14" s="65">
        <f>'MRS(input) '!$F$10</f>
        <v>0</v>
      </c>
      <c r="F14" s="66">
        <f>'MRS(input) '!$F$15</f>
        <v>0.56640000000000001</v>
      </c>
      <c r="G14" s="77">
        <f>'MRS(input) '!$F$16</f>
        <v>0</v>
      </c>
      <c r="H14" s="77">
        <f>'MRS(input) '!$F$17</f>
        <v>0</v>
      </c>
      <c r="I14" s="77">
        <f>'MRS(input) '!$F$18</f>
        <v>0</v>
      </c>
      <c r="J14" s="110">
        <f>'MRS(input) '!$F$19</f>
        <v>0</v>
      </c>
      <c r="K14" s="124">
        <f>'MPS(input_separate)'!K14</f>
        <v>0</v>
      </c>
      <c r="L14" s="124">
        <f>'MPS(input_separate)'!L14</f>
        <v>0</v>
      </c>
      <c r="M14" s="86">
        <f>'MRS(input) '!$F$22</f>
        <v>0</v>
      </c>
      <c r="N14" s="68">
        <f>'MRS(input) '!$F$23</f>
        <v>0</v>
      </c>
      <c r="O14" s="67">
        <f>'MRS(input) '!$F$24</f>
        <v>0</v>
      </c>
      <c r="P14" s="78">
        <f t="shared" si="0"/>
        <v>0</v>
      </c>
      <c r="Q14" s="79">
        <f t="shared" si="1"/>
        <v>0</v>
      </c>
      <c r="R14" s="80">
        <f t="shared" si="2"/>
        <v>0</v>
      </c>
    </row>
    <row r="15" spans="1:18">
      <c r="A15" s="148"/>
      <c r="B15" s="14">
        <v>9</v>
      </c>
      <c r="C15" s="16"/>
      <c r="D15" s="64">
        <f>'MRS(input) '!$F$9</f>
        <v>0</v>
      </c>
      <c r="E15" s="65">
        <f>'MRS(input) '!$F$10</f>
        <v>0</v>
      </c>
      <c r="F15" s="66">
        <f>'MRS(input) '!$F$15</f>
        <v>0.56640000000000001</v>
      </c>
      <c r="G15" s="77">
        <f>'MRS(input) '!$F$16</f>
        <v>0</v>
      </c>
      <c r="H15" s="77">
        <f>'MRS(input) '!$F$17</f>
        <v>0</v>
      </c>
      <c r="I15" s="77">
        <f>'MRS(input) '!$F$18</f>
        <v>0</v>
      </c>
      <c r="J15" s="110">
        <f>'MRS(input) '!$F$19</f>
        <v>0</v>
      </c>
      <c r="K15" s="124">
        <f>'MPS(input_separate)'!K15</f>
        <v>0</v>
      </c>
      <c r="L15" s="124">
        <f>'MPS(input_separate)'!L15</f>
        <v>0</v>
      </c>
      <c r="M15" s="86">
        <f>'MRS(input) '!$F$22</f>
        <v>0</v>
      </c>
      <c r="N15" s="68">
        <f>'MRS(input) '!$F$23</f>
        <v>0</v>
      </c>
      <c r="O15" s="67">
        <f>'MRS(input) '!$F$24</f>
        <v>0</v>
      </c>
      <c r="P15" s="78">
        <f t="shared" si="0"/>
        <v>0</v>
      </c>
      <c r="Q15" s="79">
        <f t="shared" si="1"/>
        <v>0</v>
      </c>
      <c r="R15" s="80">
        <f t="shared" si="2"/>
        <v>0</v>
      </c>
    </row>
    <row r="16" spans="1:18">
      <c r="A16" s="148"/>
      <c r="B16" s="14">
        <v>10</v>
      </c>
      <c r="C16" s="16"/>
      <c r="D16" s="64">
        <f>'MRS(input) '!$F$9</f>
        <v>0</v>
      </c>
      <c r="E16" s="65">
        <f>'MRS(input) '!$F$10</f>
        <v>0</v>
      </c>
      <c r="F16" s="66">
        <f>'MRS(input) '!$F$15</f>
        <v>0.56640000000000001</v>
      </c>
      <c r="G16" s="77">
        <f>'MRS(input) '!$F$16</f>
        <v>0</v>
      </c>
      <c r="H16" s="77">
        <f>'MRS(input) '!$F$17</f>
        <v>0</v>
      </c>
      <c r="I16" s="77">
        <f>'MRS(input) '!$F$18</f>
        <v>0</v>
      </c>
      <c r="J16" s="110">
        <f>'MRS(input) '!$F$19</f>
        <v>0</v>
      </c>
      <c r="K16" s="124">
        <f>'MPS(input_separate)'!K16</f>
        <v>0</v>
      </c>
      <c r="L16" s="124">
        <f>'MPS(input_separate)'!L16</f>
        <v>0</v>
      </c>
      <c r="M16" s="86">
        <f>'MRS(input) '!$F$22</f>
        <v>0</v>
      </c>
      <c r="N16" s="68">
        <f>'MRS(input) '!$F$23</f>
        <v>0</v>
      </c>
      <c r="O16" s="67">
        <f>'MRS(input) '!$F$24</f>
        <v>0</v>
      </c>
      <c r="P16" s="78">
        <f t="shared" si="0"/>
        <v>0</v>
      </c>
      <c r="Q16" s="79">
        <f t="shared" si="1"/>
        <v>0</v>
      </c>
      <c r="R16" s="80">
        <f t="shared" si="2"/>
        <v>0</v>
      </c>
    </row>
    <row r="17" spans="1:18">
      <c r="A17" s="148"/>
      <c r="B17" s="14">
        <v>11</v>
      </c>
      <c r="C17" s="16"/>
      <c r="D17" s="64">
        <f>'MRS(input) '!$F$9</f>
        <v>0</v>
      </c>
      <c r="E17" s="65">
        <f>'MRS(input) '!$F$10</f>
        <v>0</v>
      </c>
      <c r="F17" s="66">
        <f>'MRS(input) '!$F$15</f>
        <v>0.56640000000000001</v>
      </c>
      <c r="G17" s="77">
        <f>'MRS(input) '!$F$16</f>
        <v>0</v>
      </c>
      <c r="H17" s="77">
        <f>'MRS(input) '!$F$17</f>
        <v>0</v>
      </c>
      <c r="I17" s="77">
        <f>'MRS(input) '!$F$18</f>
        <v>0</v>
      </c>
      <c r="J17" s="110">
        <f>'MRS(input) '!$F$19</f>
        <v>0</v>
      </c>
      <c r="K17" s="124">
        <f>'MPS(input_separate)'!K17</f>
        <v>0</v>
      </c>
      <c r="L17" s="124">
        <f>'MPS(input_separate)'!L17</f>
        <v>0</v>
      </c>
      <c r="M17" s="86">
        <f>'MRS(input) '!$F$22</f>
        <v>0</v>
      </c>
      <c r="N17" s="68">
        <f>'MRS(input) '!$F$23</f>
        <v>0</v>
      </c>
      <c r="O17" s="67">
        <f>'MRS(input) '!$F$24</f>
        <v>0</v>
      </c>
      <c r="P17" s="78">
        <f t="shared" si="0"/>
        <v>0</v>
      </c>
      <c r="Q17" s="79">
        <f t="shared" si="1"/>
        <v>0</v>
      </c>
      <c r="R17" s="80">
        <f t="shared" si="2"/>
        <v>0</v>
      </c>
    </row>
    <row r="18" spans="1:18">
      <c r="A18" s="148"/>
      <c r="B18" s="14">
        <v>12</v>
      </c>
      <c r="C18" s="16"/>
      <c r="D18" s="64">
        <f>'MRS(input) '!$F$9</f>
        <v>0</v>
      </c>
      <c r="E18" s="65">
        <f>'MRS(input) '!$F$10</f>
        <v>0</v>
      </c>
      <c r="F18" s="66">
        <f>'MRS(input) '!$F$15</f>
        <v>0.56640000000000001</v>
      </c>
      <c r="G18" s="77">
        <f>'MRS(input) '!$F$16</f>
        <v>0</v>
      </c>
      <c r="H18" s="77">
        <f>'MRS(input) '!$F$17</f>
        <v>0</v>
      </c>
      <c r="I18" s="77">
        <f>'MRS(input) '!$F$18</f>
        <v>0</v>
      </c>
      <c r="J18" s="110">
        <f>'MRS(input) '!$F$19</f>
        <v>0</v>
      </c>
      <c r="K18" s="124">
        <f>'MPS(input_separate)'!K18</f>
        <v>0</v>
      </c>
      <c r="L18" s="124">
        <f>'MPS(input_separate)'!L18</f>
        <v>0</v>
      </c>
      <c r="M18" s="86">
        <f>'MRS(input) '!$F$22</f>
        <v>0</v>
      </c>
      <c r="N18" s="68">
        <f>'MRS(input) '!$F$23</f>
        <v>0</v>
      </c>
      <c r="O18" s="67">
        <f>'MRS(input) '!$F$24</f>
        <v>0</v>
      </c>
      <c r="P18" s="78">
        <f t="shared" si="0"/>
        <v>0</v>
      </c>
      <c r="Q18" s="79">
        <f t="shared" si="1"/>
        <v>0</v>
      </c>
      <c r="R18" s="80">
        <f t="shared" si="2"/>
        <v>0</v>
      </c>
    </row>
    <row r="19" spans="1:18">
      <c r="A19" s="148"/>
      <c r="B19" s="14">
        <v>13</v>
      </c>
      <c r="C19" s="16"/>
      <c r="D19" s="64">
        <f>'MRS(input) '!$F$9</f>
        <v>0</v>
      </c>
      <c r="E19" s="65">
        <f>'MRS(input) '!$F$10</f>
        <v>0</v>
      </c>
      <c r="F19" s="66">
        <f>'MRS(input) '!$F$15</f>
        <v>0.56640000000000001</v>
      </c>
      <c r="G19" s="77">
        <f>'MRS(input) '!$F$16</f>
        <v>0</v>
      </c>
      <c r="H19" s="77">
        <f>'MRS(input) '!$F$17</f>
        <v>0</v>
      </c>
      <c r="I19" s="77">
        <f>'MRS(input) '!$F$18</f>
        <v>0</v>
      </c>
      <c r="J19" s="110">
        <f>'MRS(input) '!$F$19</f>
        <v>0</v>
      </c>
      <c r="K19" s="124">
        <f>'MPS(input_separate)'!K19</f>
        <v>0</v>
      </c>
      <c r="L19" s="124">
        <f>'MPS(input_separate)'!L19</f>
        <v>0</v>
      </c>
      <c r="M19" s="86">
        <f>'MRS(input) '!$F$22</f>
        <v>0</v>
      </c>
      <c r="N19" s="68">
        <f>'MRS(input) '!$F$23</f>
        <v>0</v>
      </c>
      <c r="O19" s="67">
        <f>'MRS(input) '!$F$24</f>
        <v>0</v>
      </c>
      <c r="P19" s="78">
        <f t="shared" si="0"/>
        <v>0</v>
      </c>
      <c r="Q19" s="79">
        <f t="shared" si="1"/>
        <v>0</v>
      </c>
      <c r="R19" s="80">
        <f t="shared" si="2"/>
        <v>0</v>
      </c>
    </row>
    <row r="20" spans="1:18">
      <c r="A20" s="148"/>
      <c r="B20" s="14">
        <v>14</v>
      </c>
      <c r="C20" s="16"/>
      <c r="D20" s="64">
        <f>'MRS(input) '!$F$9</f>
        <v>0</v>
      </c>
      <c r="E20" s="65">
        <f>'MRS(input) '!$F$10</f>
        <v>0</v>
      </c>
      <c r="F20" s="66">
        <f>'MRS(input) '!$F$15</f>
        <v>0.56640000000000001</v>
      </c>
      <c r="G20" s="77">
        <f>'MRS(input) '!$F$16</f>
        <v>0</v>
      </c>
      <c r="H20" s="77">
        <f>'MRS(input) '!$F$17</f>
        <v>0</v>
      </c>
      <c r="I20" s="77">
        <f>'MRS(input) '!$F$18</f>
        <v>0</v>
      </c>
      <c r="J20" s="110">
        <f>'MRS(input) '!$F$19</f>
        <v>0</v>
      </c>
      <c r="K20" s="124">
        <f>'MPS(input_separate)'!K20</f>
        <v>0</v>
      </c>
      <c r="L20" s="124">
        <f>'MPS(input_separate)'!L20</f>
        <v>0</v>
      </c>
      <c r="M20" s="86">
        <f>'MRS(input) '!$F$22</f>
        <v>0</v>
      </c>
      <c r="N20" s="68">
        <f>'MRS(input) '!$F$23</f>
        <v>0</v>
      </c>
      <c r="O20" s="67">
        <f>'MRS(input) '!$F$24</f>
        <v>0</v>
      </c>
      <c r="P20" s="78">
        <f t="shared" si="0"/>
        <v>0</v>
      </c>
      <c r="Q20" s="79">
        <f t="shared" si="1"/>
        <v>0</v>
      </c>
      <c r="R20" s="80">
        <f t="shared" si="2"/>
        <v>0</v>
      </c>
    </row>
    <row r="21" spans="1:18">
      <c r="A21" s="148"/>
      <c r="B21" s="14">
        <v>15</v>
      </c>
      <c r="C21" s="16"/>
      <c r="D21" s="64">
        <f>'MRS(input) '!$F$9</f>
        <v>0</v>
      </c>
      <c r="E21" s="65">
        <f>'MRS(input) '!$F$10</f>
        <v>0</v>
      </c>
      <c r="F21" s="66">
        <f>'MRS(input) '!$F$15</f>
        <v>0.56640000000000001</v>
      </c>
      <c r="G21" s="77">
        <f>'MRS(input) '!$F$16</f>
        <v>0</v>
      </c>
      <c r="H21" s="77">
        <f>'MRS(input) '!$F$17</f>
        <v>0</v>
      </c>
      <c r="I21" s="77">
        <f>'MRS(input) '!$F$18</f>
        <v>0</v>
      </c>
      <c r="J21" s="110">
        <f>'MRS(input) '!$F$19</f>
        <v>0</v>
      </c>
      <c r="K21" s="124">
        <f>'MPS(input_separate)'!K21</f>
        <v>0</v>
      </c>
      <c r="L21" s="124">
        <f>'MPS(input_separate)'!L21</f>
        <v>0</v>
      </c>
      <c r="M21" s="86">
        <f>'MRS(input) '!$F$22</f>
        <v>0</v>
      </c>
      <c r="N21" s="68">
        <f>'MRS(input) '!$F$23</f>
        <v>0</v>
      </c>
      <c r="O21" s="67">
        <f>'MRS(input) '!$F$24</f>
        <v>0</v>
      </c>
      <c r="P21" s="78">
        <f t="shared" si="0"/>
        <v>0</v>
      </c>
      <c r="Q21" s="79">
        <f t="shared" si="1"/>
        <v>0</v>
      </c>
      <c r="R21" s="80">
        <f t="shared" si="2"/>
        <v>0</v>
      </c>
    </row>
    <row r="22" spans="1:18">
      <c r="A22" s="148"/>
      <c r="B22" s="14">
        <v>16</v>
      </c>
      <c r="C22" s="16"/>
      <c r="D22" s="64">
        <f>'MRS(input) '!$F$9</f>
        <v>0</v>
      </c>
      <c r="E22" s="65">
        <f>'MRS(input) '!$F$10</f>
        <v>0</v>
      </c>
      <c r="F22" s="66">
        <f>'MRS(input) '!$F$15</f>
        <v>0.56640000000000001</v>
      </c>
      <c r="G22" s="77">
        <f>'MRS(input) '!$F$16</f>
        <v>0</v>
      </c>
      <c r="H22" s="77">
        <f>'MRS(input) '!$F$17</f>
        <v>0</v>
      </c>
      <c r="I22" s="77">
        <f>'MRS(input) '!$F$18</f>
        <v>0</v>
      </c>
      <c r="J22" s="110">
        <f>'MRS(input) '!$F$19</f>
        <v>0</v>
      </c>
      <c r="K22" s="124">
        <f>'MPS(input_separate)'!K22</f>
        <v>0</v>
      </c>
      <c r="L22" s="124">
        <f>'MPS(input_separate)'!L22</f>
        <v>0</v>
      </c>
      <c r="M22" s="86">
        <f>'MRS(input) '!$F$22</f>
        <v>0</v>
      </c>
      <c r="N22" s="68">
        <f>'MRS(input) '!$F$23</f>
        <v>0</v>
      </c>
      <c r="O22" s="67">
        <f>'MRS(input) '!$F$24</f>
        <v>0</v>
      </c>
      <c r="P22" s="78">
        <f t="shared" si="0"/>
        <v>0</v>
      </c>
      <c r="Q22" s="79">
        <f t="shared" si="1"/>
        <v>0</v>
      </c>
      <c r="R22" s="80">
        <f t="shared" si="2"/>
        <v>0</v>
      </c>
    </row>
    <row r="23" spans="1:18">
      <c r="A23" s="148"/>
      <c r="B23" s="14">
        <v>17</v>
      </c>
      <c r="C23" s="16"/>
      <c r="D23" s="64">
        <f>'MRS(input) '!$F$9</f>
        <v>0</v>
      </c>
      <c r="E23" s="65">
        <f>'MRS(input) '!$F$10</f>
        <v>0</v>
      </c>
      <c r="F23" s="66">
        <f>'MRS(input) '!$F$15</f>
        <v>0.56640000000000001</v>
      </c>
      <c r="G23" s="77">
        <f>'MRS(input) '!$F$16</f>
        <v>0</v>
      </c>
      <c r="H23" s="77">
        <f>'MRS(input) '!$F$17</f>
        <v>0</v>
      </c>
      <c r="I23" s="77">
        <f>'MRS(input) '!$F$18</f>
        <v>0</v>
      </c>
      <c r="J23" s="110">
        <f>'MRS(input) '!$F$19</f>
        <v>0</v>
      </c>
      <c r="K23" s="124">
        <f>'MPS(input_separate)'!K23</f>
        <v>0</v>
      </c>
      <c r="L23" s="124">
        <f>'MPS(input_separate)'!L23</f>
        <v>0</v>
      </c>
      <c r="M23" s="86">
        <f>'MRS(input) '!$F$22</f>
        <v>0</v>
      </c>
      <c r="N23" s="68">
        <f>'MRS(input) '!$F$23</f>
        <v>0</v>
      </c>
      <c r="O23" s="67">
        <f>'MRS(input) '!$F$24</f>
        <v>0</v>
      </c>
      <c r="P23" s="78">
        <f t="shared" si="0"/>
        <v>0</v>
      </c>
      <c r="Q23" s="79">
        <f t="shared" si="1"/>
        <v>0</v>
      </c>
      <c r="R23" s="80">
        <f t="shared" si="2"/>
        <v>0</v>
      </c>
    </row>
    <row r="24" spans="1:18">
      <c r="A24" s="148"/>
      <c r="B24" s="14">
        <v>18</v>
      </c>
      <c r="C24" s="16"/>
      <c r="D24" s="64">
        <f>'MRS(input) '!$F$9</f>
        <v>0</v>
      </c>
      <c r="E24" s="65">
        <f>'MRS(input) '!$F$10</f>
        <v>0</v>
      </c>
      <c r="F24" s="66">
        <f>'MRS(input) '!$F$15</f>
        <v>0.56640000000000001</v>
      </c>
      <c r="G24" s="77">
        <f>'MRS(input) '!$F$16</f>
        <v>0</v>
      </c>
      <c r="H24" s="77">
        <f>'MRS(input) '!$F$17</f>
        <v>0</v>
      </c>
      <c r="I24" s="77">
        <f>'MRS(input) '!$F$18</f>
        <v>0</v>
      </c>
      <c r="J24" s="110">
        <f>'MRS(input) '!$F$19</f>
        <v>0</v>
      </c>
      <c r="K24" s="124">
        <f>'MPS(input_separate)'!K24</f>
        <v>0</v>
      </c>
      <c r="L24" s="124">
        <f>'MPS(input_separate)'!L24</f>
        <v>0</v>
      </c>
      <c r="M24" s="86">
        <f>'MRS(input) '!$F$22</f>
        <v>0</v>
      </c>
      <c r="N24" s="68">
        <f>'MRS(input) '!$F$23</f>
        <v>0</v>
      </c>
      <c r="O24" s="67">
        <f>'MRS(input) '!$F$24</f>
        <v>0</v>
      </c>
      <c r="P24" s="78">
        <f t="shared" si="0"/>
        <v>0</v>
      </c>
      <c r="Q24" s="79">
        <f t="shared" si="1"/>
        <v>0</v>
      </c>
      <c r="R24" s="80">
        <f t="shared" si="2"/>
        <v>0</v>
      </c>
    </row>
    <row r="25" spans="1:18">
      <c r="A25" s="148"/>
      <c r="B25" s="14">
        <v>19</v>
      </c>
      <c r="C25" s="16"/>
      <c r="D25" s="64">
        <f>'MRS(input) '!$F$9</f>
        <v>0</v>
      </c>
      <c r="E25" s="65">
        <f>'MRS(input) '!$F$10</f>
        <v>0</v>
      </c>
      <c r="F25" s="66">
        <f>'MRS(input) '!$F$15</f>
        <v>0.56640000000000001</v>
      </c>
      <c r="G25" s="77">
        <f>'MRS(input) '!$F$16</f>
        <v>0</v>
      </c>
      <c r="H25" s="77">
        <f>'MRS(input) '!$F$17</f>
        <v>0</v>
      </c>
      <c r="I25" s="77">
        <f>'MRS(input) '!$F$18</f>
        <v>0</v>
      </c>
      <c r="J25" s="110">
        <f>'MRS(input) '!$F$19</f>
        <v>0</v>
      </c>
      <c r="K25" s="124">
        <f>'MPS(input_separate)'!K25</f>
        <v>0</v>
      </c>
      <c r="L25" s="124">
        <f>'MPS(input_separate)'!L25</f>
        <v>0</v>
      </c>
      <c r="M25" s="86">
        <f>'MRS(input) '!$F$22</f>
        <v>0</v>
      </c>
      <c r="N25" s="68">
        <f>'MRS(input) '!$F$23</f>
        <v>0</v>
      </c>
      <c r="O25" s="67">
        <f>'MRS(input) '!$F$24</f>
        <v>0</v>
      </c>
      <c r="P25" s="78">
        <f t="shared" si="0"/>
        <v>0</v>
      </c>
      <c r="Q25" s="79">
        <f t="shared" si="1"/>
        <v>0</v>
      </c>
      <c r="R25" s="80">
        <f t="shared" si="2"/>
        <v>0</v>
      </c>
    </row>
    <row r="26" spans="1:18">
      <c r="A26" s="148"/>
      <c r="B26" s="14">
        <v>20</v>
      </c>
      <c r="C26" s="16"/>
      <c r="D26" s="64">
        <f>'MRS(input) '!$F$9</f>
        <v>0</v>
      </c>
      <c r="E26" s="65">
        <f>'MRS(input) '!$F$10</f>
        <v>0</v>
      </c>
      <c r="F26" s="66">
        <f>'MRS(input) '!$F$15</f>
        <v>0.56640000000000001</v>
      </c>
      <c r="G26" s="77">
        <f>'MRS(input) '!$F$16</f>
        <v>0</v>
      </c>
      <c r="H26" s="77">
        <f>'MRS(input) '!$F$17</f>
        <v>0</v>
      </c>
      <c r="I26" s="77">
        <f>'MRS(input) '!$F$18</f>
        <v>0</v>
      </c>
      <c r="J26" s="110">
        <f>'MRS(input) '!$F$19</f>
        <v>0</v>
      </c>
      <c r="K26" s="124">
        <f>'MPS(input_separate)'!K26</f>
        <v>0</v>
      </c>
      <c r="L26" s="124">
        <f>'MPS(input_separate)'!L26</f>
        <v>0</v>
      </c>
      <c r="M26" s="86">
        <f>'MRS(input) '!$F$22</f>
        <v>0</v>
      </c>
      <c r="N26" s="68">
        <f>'MRS(input) '!$F$23</f>
        <v>0</v>
      </c>
      <c r="O26" s="67">
        <f>'MRS(input) '!$F$24</f>
        <v>0</v>
      </c>
      <c r="P26" s="78">
        <f t="shared" si="0"/>
        <v>0</v>
      </c>
      <c r="Q26" s="79">
        <f t="shared" si="1"/>
        <v>0</v>
      </c>
      <c r="R26" s="80">
        <f t="shared" si="2"/>
        <v>0</v>
      </c>
    </row>
    <row r="27" spans="1:18" ht="15">
      <c r="A27" s="148"/>
      <c r="B27" s="69" t="s">
        <v>39</v>
      </c>
      <c r="C27" s="70" t="s">
        <v>19</v>
      </c>
      <c r="D27" s="70" t="s">
        <v>19</v>
      </c>
      <c r="E27" s="70" t="s">
        <v>19</v>
      </c>
      <c r="F27" s="70" t="s">
        <v>19</v>
      </c>
      <c r="G27" s="70" t="s">
        <v>19</v>
      </c>
      <c r="H27" s="70" t="s">
        <v>19</v>
      </c>
      <c r="I27" s="70" t="s">
        <v>19</v>
      </c>
      <c r="J27" s="70" t="s">
        <v>19</v>
      </c>
      <c r="K27" s="70" t="s">
        <v>19</v>
      </c>
      <c r="L27" s="70" t="s">
        <v>19</v>
      </c>
      <c r="M27" s="70" t="s">
        <v>19</v>
      </c>
      <c r="N27" s="70" t="s">
        <v>19</v>
      </c>
      <c r="O27" s="70" t="s">
        <v>19</v>
      </c>
      <c r="P27" s="81">
        <f>SUMIF(P7:P26,"&gt;0",P7:P26)</f>
        <v>0</v>
      </c>
      <c r="Q27" s="81">
        <f>SUMIF(Q7:Q26,"&gt;0",Q7:Q26)</f>
        <v>0</v>
      </c>
      <c r="R27" s="81">
        <f>SUMIF(R7:R26,"&gt;0",R7:R26)</f>
        <v>0</v>
      </c>
    </row>
  </sheetData>
  <sheetProtection algorithmName="SHA-512" hashValue="0/o2nAcK546HI5zlZPhbqJY0bRrVkEDOthSkwmICL4VFnOr24z6dxxVVfdWlCIXDyoNiLVovJ0u8JKdeEBmchg==" saltValue="+3lIGWPhRiSNZS1mrF5NJQ==" spinCount="100000" sheet="1" objects="1" scenarios="1" formatCells="0" formatRows="0"/>
  <mergeCells count="4">
    <mergeCell ref="C3:E3"/>
    <mergeCell ref="F3:O3"/>
    <mergeCell ref="P3:R3"/>
    <mergeCell ref="A7:A27"/>
  </mergeCells>
  <phoneticPr fontId="4"/>
  <pageMargins left="0.70866141732283472" right="0.70866141732283472" top="0.74803149606299213" bottom="0.74803149606299213" header="0.31496062992125984" footer="0.31496062992125984"/>
  <pageSetup paperSize="9" scale="50" orientation="landscape" r:id="rId1"/>
  <ignoredErrors>
    <ignoredError sqref="L7:L26 K7:K26"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4A48F-B603-480C-B20B-15AAF2D030E9}">
  <sheetPr>
    <tabColor theme="5" tint="0.39997558519241921"/>
  </sheetPr>
  <dimension ref="A1:I18"/>
  <sheetViews>
    <sheetView showGridLines="0" view="pageBreakPreview" zoomScale="80" zoomScaleNormal="100" zoomScaleSheetLayoutView="80" workbookViewId="0"/>
  </sheetViews>
  <sheetFormatPr defaultColWidth="9" defaultRowHeight="14.25"/>
  <cols>
    <col min="1" max="4" width="3.625" style="1" customWidth="1"/>
    <col min="5" max="5" width="47.125" style="1" customWidth="1"/>
    <col min="6" max="7" width="12.625" style="1" customWidth="1"/>
    <col min="8" max="8" width="14.625" style="1" customWidth="1"/>
    <col min="9" max="9" width="9" style="8"/>
    <col min="10" max="16384" width="9" style="1"/>
  </cols>
  <sheetData>
    <row r="1" spans="1:9">
      <c r="I1" s="2" t="str">
        <f>'MPS(input)'!K1</f>
        <v>Monitoring Spreadsheet: JCM_TH_AM011_ver01.0</v>
      </c>
    </row>
    <row r="2" spans="1:9">
      <c r="I2" s="2" t="str">
        <f>'MPS(input)'!K2</f>
        <v>Reference Number: TH020</v>
      </c>
    </row>
    <row r="3" spans="1:9" ht="27.75" customHeight="1">
      <c r="A3" s="149" t="s">
        <v>163</v>
      </c>
      <c r="B3" s="149"/>
      <c r="C3" s="149"/>
      <c r="D3" s="149"/>
      <c r="E3" s="149"/>
      <c r="F3" s="149"/>
      <c r="G3" s="149"/>
      <c r="H3" s="149"/>
      <c r="I3" s="149"/>
    </row>
    <row r="4" spans="1:9" ht="11.25" customHeight="1"/>
    <row r="5" spans="1:9" ht="18.75" customHeight="1" thickBot="1">
      <c r="A5" s="27" t="s">
        <v>8</v>
      </c>
      <c r="B5" s="18"/>
      <c r="C5" s="18"/>
      <c r="D5" s="18"/>
      <c r="E5" s="17"/>
      <c r="F5" s="19" t="s">
        <v>9</v>
      </c>
      <c r="G5" s="73" t="s">
        <v>10</v>
      </c>
      <c r="H5" s="19" t="s">
        <v>2</v>
      </c>
      <c r="I5" s="20" t="s">
        <v>12</v>
      </c>
    </row>
    <row r="6" spans="1:9" ht="18.75" customHeight="1" thickBot="1">
      <c r="A6" s="28"/>
      <c r="B6" s="21" t="s">
        <v>65</v>
      </c>
      <c r="C6" s="21"/>
      <c r="D6" s="21"/>
      <c r="E6" s="21"/>
      <c r="F6" s="71" t="s">
        <v>75</v>
      </c>
      <c r="G6" s="82">
        <f>G8-G11</f>
        <v>0</v>
      </c>
      <c r="H6" s="72" t="s">
        <v>66</v>
      </c>
      <c r="I6" s="23" t="s">
        <v>67</v>
      </c>
    </row>
    <row r="7" spans="1:9" ht="18.75" customHeight="1" thickBot="1">
      <c r="A7" s="27" t="s">
        <v>41</v>
      </c>
      <c r="B7" s="17"/>
      <c r="C7" s="18"/>
      <c r="D7" s="19"/>
      <c r="E7" s="19"/>
      <c r="F7" s="19"/>
      <c r="G7" s="74"/>
      <c r="H7" s="17"/>
      <c r="I7" s="19"/>
    </row>
    <row r="8" spans="1:9" ht="18.75" customHeight="1" thickBot="1">
      <c r="A8" s="29"/>
      <c r="B8" s="32" t="s">
        <v>68</v>
      </c>
      <c r="C8" s="21"/>
      <c r="D8" s="21"/>
      <c r="E8" s="21"/>
      <c r="F8" s="71" t="s">
        <v>75</v>
      </c>
      <c r="G8" s="82">
        <f>G9</f>
        <v>0</v>
      </c>
      <c r="H8" s="72" t="s">
        <v>66</v>
      </c>
      <c r="I8" s="22" t="s">
        <v>69</v>
      </c>
    </row>
    <row r="9" spans="1:9" ht="18.75" customHeight="1">
      <c r="A9" s="28"/>
      <c r="B9" s="31"/>
      <c r="C9" s="24" t="s">
        <v>68</v>
      </c>
      <c r="D9" s="24"/>
      <c r="E9" s="24"/>
      <c r="F9" s="22" t="s">
        <v>13</v>
      </c>
      <c r="G9" s="83">
        <f>'MRS(input_separate) '!P27</f>
        <v>0</v>
      </c>
      <c r="H9" s="22" t="s">
        <v>66</v>
      </c>
      <c r="I9" s="22" t="s">
        <v>69</v>
      </c>
    </row>
    <row r="10" spans="1:9" ht="18.75" customHeight="1" thickBot="1">
      <c r="A10" s="27" t="s">
        <v>42</v>
      </c>
      <c r="B10" s="18"/>
      <c r="C10" s="18"/>
      <c r="D10" s="18"/>
      <c r="E10" s="17"/>
      <c r="F10" s="19"/>
      <c r="G10" s="27"/>
      <c r="H10" s="17"/>
      <c r="I10" s="19"/>
    </row>
    <row r="11" spans="1:9" ht="18.75" customHeight="1" thickBot="1">
      <c r="A11" s="29"/>
      <c r="B11" s="30" t="s">
        <v>70</v>
      </c>
      <c r="C11" s="25"/>
      <c r="D11" s="25"/>
      <c r="E11" s="25"/>
      <c r="F11" s="75" t="s">
        <v>75</v>
      </c>
      <c r="G11" s="82">
        <f>G12</f>
        <v>0</v>
      </c>
      <c r="H11" s="76" t="s">
        <v>71</v>
      </c>
      <c r="I11" s="26" t="s">
        <v>72</v>
      </c>
    </row>
    <row r="12" spans="1:9" ht="18.75" customHeight="1">
      <c r="A12" s="28"/>
      <c r="B12" s="31"/>
      <c r="C12" s="24" t="s">
        <v>73</v>
      </c>
      <c r="D12" s="24"/>
      <c r="E12" s="24"/>
      <c r="F12" s="26" t="s">
        <v>13</v>
      </c>
      <c r="G12" s="83">
        <f>'MRS(input_separate) '!Q27</f>
        <v>0</v>
      </c>
      <c r="H12" s="26" t="s">
        <v>71</v>
      </c>
      <c r="I12" s="26" t="s">
        <v>72</v>
      </c>
    </row>
    <row r="13" spans="1:9">
      <c r="A13" s="9"/>
      <c r="B13" s="9"/>
      <c r="C13" s="9"/>
      <c r="D13" s="9"/>
      <c r="E13" s="9"/>
      <c r="F13" s="10"/>
      <c r="G13" s="11"/>
      <c r="H13" s="11"/>
      <c r="I13" s="12"/>
    </row>
    <row r="14" spans="1:9" ht="21.75" customHeight="1">
      <c r="E14" s="9" t="s">
        <v>15</v>
      </c>
      <c r="F14" s="7"/>
    </row>
    <row r="15" spans="1:9" ht="49.15" customHeight="1">
      <c r="E15" s="111" t="s">
        <v>153</v>
      </c>
      <c r="F15" s="102"/>
      <c r="G15" s="33">
        <v>1.71</v>
      </c>
      <c r="H15" s="12"/>
    </row>
    <row r="16" spans="1:9" ht="49.15" customHeight="1">
      <c r="E16" s="111" t="s">
        <v>154</v>
      </c>
      <c r="F16" s="103"/>
      <c r="G16" s="34">
        <v>2.79</v>
      </c>
      <c r="H16" s="12"/>
    </row>
    <row r="17" spans="5:8" ht="49.15" customHeight="1">
      <c r="E17" s="111" t="s">
        <v>155</v>
      </c>
      <c r="F17" s="103"/>
      <c r="G17" s="34">
        <v>3.2</v>
      </c>
      <c r="H17" s="12"/>
    </row>
    <row r="18" spans="5:8" ht="21.75" customHeight="1">
      <c r="E18" s="13"/>
      <c r="F18" s="13"/>
      <c r="G18" s="9"/>
      <c r="H18" s="9"/>
    </row>
  </sheetData>
  <sheetProtection algorithmName="SHA-512" hashValue="idAZ7mx+ay4EisgS1hMQ8s8BKvsk6kf33FAWuYNSy2Li1b1IzOe+KyWo2syIty4BsqnxohfGV8q7dftxGC9B1w==" saltValue="BIkSHUYZ9GIwwkGPGqgCVg==" spinCount="100000" sheet="1" objects="1" scenarios="1"/>
  <mergeCells count="1">
    <mergeCell ref="A3:I3"/>
  </mergeCells>
  <phoneticPr fontId="4"/>
  <pageMargins left="0.70866141732283472" right="0.70866141732283472" top="0.74803149606299213" bottom="0.74803149606299213" header="0.31496062992125984" footer="0.31496062992125984"/>
  <pageSetup paperSize="9" scale="80" fitToHeight="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211D74D6178BC4D9F9CB4682A845950" ma:contentTypeVersion="11" ma:contentTypeDescription="新しいドキュメントを作成します。" ma:contentTypeScope="" ma:versionID="bf499d7ffa5a68ae834cbfb39dba5d7a">
  <xsd:schema xmlns:xsd="http://www.w3.org/2001/XMLSchema" xmlns:xs="http://www.w3.org/2001/XMLSchema" xmlns:p="http://schemas.microsoft.com/office/2006/metadata/properties" xmlns:ns2="16f3ea39-9308-4011-b282-348b837af518" xmlns:ns3="aa648ee9-af07-4ee7-a823-cd9c24dceb19" targetNamespace="http://schemas.microsoft.com/office/2006/metadata/properties" ma:root="true" ma:fieldsID="5a888a8b4aa4e75da5425c12f35676cc" ns2:_="" ns3:_="">
    <xsd:import namespace="16f3ea39-9308-4011-b282-348b837af518"/>
    <xsd:import namespace="aa648ee9-af07-4ee7-a823-cd9c24dceb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f3ea39-9308-4011-b282-348b837af5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a648ee9-af07-4ee7-a823-cd9c24dceb19"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CD49636-42F3-45D0-AD01-A0645D3942C0}">
  <ds:schemaRefs>
    <ds:schemaRef ds:uri="16f3ea39-9308-4011-b282-348b837af518"/>
    <ds:schemaRef ds:uri="http://schemas.microsoft.com/office/2006/documentManagement/types"/>
    <ds:schemaRef ds:uri="http://schemas.microsoft.com/office/infopath/2007/PartnerControls"/>
    <ds:schemaRef ds:uri="http://purl.org/dc/elements/1.1/"/>
    <ds:schemaRef ds:uri="aa648ee9-af07-4ee7-a823-cd9c24dceb19"/>
    <ds:schemaRef ds:uri="http://schemas.openxmlformats.org/package/2006/metadata/core-properties"/>
    <ds:schemaRef ds:uri="http://purl.org/dc/term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FF04473F-5AE0-495F-B6A3-46F570D14A1C}">
  <ds:schemaRefs>
    <ds:schemaRef ds:uri="http://schemas.microsoft.com/sharepoint/v3/contenttype/forms"/>
  </ds:schemaRefs>
</ds:datastoreItem>
</file>

<file path=customXml/itemProps3.xml><?xml version="1.0" encoding="utf-8"?>
<ds:datastoreItem xmlns:ds="http://schemas.openxmlformats.org/officeDocument/2006/customXml" ds:itemID="{ECAE7EDC-E84D-46DA-B0E0-C782657709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f3ea39-9308-4011-b282-348b837af518"/>
    <ds:schemaRef ds:uri="aa648ee9-af07-4ee7-a823-cd9c24dceb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MPS(input)</vt:lpstr>
      <vt:lpstr>MPS(input_separate)</vt:lpstr>
      <vt:lpstr>MPS(calc_process)</vt:lpstr>
      <vt:lpstr>MSS </vt:lpstr>
      <vt:lpstr>MRS(input) </vt:lpstr>
      <vt:lpstr>MRS(input_separate) </vt:lpstr>
      <vt:lpstr>MRS(calc_process) </vt:lpstr>
      <vt:lpstr>COP</vt:lpstr>
      <vt:lpstr>'MPS(calc_process)'!Print_Area</vt:lpstr>
      <vt:lpstr>'MPS(input)'!Print_Area</vt:lpstr>
      <vt:lpstr>'MRS(calc_process) '!Print_Area</vt:lpstr>
      <vt:lpstr>'MRS(input)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2017-08-28T12:56:12Z</cp:lastPrinted>
  <dcterms:created xsi:type="dcterms:W3CDTF">2016-01-26T02:23:56Z</dcterms:created>
  <dcterms:modified xsi:type="dcterms:W3CDTF">2021-12-23T04:10:10Z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0x010100C211D74D6178BC4D9F9CB4682A845950</vt:lpwstr>
  </property>
</Properties>
</file>