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toshiki-tsutsui\Downloads\"/>
    </mc:Choice>
  </mc:AlternateContent>
  <xr:revisionPtr revIDLastSave="0" documentId="13_ncr:1_{BB62D0D0-87A0-411E-A156-107C0DF5A728}" xr6:coauthVersionLast="47" xr6:coauthVersionMax="47" xr10:uidLastSave="{00000000-0000-0000-0000-000000000000}"/>
  <bookViews>
    <workbookView xWindow="-28920" yWindow="-120" windowWidth="29040" windowHeight="15990" xr2:uid="{00000000-000D-0000-FFFF-FFFF00000000}"/>
  </bookViews>
  <sheets>
    <sheet name="PMS(input)" sheetId="1" r:id="rId1"/>
    <sheet name="PMS(input_separate)" sheetId="2" r:id="rId2"/>
    <sheet name="PMS(calc_process)" sheetId="3" r:id="rId3"/>
  </sheets>
  <definedNames>
    <definedName name="_xlnm.Print_Area" localSheetId="2">'PMS(calc_process)'!$A$1:$I$40</definedName>
    <definedName name="_xlnm.Print_Area" localSheetId="0">'PMS(input)'!$A$1:$K$36</definedName>
    <definedName name="Z_4E185C9F_08F7_4343_A93C_5E78D8FF657E_.wvu.PrintArea" localSheetId="2" hidden="1">'PMS(calc_process)'!$A$1:$I$40</definedName>
    <definedName name="Z_4E185C9F_08F7_4343_A93C_5E78D8FF657E_.wvu.PrintArea" localSheetId="0" hidden="1">'PMS(input)'!$A$1:$K$36</definedName>
  </definedNames>
  <calcPr calcId="191028"/>
  <customWorkbookViews>
    <customWorkbookView name="ADMIN - Personal View" guid="{4E185C9F-08F7-4343-A93C-5E78D8FF657E}"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 r="L24" i="2"/>
  <c r="C7" i="2"/>
  <c r="F22" i="2" l="1"/>
  <c r="F15" i="2" l="1"/>
  <c r="L25" i="2"/>
  <c r="L26" i="2"/>
  <c r="L27" i="2"/>
  <c r="L28" i="2"/>
  <c r="L29" i="2"/>
  <c r="L30" i="2"/>
  <c r="L31" i="2"/>
  <c r="L32" i="2"/>
  <c r="L33" i="2"/>
  <c r="L34" i="2"/>
  <c r="L35" i="2"/>
  <c r="L36" i="2"/>
  <c r="L37" i="2"/>
  <c r="L38" i="2"/>
  <c r="L39" i="2"/>
  <c r="L40" i="2"/>
  <c r="L41" i="2"/>
  <c r="L42" i="2"/>
  <c r="L43" i="2"/>
  <c r="L44" i="2"/>
  <c r="L45" i="2"/>
  <c r="L46" i="2"/>
  <c r="L47" i="2"/>
  <c r="L48" i="2"/>
  <c r="L49" i="2"/>
  <c r="C15" i="2" l="1"/>
  <c r="H15" i="2" s="1"/>
  <c r="D7" i="2" l="1"/>
  <c r="I1" i="3" l="1"/>
  <c r="P49" i="2"/>
  <c r="K49" i="2"/>
  <c r="J49" i="2"/>
  <c r="I49" i="2"/>
  <c r="H49" i="2"/>
  <c r="P48" i="2"/>
  <c r="K48" i="2"/>
  <c r="J48" i="2"/>
  <c r="I48" i="2"/>
  <c r="H48" i="2"/>
  <c r="P47" i="2"/>
  <c r="K47" i="2"/>
  <c r="J47" i="2"/>
  <c r="I47" i="2"/>
  <c r="H47" i="2"/>
  <c r="P46" i="2"/>
  <c r="K46" i="2"/>
  <c r="J46" i="2"/>
  <c r="I46" i="2"/>
  <c r="H46" i="2"/>
  <c r="P45" i="2"/>
  <c r="K45" i="2"/>
  <c r="J45" i="2"/>
  <c r="I45" i="2"/>
  <c r="H45" i="2"/>
  <c r="P44" i="2"/>
  <c r="K44" i="2"/>
  <c r="J44" i="2"/>
  <c r="I44" i="2"/>
  <c r="H44" i="2"/>
  <c r="P43" i="2"/>
  <c r="K43" i="2"/>
  <c r="J43" i="2"/>
  <c r="I43" i="2"/>
  <c r="H43" i="2"/>
  <c r="P42" i="2"/>
  <c r="K42" i="2"/>
  <c r="J42" i="2"/>
  <c r="I42" i="2"/>
  <c r="H42" i="2"/>
  <c r="P41" i="2"/>
  <c r="K41" i="2"/>
  <c r="J41" i="2"/>
  <c r="I41" i="2"/>
  <c r="H41" i="2"/>
  <c r="P40" i="2"/>
  <c r="K40" i="2"/>
  <c r="J40" i="2"/>
  <c r="I40" i="2"/>
  <c r="H40" i="2"/>
  <c r="P39" i="2"/>
  <c r="K39" i="2"/>
  <c r="J39" i="2"/>
  <c r="I39" i="2"/>
  <c r="H39" i="2"/>
  <c r="P38" i="2"/>
  <c r="K38" i="2"/>
  <c r="J38" i="2"/>
  <c r="I38" i="2"/>
  <c r="H38" i="2"/>
  <c r="P37" i="2"/>
  <c r="K37" i="2"/>
  <c r="J37" i="2"/>
  <c r="I37" i="2"/>
  <c r="H37" i="2"/>
  <c r="P36" i="2"/>
  <c r="K36" i="2"/>
  <c r="J36" i="2"/>
  <c r="I36" i="2"/>
  <c r="H36" i="2"/>
  <c r="P35" i="2"/>
  <c r="K35" i="2"/>
  <c r="J35" i="2"/>
  <c r="I35" i="2"/>
  <c r="H35" i="2"/>
  <c r="P34" i="2"/>
  <c r="K34" i="2"/>
  <c r="J34" i="2"/>
  <c r="I34" i="2"/>
  <c r="H34" i="2"/>
  <c r="P33" i="2"/>
  <c r="K33" i="2"/>
  <c r="J33" i="2"/>
  <c r="I33" i="2"/>
  <c r="H33" i="2"/>
  <c r="P32" i="2"/>
  <c r="K32" i="2"/>
  <c r="J32" i="2"/>
  <c r="I32" i="2"/>
  <c r="H32" i="2"/>
  <c r="P31" i="2"/>
  <c r="K31" i="2"/>
  <c r="J31" i="2"/>
  <c r="I31" i="2"/>
  <c r="H31" i="2"/>
  <c r="P30" i="2"/>
  <c r="K30" i="2"/>
  <c r="J30" i="2"/>
  <c r="I30" i="2"/>
  <c r="H30" i="2"/>
  <c r="P29" i="2"/>
  <c r="K29" i="2"/>
  <c r="J29" i="2"/>
  <c r="I29" i="2"/>
  <c r="H29" i="2"/>
  <c r="P28" i="2"/>
  <c r="K28" i="2"/>
  <c r="J28" i="2"/>
  <c r="I28" i="2"/>
  <c r="H28" i="2"/>
  <c r="P27" i="2"/>
  <c r="K27" i="2"/>
  <c r="J27" i="2"/>
  <c r="I27" i="2"/>
  <c r="H27" i="2"/>
  <c r="P26" i="2"/>
  <c r="K26" i="2"/>
  <c r="J26" i="2"/>
  <c r="I26" i="2"/>
  <c r="H26" i="2"/>
  <c r="P25" i="2"/>
  <c r="K25" i="2"/>
  <c r="J25" i="2"/>
  <c r="I25" i="2"/>
  <c r="H25" i="2"/>
  <c r="P24" i="2"/>
  <c r="K24" i="2"/>
  <c r="J24" i="2"/>
  <c r="I24" i="2"/>
  <c r="H24" i="2"/>
  <c r="E22" i="2"/>
  <c r="F21" i="2"/>
  <c r="E21" i="2"/>
  <c r="M13" i="2"/>
  <c r="M12" i="2"/>
  <c r="G35" i="2" l="1"/>
  <c r="G38" i="2"/>
  <c r="G40" i="2"/>
  <c r="G42" i="2"/>
  <c r="G48" i="2"/>
  <c r="G29" i="2"/>
  <c r="G44" i="2"/>
  <c r="G46" i="2"/>
  <c r="G43" i="2"/>
  <c r="G36" i="2"/>
  <c r="G26" i="2"/>
  <c r="G37" i="2"/>
  <c r="G33" i="2"/>
  <c r="G39" i="2"/>
  <c r="G47" i="2"/>
  <c r="G49" i="2"/>
  <c r="G45" i="2"/>
  <c r="G28" i="2"/>
  <c r="G32" i="2"/>
  <c r="G34" i="2"/>
  <c r="G41" i="2"/>
  <c r="G27" i="2"/>
  <c r="G30" i="2"/>
  <c r="G31" i="2"/>
  <c r="G25" i="2"/>
  <c r="G24" i="2"/>
  <c r="R31" i="2" l="1"/>
  <c r="Q31" i="2"/>
  <c r="S31" i="2" s="1"/>
  <c r="R34" i="2"/>
  <c r="Q34" i="2"/>
  <c r="S34" i="2" s="1"/>
  <c r="R49" i="2"/>
  <c r="Q49" i="2"/>
  <c r="S49" i="2" s="1"/>
  <c r="R37" i="2"/>
  <c r="Q37" i="2"/>
  <c r="S37" i="2" s="1"/>
  <c r="T37" i="2" s="1"/>
  <c r="R46" i="2"/>
  <c r="Q46" i="2"/>
  <c r="S46" i="2" s="1"/>
  <c r="T46" i="2" s="1"/>
  <c r="R42" i="2"/>
  <c r="Q42" i="2"/>
  <c r="S42" i="2" s="1"/>
  <c r="R47" i="2"/>
  <c r="Q47" i="2"/>
  <c r="S47" i="2" s="1"/>
  <c r="R40" i="2"/>
  <c r="Q40" i="2"/>
  <c r="S40" i="2" s="1"/>
  <c r="R26" i="2"/>
  <c r="Q26" i="2"/>
  <c r="S26" i="2" s="1"/>
  <c r="R44" i="2"/>
  <c r="Q44" i="2"/>
  <c r="S44" i="2" s="1"/>
  <c r="T44" i="2" s="1"/>
  <c r="R27" i="2"/>
  <c r="Q27" i="2"/>
  <c r="S27" i="2" s="1"/>
  <c r="R39" i="2"/>
  <c r="Q39" i="2"/>
  <c r="S39" i="2" s="1"/>
  <c r="T39" i="2" s="1"/>
  <c r="R38" i="2"/>
  <c r="Q38" i="2"/>
  <c r="S38" i="2" s="1"/>
  <c r="R32" i="2"/>
  <c r="Q32" i="2"/>
  <c r="S32" i="2" s="1"/>
  <c r="R28" i="2"/>
  <c r="Q28" i="2"/>
  <c r="S28" i="2" s="1"/>
  <c r="R36" i="2"/>
  <c r="Q36" i="2"/>
  <c r="S36" i="2" s="1"/>
  <c r="R29" i="2"/>
  <c r="Q29" i="2"/>
  <c r="S29" i="2" s="1"/>
  <c r="R30" i="2"/>
  <c r="Q30" i="2"/>
  <c r="S30" i="2" s="1"/>
  <c r="R25" i="2"/>
  <c r="Q25" i="2"/>
  <c r="S25" i="2" s="1"/>
  <c r="R41" i="2"/>
  <c r="Q41" i="2"/>
  <c r="S41" i="2" s="1"/>
  <c r="T41" i="2" s="1"/>
  <c r="R33" i="2"/>
  <c r="Q33" i="2"/>
  <c r="S33" i="2" s="1"/>
  <c r="R35" i="2"/>
  <c r="Q35" i="2"/>
  <c r="S35" i="2" s="1"/>
  <c r="T35" i="2" s="1"/>
  <c r="R24" i="2"/>
  <c r="Q24" i="2"/>
  <c r="S24" i="2" s="1"/>
  <c r="R45" i="2"/>
  <c r="Q45" i="2"/>
  <c r="S45" i="2" s="1"/>
  <c r="T45" i="2" s="1"/>
  <c r="R43" i="2"/>
  <c r="Q43" i="2"/>
  <c r="S43" i="2" s="1"/>
  <c r="R48" i="2"/>
  <c r="Q48" i="2"/>
  <c r="S48" i="2" s="1"/>
  <c r="T32" i="2"/>
  <c r="T28" i="2"/>
  <c r="T31" i="2"/>
  <c r="T47" i="2"/>
  <c r="R50" i="2" l="1"/>
  <c r="G19" i="3" s="1"/>
  <c r="G18" i="3" s="1"/>
  <c r="T43" i="2"/>
  <c r="T38" i="2"/>
  <c r="T25" i="2"/>
  <c r="T48" i="2"/>
  <c r="S50" i="2"/>
  <c r="G23" i="3" s="1"/>
  <c r="G22" i="3" s="1"/>
  <c r="T33" i="2"/>
  <c r="T29" i="2"/>
  <c r="T36" i="2"/>
  <c r="T40" i="2"/>
  <c r="T24" i="2"/>
  <c r="T27" i="2"/>
  <c r="T49" i="2"/>
  <c r="T30" i="2"/>
  <c r="T42" i="2"/>
  <c r="T34" i="2"/>
  <c r="T26" i="2"/>
  <c r="T50" i="2" l="1"/>
  <c r="G6" i="3" s="1"/>
</calcChain>
</file>

<file path=xl/sharedStrings.xml><?xml version="1.0" encoding="utf-8"?>
<sst xmlns="http://schemas.openxmlformats.org/spreadsheetml/2006/main" count="318" uniqueCount="187">
  <si>
    <t>JCM_PH_F_PMS_ver01.0</t>
  </si>
  <si>
    <r>
      <rPr>
        <b/>
        <sz val="16"/>
        <color indexed="9"/>
        <rFont val="Arial"/>
        <family val="2"/>
      </rPr>
      <t xml:space="preserve">JCM Proposed Methodology Spreadsheet Form (Input Sheet) </t>
    </r>
    <r>
      <rPr>
        <b/>
        <sz val="12"/>
        <color indexed="9"/>
        <rFont val="Arial"/>
        <family val="2"/>
      </rPr>
      <t xml:space="preserve">[Attachment to Proposed Methodology Form]  </t>
    </r>
  </si>
  <si>
    <r>
      <rPr>
        <b/>
        <sz val="14"/>
        <color indexed="8"/>
        <rFont val="Arial"/>
        <family val="2"/>
      </rPr>
      <t xml:space="preserve">Table 1: Parameters to be monitored </t>
    </r>
    <r>
      <rPr>
        <b/>
        <i/>
        <sz val="14"/>
        <color indexed="8"/>
        <rFont val="Arial"/>
        <family val="2"/>
      </rPr>
      <t>ex post</t>
    </r>
  </si>
  <si>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</si>
  <si>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</si>
  <si>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</si>
  <si>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</si>
  <si>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</si>
  <si>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</si>
  <si>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</si>
  <si>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</si>
  <si>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</si>
  <si>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</si>
  <si>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</si>
  <si>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</si>
  <si>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</si>
  <si>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</si>
  <si>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</si>
  <si>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</si>
  <si>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</si>
  <si>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</si>
  <si>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</si>
  <si>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</si>
  <si>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</si>
  <si>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r>
      <t>N</t>
    </r>
    <r>
      <rPr>
        <b/>
        <vertAlign val="subscript"/>
        <sz val="14"/>
        <color theme="1"/>
        <rFont val="Arial"/>
        <family val="2"/>
      </rPr>
      <t>p,i,j</t>
    </r>
  </si>
  <si>
    <r>
      <t>Number of project cookstoves of type</t>
    </r>
    <r>
      <rPr>
        <i/>
        <sz val="14"/>
        <color theme="1"/>
        <rFont val="Arial"/>
        <family val="2"/>
      </rPr>
      <t xml:space="preserve"> i</t>
    </r>
    <r>
      <rPr>
        <sz val="14"/>
        <color theme="1"/>
        <rFont val="Arial"/>
        <family val="2"/>
      </rPr>
      <t xml:space="preserve"> and batch </t>
    </r>
    <r>
      <rPr>
        <i/>
        <sz val="14"/>
        <color theme="1"/>
        <rFont val="Arial"/>
        <family val="2"/>
      </rPr>
      <t>j</t>
    </r>
    <r>
      <rPr>
        <sz val="14"/>
        <color theme="1"/>
        <rFont val="Arial"/>
        <family val="2"/>
      </rPr>
      <t xml:space="preserve"> commissioned during the period </t>
    </r>
    <r>
      <rPr>
        <i/>
        <sz val="14"/>
        <color theme="1"/>
        <rFont val="Arial"/>
        <family val="2"/>
      </rPr>
      <t>p</t>
    </r>
    <r>
      <rPr>
        <sz val="14"/>
        <color theme="1"/>
        <rFont val="Arial"/>
        <family val="2"/>
      </rPr>
      <t xml:space="preserve"> (number)</t>
    </r>
  </si>
  <si>
    <t>-</t>
  </si>
  <si>
    <t>Number</t>
  </si>
  <si>
    <t>Option C</t>
  </si>
  <si>
    <t>Monitored data</t>
  </si>
  <si>
    <t>The Beneficiary Agreement will be stored in paper format as well as the same will be transferred to electronic database which will be maintained by the project pariticipant, which will detail the number of project devices installed</t>
  </si>
  <si>
    <t>The installed project device will be monitored once every two years to determine if they are still operating, those device that have been replaced by an equivalent in service device can be counted as operating as per CDM Methodology AMS-II.G version 13.0</t>
  </si>
  <si>
    <t>(2)</t>
  </si>
  <si>
    <r>
      <t>n</t>
    </r>
    <r>
      <rPr>
        <b/>
        <vertAlign val="subscript"/>
        <sz val="14"/>
        <rFont val="Arial"/>
        <family val="2"/>
      </rPr>
      <t>p,i,j</t>
    </r>
  </si>
  <si>
    <r>
      <t>Proportion of commissioned project devices of type</t>
    </r>
    <r>
      <rPr>
        <i/>
        <sz val="14"/>
        <rFont val="Arial"/>
        <family val="2"/>
      </rPr>
      <t xml:space="preserve"> i</t>
    </r>
    <r>
      <rPr>
        <sz val="14"/>
        <rFont val="Arial"/>
        <family val="2"/>
      </rPr>
      <t xml:space="preserve"> and batch </t>
    </r>
    <r>
      <rPr>
        <i/>
        <sz val="14"/>
        <rFont val="Arial"/>
        <family val="2"/>
      </rPr>
      <t>j</t>
    </r>
    <r>
      <rPr>
        <sz val="14"/>
        <rFont val="Arial"/>
        <family val="2"/>
      </rPr>
      <t xml:space="preserve"> during the period </t>
    </r>
    <r>
      <rPr>
        <i/>
        <sz val="14"/>
        <rFont val="Arial"/>
        <family val="2"/>
      </rPr>
      <t>p</t>
    </r>
    <phoneticPr fontId="43"/>
  </si>
  <si>
    <t>Fraction</t>
  </si>
  <si>
    <t>Surveys will be conducted on a representative sample of end-users taken from the instance project activity distribution database to determine the proportion of cook stoves still operating.
The number of stoves still operating will be determined based on representative sampling. The total number of operational stoves will be calculated as the fraction of stoves of type i and age a found operational in the sampling survey multiplied by total number of stoves of type i and age a in the project database</t>
    <phoneticPr fontId="43"/>
  </si>
  <si>
    <t>At least once every two years</t>
  </si>
  <si>
    <t>(3)</t>
  </si>
  <si>
    <r>
      <rPr>
        <b/>
        <sz val="14"/>
        <rFont val="Arial"/>
        <family val="2"/>
      </rPr>
      <t>μ</t>
    </r>
    <r>
      <rPr>
        <b/>
        <vertAlign val="subscript"/>
        <sz val="14"/>
        <rFont val="Arial"/>
        <family val="2"/>
      </rPr>
      <t>p</t>
    </r>
  </si>
  <si>
    <r>
      <t xml:space="preserve">Adjustment to account for any continued use of reference cookstove during the period </t>
    </r>
    <r>
      <rPr>
        <i/>
        <sz val="14"/>
        <rFont val="Arial"/>
        <family val="2"/>
      </rPr>
      <t>p</t>
    </r>
  </si>
  <si>
    <t>Recorded at the time of commissioning/distribution of project devices and crosschecked by biennial survey on continued use of reference cookstove. The total number of reference operational stoves will be calculated as the fraction of stoves of type I in operation in the sampling survey as part of the total number of distributed ICS of type i in the project database</t>
  </si>
  <si>
    <t>The record to be kept for two years after the final issuance of credits</t>
  </si>
  <si>
    <t>(4)</t>
  </si>
  <si>
    <r>
      <t>B</t>
    </r>
    <r>
      <rPr>
        <b/>
        <vertAlign val="subscript"/>
        <sz val="14"/>
        <rFont val="Arial"/>
        <family val="2"/>
      </rPr>
      <t>pc,p,i,j</t>
    </r>
    <phoneticPr fontId="43"/>
  </si>
  <si>
    <r>
      <t>Quantity of woody biomass is used per project cookstove of type</t>
    </r>
    <r>
      <rPr>
        <i/>
        <sz val="14"/>
        <rFont val="Arial"/>
        <family val="2"/>
      </rPr>
      <t xml:space="preserve"> i</t>
    </r>
    <r>
      <rPr>
        <sz val="14"/>
        <rFont val="Arial"/>
        <family val="2"/>
      </rPr>
      <t xml:space="preserve"> and batch </t>
    </r>
    <r>
      <rPr>
        <i/>
        <sz val="14"/>
        <rFont val="Arial"/>
        <family val="2"/>
      </rPr>
      <t xml:space="preserve">j </t>
    </r>
    <r>
      <rPr>
        <sz val="14"/>
        <rFont val="Arial"/>
        <family val="2"/>
      </rPr>
      <t>during the period</t>
    </r>
    <r>
      <rPr>
        <i/>
        <sz val="14"/>
        <rFont val="Arial"/>
        <family val="2"/>
      </rPr>
      <t xml:space="preserve"> p</t>
    </r>
    <phoneticPr fontId="43"/>
  </si>
  <si>
    <t>Sample survey of end user or direct measurement at each end user locations</t>
  </si>
  <si>
    <r>
      <t xml:space="preserve">Data is measured in the first year of the distribution of the project cookstoves through sample survey. Sample data is determined by randomly selecting serial numbers that can identify each distributed project cookstove and sample size is determined in line with “Standard: Sampling and surveys for CDM project activities and programme of activities”. Separate samples are not necessarily taken for each batch but for cookstove </t>
    </r>
    <r>
      <rPr>
        <i/>
        <sz val="14"/>
        <rFont val="Arial"/>
        <family val="2"/>
      </rPr>
      <t>i</t>
    </r>
    <r>
      <rPr>
        <sz val="14"/>
        <rFont val="Arial"/>
        <family val="2"/>
      </rPr>
      <t>.
Sample surveys based on questionnaires or interviews can only be used if the following conditions are satisfied:
1) Reference cookstoves have been completely decommissioned and only efficient project cookstoves are exclusively used in the project households.
2) If multiple cookstoves are used in the project, it is possible from the results of the survey questions to clearly differentiate the quantity of woody biomass being used by each cookstove. In other words, if more than one cookstove, or another device that consumes woody biomass, are in use in project households, then the sample survey needs to distinguish the quantity of biomass used by the project cookstove and the other devices that use biomass.</t>
    </r>
  </si>
  <si>
    <t>First year of installation</t>
  </si>
  <si>
    <t>Input on "PMS (input_separate)"</t>
  </si>
  <si>
    <t>(5)</t>
  </si>
  <si>
    <t>Life span</t>
  </si>
  <si>
    <t>The operating lifetime of project device</t>
  </si>
  <si>
    <t>Years</t>
  </si>
  <si>
    <t>Manufacturer's specification</t>
  </si>
  <si>
    <t>The project parrticipants decribe the proposed project activity in the PDD, including the information on the age and average lifetime of the equipment based on the manufacturner's specifications. This parameter is certified by a national standards body or an appropriate certifying agent recognized by that body</t>
  </si>
  <si>
    <t>Once at the time of project stove installation</t>
  </si>
  <si>
    <t>(6)</t>
  </si>
  <si>
    <r>
      <t xml:space="preserve">Date of commissioning of batch </t>
    </r>
    <r>
      <rPr>
        <b/>
        <i/>
        <sz val="14"/>
        <rFont val="Arial"/>
        <family val="2"/>
      </rPr>
      <t>j</t>
    </r>
  </si>
  <si>
    <t>To establish the date of commissioning, the Project Participant may opt to group the devices in “batches” and the latest date of commissioning of a device within the batch will be used as the date of commissioning for the entire batch</t>
  </si>
  <si>
    <t>Date</t>
  </si>
  <si>
    <t>Internal records</t>
  </si>
  <si>
    <t>Fixed and recorded at the time of commissioning/distribution of the last project device in the batch</t>
    <phoneticPr fontId="43"/>
  </si>
  <si>
    <t>(7)</t>
  </si>
  <si>
    <r>
      <rPr>
        <b/>
        <sz val="14"/>
        <color theme="1"/>
        <rFont val="Arial"/>
        <family val="2"/>
      </rPr>
      <t>Date of commissioning of project device</t>
    </r>
    <r>
      <rPr>
        <b/>
        <i/>
        <sz val="14"/>
        <color theme="1"/>
        <rFont val="Arial"/>
        <family val="2"/>
      </rPr>
      <t> i</t>
    </r>
  </si>
  <si>
    <t>Actual date of commissioning of the project device</t>
  </si>
  <si>
    <t>Fixed and recorded at the time of commissioning/ distribution</t>
  </si>
  <si>
    <t>(8)</t>
  </si>
  <si>
    <r>
      <rPr>
        <b/>
        <sz val="14"/>
        <color theme="1"/>
        <rFont val="Arial"/>
        <family val="2"/>
      </rPr>
      <t>N</t>
    </r>
    <r>
      <rPr>
        <b/>
        <vertAlign val="subscript"/>
        <sz val="14"/>
        <color theme="1"/>
        <rFont val="Arial"/>
        <family val="2"/>
      </rPr>
      <t>d,HH</t>
    </r>
  </si>
  <si>
    <t>Number of project devices distributed per household</t>
  </si>
  <si>
    <t>The results of ex post usage/monitoring survey should not be used to determine the value</t>
  </si>
  <si>
    <r>
      <rPr>
        <b/>
        <sz val="14"/>
        <color indexed="8"/>
        <rFont val="Arial"/>
        <family val="2"/>
      </rPr>
      <t xml:space="preserve">Table 2: Project-specific parameters to be fixed </t>
    </r>
    <r>
      <rPr>
        <b/>
        <i/>
        <sz val="14"/>
        <color indexed="8"/>
        <rFont val="Arial"/>
        <family val="2"/>
      </rPr>
      <t>ex ante</t>
    </r>
  </si>
  <si>
    <r>
      <t>B</t>
    </r>
    <r>
      <rPr>
        <b/>
        <vertAlign val="subscript"/>
        <sz val="14"/>
        <rFont val="Arial"/>
        <family val="2"/>
      </rPr>
      <t>ref,p,p</t>
    </r>
    <phoneticPr fontId="43"/>
  </si>
  <si>
    <r>
      <t xml:space="preserve">Quantity of woody biomass that would have been used per person in the household in the absence of the project activity to generate thermal energy equivalent to that provided by the project devices during the period </t>
    </r>
    <r>
      <rPr>
        <i/>
        <sz val="14"/>
        <rFont val="Arial"/>
        <family val="2"/>
      </rPr>
      <t>p</t>
    </r>
    <phoneticPr fontId="43"/>
  </si>
  <si>
    <t>Determined ex ante using one of the following options:
(a) Historical data or a sample survey conducted as per the latest version of the "Standard : Sampling and surveys for CDM project activities and programme of activities";
(b) A default value for the average annual consumption of woody biomass is 0.4 tonnes/person/year may be used. This is multiplied by household size which is determined in the row below.</t>
  </si>
  <si>
    <r>
      <t>N</t>
    </r>
    <r>
      <rPr>
        <b/>
        <vertAlign val="subscript"/>
        <sz val="14"/>
        <rFont val="Arial"/>
        <family val="2"/>
      </rPr>
      <t>p,HH</t>
    </r>
  </si>
  <si>
    <t>Average number of person per household prior to project implementation</t>
  </si>
  <si>
    <t>Established ex ante prior to project implementation based on records of households served by the project</t>
  </si>
  <si>
    <r>
      <t>B</t>
    </r>
    <r>
      <rPr>
        <b/>
        <vertAlign val="subscript"/>
        <sz val="14"/>
        <rFont val="Arial"/>
        <family val="2"/>
      </rPr>
      <t>ref,p,HH</t>
    </r>
    <phoneticPr fontId="43"/>
  </si>
  <si>
    <r>
      <t xml:space="preserve">Quantity of woody biomass that would have been used in the household in the absence of the project activity to generate thermal energy equivalent to that provided by the project devices during the period </t>
    </r>
    <r>
      <rPr>
        <i/>
        <sz val="14"/>
        <rFont val="Arial"/>
        <family val="2"/>
      </rPr>
      <t>p</t>
    </r>
    <phoneticPr fontId="43"/>
  </si>
  <si>
    <r>
      <t>This parameter will be determined ex ante. Using one of the following options:
1. B</t>
    </r>
    <r>
      <rPr>
        <vertAlign val="subscript"/>
        <sz val="14"/>
        <rFont val="Arial"/>
        <family val="2"/>
      </rPr>
      <t>ref,p,HH</t>
    </r>
    <r>
      <rPr>
        <sz val="14"/>
        <rFont val="Arial"/>
        <family val="2"/>
      </rPr>
      <t>= B</t>
    </r>
    <r>
      <rPr>
        <vertAlign val="subscript"/>
        <sz val="14"/>
        <rFont val="Arial"/>
        <family val="2"/>
      </rPr>
      <t>ref,p,p</t>
    </r>
    <r>
      <rPr>
        <sz val="14"/>
        <rFont val="Arial"/>
        <family val="2"/>
      </rPr>
      <t xml:space="preserve">  x N</t>
    </r>
    <r>
      <rPr>
        <vertAlign val="subscript"/>
        <sz val="14"/>
        <rFont val="Arial"/>
        <family val="2"/>
      </rPr>
      <t xml:space="preserve">p,HH
</t>
    </r>
    <r>
      <rPr>
        <sz val="14"/>
        <rFont val="Arial"/>
        <family val="2"/>
      </rPr>
      <t>2. Based on the historical data or a sample survey conducted as per the latest version of "sampling and surveys for CDM project activities and programme of activities". If the monitoring period is shorter or longer than one year, the result may be extrapolated for the monitoring period.</t>
    </r>
    <phoneticPr fontId="43"/>
  </si>
  <si>
    <r>
      <t>B</t>
    </r>
    <r>
      <rPr>
        <b/>
        <vertAlign val="subscript"/>
        <sz val="14"/>
        <rFont val="Arial"/>
        <family val="2"/>
      </rPr>
      <t>ref,p,i,j</t>
    </r>
    <phoneticPr fontId="43"/>
  </si>
  <si>
    <r>
      <t xml:space="preserve">Quantity of woody biomass that is used per reference cookstove before replaced by the project cookstove of type </t>
    </r>
    <r>
      <rPr>
        <i/>
        <sz val="14"/>
        <rFont val="Arial"/>
        <family val="2"/>
      </rPr>
      <t>i</t>
    </r>
    <r>
      <rPr>
        <sz val="14"/>
        <rFont val="Arial"/>
        <family val="2"/>
      </rPr>
      <t xml:space="preserve"> and batch</t>
    </r>
    <r>
      <rPr>
        <i/>
        <sz val="14"/>
        <rFont val="Arial"/>
        <family val="2"/>
      </rPr>
      <t xml:space="preserve"> j</t>
    </r>
    <r>
      <rPr>
        <sz val="14"/>
        <rFont val="Arial"/>
        <family val="2"/>
      </rPr>
      <t xml:space="preserve"> during the period </t>
    </r>
    <r>
      <rPr>
        <i/>
        <sz val="14"/>
        <rFont val="Arial"/>
        <family val="2"/>
      </rPr>
      <t>p</t>
    </r>
    <phoneticPr fontId="43"/>
  </si>
  <si>
    <r>
      <t>Calculated.
If it is estimated via B</t>
    </r>
    <r>
      <rPr>
        <vertAlign val="subscript"/>
        <sz val="14"/>
        <rFont val="Arial"/>
        <family val="2"/>
      </rPr>
      <t>ref,p,HH</t>
    </r>
    <r>
      <rPr>
        <sz val="14"/>
        <rFont val="Arial"/>
        <family val="2"/>
      </rPr>
      <t xml:space="preserve"> (Option 1), Using one of the following case:
1. In case more than one project cookstove is distributed in households: B</t>
    </r>
    <r>
      <rPr>
        <vertAlign val="subscript"/>
        <sz val="14"/>
        <rFont val="Arial"/>
        <family val="2"/>
      </rPr>
      <t>ref,p,i,j</t>
    </r>
    <r>
      <rPr>
        <sz val="14"/>
        <rFont val="Arial"/>
        <family val="2"/>
      </rPr>
      <t>= B</t>
    </r>
    <r>
      <rPr>
        <vertAlign val="subscript"/>
        <sz val="14"/>
        <rFont val="Arial"/>
        <family val="2"/>
      </rPr>
      <t>ref,p,HH</t>
    </r>
    <r>
      <rPr>
        <sz val="14"/>
        <rFont val="Arial"/>
        <family val="2"/>
      </rPr>
      <t>÷N</t>
    </r>
    <r>
      <rPr>
        <vertAlign val="subscript"/>
        <sz val="14"/>
        <rFont val="Arial"/>
        <family val="2"/>
      </rPr>
      <t>d,HH</t>
    </r>
    <r>
      <rPr>
        <sz val="14"/>
        <rFont val="Arial"/>
        <family val="2"/>
      </rPr>
      <t xml:space="preserve">
2. In case only one project cookstove per household is distributed: B</t>
    </r>
    <r>
      <rPr>
        <vertAlign val="subscript"/>
        <sz val="14"/>
        <rFont val="Arial"/>
        <family val="2"/>
      </rPr>
      <t>ref,p,i,j</t>
    </r>
    <r>
      <rPr>
        <sz val="14"/>
        <rFont val="Arial"/>
        <family val="2"/>
      </rPr>
      <t>= B</t>
    </r>
    <r>
      <rPr>
        <vertAlign val="subscript"/>
        <sz val="14"/>
        <rFont val="Arial"/>
        <family val="2"/>
      </rPr>
      <t>ref,p,HH</t>
    </r>
    <phoneticPr fontId="43"/>
  </si>
  <si>
    <r>
      <rPr>
        <b/>
        <sz val="14"/>
        <color theme="1"/>
        <rFont val="Arial"/>
        <family val="2"/>
      </rPr>
      <t>f</t>
    </r>
    <r>
      <rPr>
        <b/>
        <vertAlign val="subscript"/>
        <sz val="14"/>
        <color theme="1"/>
        <rFont val="Arial"/>
        <family val="2"/>
      </rPr>
      <t>NRB</t>
    </r>
  </si>
  <si>
    <t>Fraction of woody biomass saved by the project activity that can be established as non-renewable biomass</t>
  </si>
  <si>
    <t>Calculated by an independent third party or based on national data</t>
  </si>
  <si>
    <r>
      <rPr>
        <b/>
        <sz val="14"/>
        <color theme="1"/>
        <rFont val="Arial"/>
        <family val="2"/>
      </rPr>
      <t>NCV</t>
    </r>
    <r>
      <rPr>
        <b/>
        <vertAlign val="subscript"/>
        <sz val="14"/>
        <color theme="1"/>
        <rFont val="Arial"/>
        <family val="2"/>
      </rPr>
      <t>biomass</t>
    </r>
  </si>
  <si>
    <t>Net calorific value of the non-renewable woody biomass, briquettes or charcoal used in project devices</t>
  </si>
  <si>
    <t>TJ/tonne</t>
  </si>
  <si>
    <t xml:space="preserve">Table 1.2, chapter 1, volume 2 of 2006 IPCC Guidelines for National GHG Inventories. Default value is applied. </t>
  </si>
  <si>
    <r>
      <rPr>
        <b/>
        <sz val="14"/>
        <color theme="1"/>
        <rFont val="Arial"/>
        <family val="2"/>
      </rPr>
      <t>EF</t>
    </r>
    <r>
      <rPr>
        <b/>
        <vertAlign val="subscript"/>
        <sz val="14"/>
        <color theme="1"/>
        <rFont val="Arial"/>
        <family val="2"/>
      </rPr>
      <t>projected fossil fuel</t>
    </r>
  </si>
  <si>
    <t xml:space="preserve">Emission factor of fossil fuels projected to be used to substitute non-renewable woody biomass by similar consumers </t>
  </si>
  <si>
    <r>
      <rPr>
        <sz val="14"/>
        <color theme="1"/>
        <rFont val="Arial"/>
        <family val="2"/>
      </rPr>
      <t>tCO</t>
    </r>
    <r>
      <rPr>
        <vertAlign val="subscript"/>
        <sz val="14"/>
        <color theme="1"/>
        <rFont val="Arial"/>
        <family val="2"/>
      </rPr>
      <t>2</t>
    </r>
    <r>
      <rPr>
        <sz val="14"/>
        <color theme="1"/>
        <rFont val="Arial"/>
        <family val="2"/>
      </rPr>
      <t>e/TJ</t>
    </r>
  </si>
  <si>
    <r>
      <rPr>
        <b/>
        <sz val="14"/>
        <color theme="1"/>
        <rFont val="Symbol"/>
        <family val="1"/>
        <charset val="2"/>
      </rPr>
      <t>h</t>
    </r>
    <r>
      <rPr>
        <b/>
        <vertAlign val="subscript"/>
        <sz val="14"/>
        <color theme="1"/>
        <rFont val="Arial"/>
        <family val="2"/>
      </rPr>
      <t>ref</t>
    </r>
  </si>
  <si>
    <t>Efficiency of reference cookstove</t>
  </si>
  <si>
    <t>CDM Methodology AMS-II.G version 13.0 and CDM tool 33, version 02.0</t>
  </si>
  <si>
    <r>
      <rPr>
        <b/>
        <sz val="14"/>
        <color theme="1"/>
        <rFont val="Symbol"/>
        <family val="1"/>
        <charset val="2"/>
      </rPr>
      <t>h</t>
    </r>
    <r>
      <rPr>
        <b/>
        <vertAlign val="subscript"/>
        <sz val="14"/>
        <color theme="1"/>
        <rFont val="Arial"/>
        <family val="2"/>
      </rPr>
      <t>pc,1,i,j</t>
    </r>
  </si>
  <si>
    <r>
      <rPr>
        <sz val="14"/>
        <color theme="1"/>
        <rFont val="Arial"/>
        <family val="2"/>
      </rPr>
      <t>Efficiency of project cookstove of type</t>
    </r>
    <r>
      <rPr>
        <i/>
        <sz val="14"/>
        <color theme="1"/>
        <rFont val="Arial"/>
        <family val="2"/>
      </rPr>
      <t xml:space="preserve"> i </t>
    </r>
    <r>
      <rPr>
        <sz val="14"/>
        <color theme="1"/>
        <rFont val="Arial"/>
        <family val="2"/>
      </rPr>
      <t>and batch</t>
    </r>
    <r>
      <rPr>
        <i/>
        <sz val="14"/>
        <color theme="1"/>
        <rFont val="Arial"/>
        <family val="2"/>
      </rPr>
      <t xml:space="preserve"> j </t>
    </r>
    <r>
      <rPr>
        <sz val="14"/>
        <color theme="1"/>
        <rFont val="Arial"/>
        <family val="2"/>
      </rPr>
      <t>at the start of project activity</t>
    </r>
  </si>
  <si>
    <t>Manufacture's specification</t>
  </si>
  <si>
    <r>
      <rPr>
        <b/>
        <sz val="14"/>
        <color indexed="8"/>
        <rFont val="Arial"/>
        <family val="2"/>
      </rP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</si>
  <si>
    <r>
      <rPr>
        <b/>
        <sz val="14"/>
        <color indexed="9"/>
        <rFont val="Arial"/>
        <family val="2"/>
      </rPr>
      <t>CO</t>
    </r>
    <r>
      <rPr>
        <b/>
        <vertAlign val="subscript"/>
        <sz val="14"/>
        <color indexed="9"/>
        <rFont val="Arial"/>
        <family val="2"/>
      </rPr>
      <t>2</t>
    </r>
    <r>
      <rPr>
        <b/>
        <sz val="14"/>
        <color indexed="9"/>
        <rFont val="Arial"/>
        <family val="2"/>
      </rPr>
      <t xml:space="preserve"> emission reductions</t>
    </r>
  </si>
  <si>
    <r>
      <rPr>
        <sz val="14"/>
        <color theme="1"/>
        <rFont val="Arial"/>
        <family val="2"/>
      </rPr>
      <t>tCO</t>
    </r>
    <r>
      <rPr>
        <vertAlign val="subscript"/>
        <sz val="14"/>
        <color theme="1"/>
        <rFont val="Arial"/>
        <family val="2"/>
      </rPr>
      <t>2</t>
    </r>
    <r>
      <rPr>
        <sz val="14"/>
        <color theme="1"/>
        <rFont val="Arial"/>
        <family val="2"/>
      </rPr>
      <t>/year</t>
    </r>
  </si>
  <si>
    <t>[Monitoring option]</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</si>
  <si>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</si>
  <si>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</si>
  <si>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</si>
  <si>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</si>
  <si>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Based on the actual measurement using measuring equipments (Data used: measured values)</t>
  </si>
  <si>
    <r>
      <rPr>
        <b/>
        <sz val="16"/>
        <color indexed="9"/>
        <rFont val="Arial"/>
        <family val="2"/>
      </rPr>
      <t xml:space="preserve">JCM Proposed Methodology Spreadsheet Form (Input Separate Sheet) </t>
    </r>
    <r>
      <rPr>
        <b/>
        <sz val="12"/>
        <color indexed="9"/>
        <rFont val="Arial"/>
        <family val="2"/>
      </rPr>
      <t xml:space="preserve">[Attachment to Proposed Methodology Form]  </t>
    </r>
  </si>
  <si>
    <r>
      <t>Table 3-1: Option for B</t>
    </r>
    <r>
      <rPr>
        <b/>
        <vertAlign val="subscript"/>
        <sz val="14"/>
        <rFont val="Arial"/>
        <family val="2"/>
      </rPr>
      <t xml:space="preserve">ref,i,j </t>
    </r>
    <r>
      <rPr>
        <b/>
        <sz val="14"/>
        <rFont val="Arial"/>
        <family val="2"/>
      </rPr>
      <t>and B</t>
    </r>
    <r>
      <rPr>
        <b/>
        <vertAlign val="subscript"/>
        <sz val="14"/>
        <rFont val="Arial"/>
        <family val="2"/>
      </rPr>
      <t>pc,i,j</t>
    </r>
  </si>
  <si>
    <r>
      <t>B</t>
    </r>
    <r>
      <rPr>
        <b/>
        <vertAlign val="subscript"/>
        <sz val="14"/>
        <color theme="0"/>
        <rFont val="Arial"/>
        <family val="2"/>
      </rPr>
      <t xml:space="preserve">ref,p,i,j </t>
    </r>
    <r>
      <rPr>
        <b/>
        <sz val="14"/>
        <color theme="0"/>
        <rFont val="Arial"/>
        <family val="2"/>
      </rPr>
      <t>and B</t>
    </r>
    <r>
      <rPr>
        <b/>
        <vertAlign val="subscript"/>
        <sz val="14"/>
        <color theme="0"/>
        <rFont val="Arial"/>
        <family val="2"/>
      </rPr>
      <t>pc,p,i,j</t>
    </r>
  </si>
  <si>
    <t>Parameter</t>
  </si>
  <si>
    <t>Value</t>
  </si>
  <si>
    <t>Option 1</t>
  </si>
  <si>
    <r>
      <t>Table 3-2: Calculation of B</t>
    </r>
    <r>
      <rPr>
        <b/>
        <vertAlign val="subscript"/>
        <sz val="14"/>
        <rFont val="Arial"/>
        <family val="2"/>
      </rPr>
      <t>ref,p,i,j</t>
    </r>
    <r>
      <rPr>
        <b/>
        <sz val="14"/>
        <rFont val="Arial"/>
        <family val="2"/>
      </rPr>
      <t xml:space="preserve"> (if it is estimated via B</t>
    </r>
    <r>
      <rPr>
        <b/>
        <vertAlign val="subscript"/>
        <sz val="14"/>
        <rFont val="Arial"/>
        <family val="2"/>
      </rPr>
      <t>ref,p,HH</t>
    </r>
    <r>
      <rPr>
        <b/>
        <sz val="14"/>
        <rFont val="Arial"/>
        <family val="2"/>
      </rPr>
      <t xml:space="preserve"> (Option 1))</t>
    </r>
    <phoneticPr fontId="43"/>
  </si>
  <si>
    <r>
      <t>Table 3-3: The value of η</t>
    </r>
    <r>
      <rPr>
        <b/>
        <vertAlign val="subscript"/>
        <sz val="14"/>
        <rFont val="Arial"/>
        <family val="2"/>
      </rPr>
      <t>pc,1,i,j,</t>
    </r>
    <r>
      <rPr>
        <b/>
        <sz val="14"/>
        <rFont val="游ゴシック"/>
        <family val="3"/>
        <charset val="128"/>
      </rPr>
      <t xml:space="preserve"> life span and B</t>
    </r>
    <r>
      <rPr>
        <b/>
        <vertAlign val="subscript"/>
        <sz val="14"/>
        <rFont val="游ゴシック"/>
        <family val="3"/>
        <charset val="128"/>
      </rPr>
      <t>pc,p,i,j</t>
    </r>
    <r>
      <rPr>
        <b/>
        <sz val="14"/>
        <rFont val="游ゴシック"/>
        <family val="3"/>
        <charset val="128"/>
      </rPr>
      <t xml:space="preserve"> for each type of project cookstove</t>
    </r>
    <phoneticPr fontId="43"/>
  </si>
  <si>
    <t>Parameters to be monitored ex post</t>
  </si>
  <si>
    <t xml:space="preserve">                                  Parameters to be fixed ex-ante</t>
  </si>
  <si>
    <r>
      <t xml:space="preserve">                               Parameters to be monitored </t>
    </r>
    <r>
      <rPr>
        <b/>
        <i/>
        <sz val="14"/>
        <color theme="0"/>
        <rFont val="Arial"/>
        <family val="2"/>
      </rPr>
      <t>ex post</t>
    </r>
  </si>
  <si>
    <r>
      <t>N</t>
    </r>
    <r>
      <rPr>
        <b/>
        <vertAlign val="subscript"/>
        <sz val="14"/>
        <rFont val="Arial"/>
        <family val="2"/>
      </rPr>
      <t>d,HH</t>
    </r>
  </si>
  <si>
    <t>i</t>
  </si>
  <si>
    <r>
      <rPr>
        <b/>
        <sz val="14"/>
        <rFont val="Arial"/>
        <family val="2"/>
      </rPr>
      <t>n</t>
    </r>
    <r>
      <rPr>
        <b/>
        <vertAlign val="subscript"/>
        <sz val="14"/>
        <rFont val="Arial"/>
        <family val="2"/>
      </rPr>
      <t>pc,1</t>
    </r>
    <r>
      <rPr>
        <b/>
        <vertAlign val="subscript"/>
        <sz val="14"/>
        <color theme="1"/>
        <rFont val="Arial"/>
        <family val="2"/>
      </rPr>
      <t>,i,j</t>
    </r>
  </si>
  <si>
    <r>
      <t xml:space="preserve">Quantity of woody biomass that is used per reference cookstove before replaced by the project cookstove of type </t>
    </r>
    <r>
      <rPr>
        <i/>
        <sz val="14"/>
        <rFont val="Arial"/>
        <family val="2"/>
      </rPr>
      <t>i</t>
    </r>
    <r>
      <rPr>
        <sz val="14"/>
        <rFont val="Arial"/>
        <family val="2"/>
      </rPr>
      <t xml:space="preserve"> and batch</t>
    </r>
    <r>
      <rPr>
        <i/>
        <sz val="14"/>
        <rFont val="Arial"/>
        <family val="2"/>
      </rPr>
      <t xml:space="preserve"> j </t>
    </r>
    <r>
      <rPr>
        <sz val="14"/>
        <rFont val="Arial"/>
        <family val="2"/>
      </rPr>
      <t>during the period</t>
    </r>
    <r>
      <rPr>
        <i/>
        <sz val="14"/>
        <rFont val="Arial"/>
        <family val="2"/>
      </rPr>
      <t xml:space="preserve"> p</t>
    </r>
    <phoneticPr fontId="43"/>
  </si>
  <si>
    <t>Type of project cookstove</t>
  </si>
  <si>
    <r>
      <rPr>
        <sz val="14"/>
        <rFont val="Arial"/>
        <family val="2"/>
      </rPr>
      <t xml:space="preserve">Efficiency of the project cookstove type </t>
    </r>
    <r>
      <rPr>
        <i/>
        <sz val="14"/>
        <rFont val="Arial"/>
        <family val="2"/>
      </rPr>
      <t>i</t>
    </r>
    <r>
      <rPr>
        <sz val="14"/>
        <rFont val="Arial"/>
        <family val="2"/>
      </rPr>
      <t xml:space="preserve"> and batch</t>
    </r>
    <r>
      <rPr>
        <i/>
        <sz val="14"/>
        <rFont val="Arial"/>
        <family val="2"/>
      </rPr>
      <t xml:space="preserve"> j</t>
    </r>
    <r>
      <rPr>
        <sz val="14"/>
        <rFont val="Arial"/>
        <family val="2"/>
      </rPr>
      <t xml:space="preserve"> at the start of project activity </t>
    </r>
  </si>
  <si>
    <t>Unit</t>
  </si>
  <si>
    <t>Measurement method</t>
  </si>
  <si>
    <r>
      <t>B</t>
    </r>
    <r>
      <rPr>
        <vertAlign val="subscript"/>
        <sz val="14"/>
        <rFont val="Arial"/>
        <family val="2"/>
      </rPr>
      <t>ref,p,HH</t>
    </r>
    <r>
      <rPr>
        <sz val="14"/>
        <rFont val="Arial"/>
        <family val="2"/>
      </rPr>
      <t>= B</t>
    </r>
    <r>
      <rPr>
        <vertAlign val="subscript"/>
        <sz val="14"/>
        <rFont val="Arial"/>
        <family val="2"/>
      </rPr>
      <t>ref,p,p</t>
    </r>
    <r>
      <rPr>
        <sz val="14"/>
        <rFont val="Arial"/>
        <family val="2"/>
      </rPr>
      <t xml:space="preserve">  x N</t>
    </r>
    <r>
      <rPr>
        <vertAlign val="subscript"/>
        <sz val="14"/>
        <rFont val="Arial"/>
        <family val="2"/>
      </rPr>
      <t>p,HH</t>
    </r>
    <phoneticPr fontId="43"/>
  </si>
  <si>
    <t>Based on the historical data or a sample survey</t>
  </si>
  <si>
    <r>
      <t xml:space="preserve">Table 3-4: </t>
    </r>
    <r>
      <rPr>
        <b/>
        <sz val="14"/>
        <color theme="1"/>
        <rFont val="Arial"/>
        <family val="2"/>
      </rPr>
      <t>Calculation</t>
    </r>
    <r>
      <rPr>
        <b/>
        <sz val="14"/>
        <color rgb="FFFF0000"/>
        <rFont val="Arial"/>
        <family val="2"/>
      </rPr>
      <t xml:space="preserve"> </t>
    </r>
    <r>
      <rPr>
        <b/>
        <sz val="14"/>
        <color indexed="8"/>
        <rFont val="Arial"/>
        <family val="2"/>
      </rPr>
      <t>of Emission Reductions</t>
    </r>
  </si>
  <si>
    <r>
      <t xml:space="preserve">Parameters to be fixed </t>
    </r>
    <r>
      <rPr>
        <b/>
        <i/>
        <sz val="14"/>
        <color theme="0"/>
        <rFont val="Arial"/>
        <family val="2"/>
      </rPr>
      <t>ex-ante</t>
    </r>
  </si>
  <si>
    <r>
      <rPr>
        <b/>
        <sz val="14"/>
        <color theme="0"/>
        <rFont val="Arial"/>
        <family val="2"/>
      </rPr>
      <t xml:space="preserve">Parameters to be monitored </t>
    </r>
    <r>
      <rPr>
        <b/>
        <i/>
        <sz val="14"/>
        <color theme="0"/>
        <rFont val="Arial"/>
        <family val="2"/>
      </rPr>
      <t>ex-post</t>
    </r>
  </si>
  <si>
    <t>Estimation of emission reductions</t>
  </si>
  <si>
    <t>j</t>
  </si>
  <si>
    <r>
      <t>f</t>
    </r>
    <r>
      <rPr>
        <b/>
        <vertAlign val="subscript"/>
        <sz val="14"/>
        <rFont val="Arial"/>
        <family val="2"/>
      </rPr>
      <t>NRB</t>
    </r>
  </si>
  <si>
    <r>
      <t>NCV</t>
    </r>
    <r>
      <rPr>
        <b/>
        <vertAlign val="subscript"/>
        <sz val="14"/>
        <rFont val="Arial"/>
        <family val="2"/>
      </rPr>
      <t>biomass</t>
    </r>
  </si>
  <si>
    <r>
      <t>EF</t>
    </r>
    <r>
      <rPr>
        <b/>
        <vertAlign val="subscript"/>
        <sz val="14"/>
        <rFont val="Arial"/>
        <family val="2"/>
      </rPr>
      <t>projected fossil fuel</t>
    </r>
  </si>
  <si>
    <r>
      <rPr>
        <b/>
        <sz val="14"/>
        <rFont val="Symbol"/>
        <family val="1"/>
        <charset val="2"/>
      </rPr>
      <t>h</t>
    </r>
    <r>
      <rPr>
        <b/>
        <vertAlign val="subscript"/>
        <sz val="14"/>
        <rFont val="Arial"/>
        <family val="2"/>
      </rPr>
      <t>ref</t>
    </r>
  </si>
  <si>
    <r>
      <rPr>
        <b/>
        <sz val="14"/>
        <rFont val="Symbol"/>
        <family val="1"/>
        <charset val="2"/>
      </rPr>
      <t>h</t>
    </r>
    <r>
      <rPr>
        <b/>
        <vertAlign val="subscript"/>
        <sz val="14"/>
        <rFont val="Arial"/>
        <family val="2"/>
      </rPr>
      <t>pc,p,i,j</t>
    </r>
  </si>
  <si>
    <t>y</t>
  </si>
  <si>
    <r>
      <t>N</t>
    </r>
    <r>
      <rPr>
        <b/>
        <vertAlign val="subscript"/>
        <sz val="14"/>
        <rFont val="Arial"/>
        <family val="2"/>
      </rPr>
      <t>p,i,j</t>
    </r>
  </si>
  <si>
    <r>
      <t>μ</t>
    </r>
    <r>
      <rPr>
        <b/>
        <vertAlign val="subscript"/>
        <sz val="14"/>
        <rFont val="Arial"/>
        <family val="2"/>
      </rPr>
      <t>p</t>
    </r>
  </si>
  <si>
    <r>
      <t>RE</t>
    </r>
    <r>
      <rPr>
        <b/>
        <vertAlign val="subscript"/>
        <sz val="14"/>
        <rFont val="Arial"/>
        <family val="2"/>
      </rPr>
      <t>p</t>
    </r>
  </si>
  <si>
    <r>
      <t>PE</t>
    </r>
    <r>
      <rPr>
        <b/>
        <vertAlign val="subscript"/>
        <sz val="14"/>
        <rFont val="Arial"/>
        <family val="2"/>
      </rPr>
      <t>p</t>
    </r>
  </si>
  <si>
    <r>
      <t>ER</t>
    </r>
    <r>
      <rPr>
        <b/>
        <vertAlign val="subscript"/>
        <sz val="14"/>
        <rFont val="Arial"/>
        <family val="2"/>
      </rPr>
      <t>p</t>
    </r>
  </si>
  <si>
    <r>
      <t xml:space="preserve">Batch of project cookstove of type </t>
    </r>
    <r>
      <rPr>
        <i/>
        <sz val="14"/>
        <rFont val="Arial"/>
        <family val="2"/>
      </rPr>
      <t>i</t>
    </r>
  </si>
  <si>
    <r>
      <t>Quantity of woody biomass that is used per reference cookstove before replaced by the project cookstove of type</t>
    </r>
    <r>
      <rPr>
        <i/>
        <sz val="14"/>
        <rFont val="Arial"/>
        <family val="2"/>
      </rPr>
      <t xml:space="preserve"> i </t>
    </r>
    <r>
      <rPr>
        <sz val="14"/>
        <rFont val="Arial"/>
        <family val="2"/>
      </rPr>
      <t>and batch</t>
    </r>
    <r>
      <rPr>
        <i/>
        <sz val="14"/>
        <rFont val="Arial"/>
        <family val="2"/>
      </rPr>
      <t xml:space="preserve"> j </t>
    </r>
    <r>
      <rPr>
        <sz val="14"/>
        <rFont val="Arial"/>
        <family val="2"/>
      </rPr>
      <t xml:space="preserve">during the period </t>
    </r>
    <r>
      <rPr>
        <i/>
        <sz val="14"/>
        <rFont val="Arial"/>
        <family val="2"/>
      </rPr>
      <t>p</t>
    </r>
    <phoneticPr fontId="43"/>
  </si>
  <si>
    <r>
      <t>Proportion of commissioned project devices of type</t>
    </r>
    <r>
      <rPr>
        <i/>
        <sz val="14"/>
        <rFont val="Arial"/>
        <family val="2"/>
      </rPr>
      <t xml:space="preserve"> i</t>
    </r>
    <r>
      <rPr>
        <sz val="14"/>
        <rFont val="Arial"/>
        <family val="2"/>
      </rPr>
      <t xml:space="preserve"> and batch </t>
    </r>
    <r>
      <rPr>
        <i/>
        <sz val="14"/>
        <rFont val="Arial"/>
        <family val="2"/>
      </rPr>
      <t>j</t>
    </r>
    <r>
      <rPr>
        <sz val="14"/>
        <rFont val="Arial"/>
        <family val="2"/>
      </rPr>
      <t xml:space="preserve"> during the period </t>
    </r>
    <r>
      <rPr>
        <i/>
        <sz val="14"/>
        <rFont val="Arial"/>
        <family val="2"/>
      </rPr>
      <t>p</t>
    </r>
    <r>
      <rPr>
        <sz val="14"/>
        <rFont val="Arial"/>
        <family val="2"/>
      </rPr>
      <t xml:space="preserve">
</t>
    </r>
    <phoneticPr fontId="43"/>
  </si>
  <si>
    <r>
      <t>Number of project cookstoves of type</t>
    </r>
    <r>
      <rPr>
        <i/>
        <sz val="14"/>
        <rFont val="Arial"/>
        <family val="2"/>
      </rPr>
      <t xml:space="preserve"> i</t>
    </r>
    <r>
      <rPr>
        <sz val="14"/>
        <rFont val="Arial"/>
        <family val="2"/>
      </rPr>
      <t xml:space="preserve"> and batch </t>
    </r>
    <r>
      <rPr>
        <i/>
        <sz val="14"/>
        <rFont val="Arial"/>
        <family val="2"/>
      </rPr>
      <t>j</t>
    </r>
    <r>
      <rPr>
        <sz val="14"/>
        <rFont val="Arial"/>
        <family val="2"/>
      </rPr>
      <t xml:space="preserve"> commissioned during the period </t>
    </r>
    <r>
      <rPr>
        <i/>
        <sz val="14"/>
        <rFont val="Arial"/>
        <family val="2"/>
      </rPr>
      <t>p</t>
    </r>
  </si>
  <si>
    <r>
      <t xml:space="preserve">Reference emissions during the period </t>
    </r>
    <r>
      <rPr>
        <i/>
        <sz val="14"/>
        <rFont val="Arial"/>
        <family val="2"/>
      </rPr>
      <t>p</t>
    </r>
  </si>
  <si>
    <r>
      <t xml:space="preserve">Project emissions during the period </t>
    </r>
    <r>
      <rPr>
        <i/>
        <sz val="14"/>
        <rFont val="Arial"/>
        <family val="2"/>
      </rPr>
      <t>p</t>
    </r>
  </si>
  <si>
    <r>
      <t xml:space="preserve">Emission reductions during the period </t>
    </r>
    <r>
      <rPr>
        <i/>
        <sz val="14"/>
        <rFont val="Arial"/>
        <family val="2"/>
      </rPr>
      <t>p</t>
    </r>
  </si>
  <si>
    <r>
      <t>tCO</t>
    </r>
    <r>
      <rPr>
        <vertAlign val="subscript"/>
        <sz val="14"/>
        <rFont val="Arial"/>
        <family val="2"/>
      </rPr>
      <t>2</t>
    </r>
    <r>
      <rPr>
        <sz val="14"/>
        <rFont val="Arial"/>
        <family val="2"/>
      </rPr>
      <t>e/TJ</t>
    </r>
  </si>
  <si>
    <t>Estimated values</t>
  </si>
  <si>
    <t>Total</t>
  </si>
  <si>
    <t>JCM Proposed Methodology Spreadsheet Form (Calculation Process Sheet)</t>
  </si>
  <si>
    <t xml:space="preserve">[Attachment to Proposed Methodology Form]  </t>
  </si>
  <si>
    <t>1. Calculations for emission reductions</t>
  </si>
  <si>
    <t>Fuel type</t>
  </si>
  <si>
    <r>
      <t xml:space="preserve">Emission reductions during the period </t>
    </r>
    <r>
      <rPr>
        <i/>
        <sz val="11"/>
        <color theme="1"/>
        <rFont val="Arial"/>
        <family val="2"/>
      </rPr>
      <t>p</t>
    </r>
  </si>
  <si>
    <r>
      <t>ER</t>
    </r>
    <r>
      <rPr>
        <vertAlign val="subscript"/>
        <sz val="11"/>
        <color theme="1"/>
        <rFont val="Arial"/>
        <family val="2"/>
      </rPr>
      <t>p</t>
    </r>
  </si>
  <si>
    <t>2. Selected default values, etc.</t>
  </si>
  <si>
    <t>3. Calculations for reference emissions</t>
  </si>
  <si>
    <r>
      <t xml:space="preserve">Reference emissions during the period </t>
    </r>
    <r>
      <rPr>
        <i/>
        <sz val="11"/>
        <color theme="1"/>
        <rFont val="Arial"/>
        <family val="2"/>
      </rPr>
      <t>p</t>
    </r>
  </si>
  <si>
    <r>
      <t>RE</t>
    </r>
    <r>
      <rPr>
        <vertAlign val="subscript"/>
        <sz val="11"/>
        <color theme="1"/>
        <rFont val="Arial"/>
        <family val="2"/>
      </rPr>
      <t>p</t>
    </r>
  </si>
  <si>
    <r>
      <t xml:space="preserve">Refenrece emissions during the period </t>
    </r>
    <r>
      <rPr>
        <i/>
        <sz val="11"/>
        <color indexed="8"/>
        <rFont val="Arial"/>
        <family val="2"/>
      </rPr>
      <t>p</t>
    </r>
  </si>
  <si>
    <t>4. Calculations of the project emissions</t>
  </si>
  <si>
    <r>
      <t>Project emissions during the period</t>
    </r>
    <r>
      <rPr>
        <i/>
        <sz val="11"/>
        <color theme="1"/>
        <rFont val="Arial"/>
        <family val="2"/>
      </rPr>
      <t xml:space="preserve"> p</t>
    </r>
  </si>
  <si>
    <r>
      <t>PE</t>
    </r>
    <r>
      <rPr>
        <vertAlign val="subscript"/>
        <sz val="11"/>
        <color theme="1"/>
        <rFont val="Arial"/>
        <family val="2"/>
      </rPr>
      <t>p</t>
    </r>
  </si>
  <si>
    <r>
      <t>Project emissions during the period</t>
    </r>
    <r>
      <rPr>
        <i/>
        <sz val="11"/>
        <color indexed="8"/>
        <rFont val="Arial"/>
        <family val="2"/>
      </rPr>
      <t xml:space="preserve"> p</t>
    </r>
  </si>
  <si>
    <t>[List of Default Values]</t>
  </si>
  <si>
    <t>Net calorific value of the non-renewable woody biomass that is used by project cook stove</t>
  </si>
  <si>
    <r>
      <rPr>
        <sz val="11"/>
        <color indexed="8"/>
        <rFont val="Arial"/>
        <family val="2"/>
      </rPr>
      <t>tCO</t>
    </r>
    <r>
      <rPr>
        <vertAlign val="subscript"/>
        <sz val="11"/>
        <color indexed="8"/>
        <rFont val="Arial"/>
        <family val="2"/>
      </rPr>
      <t>2</t>
    </r>
    <r>
      <rPr>
        <sz val="11"/>
        <color indexed="8"/>
        <rFont val="Arial"/>
        <family val="2"/>
      </rPr>
      <t>/TJ</t>
    </r>
  </si>
  <si>
    <t>This parameter is recorded at the time of commissioning/distribution. Internal records are validated by third-party entities through database and cross-check to the end-users via sample survey. Sample data is determined by randomly selecting serial numbers that can identify each distributed project cookstove and sample size is determined in line with “Standard: Sampling and surveys for CDM project activities and programme of activities”.</t>
    <phoneticPr fontId="43"/>
  </si>
  <si>
    <t>tonne/household/p</t>
    <phoneticPr fontId="43"/>
  </si>
  <si>
    <t>tonne/person/p</t>
    <phoneticPr fontId="43"/>
  </si>
  <si>
    <t>tonne/ household/p</t>
    <phoneticPr fontId="43"/>
  </si>
  <si>
    <t>tonne/p</t>
    <phoneticPr fontId="43"/>
  </si>
  <si>
    <r>
      <t>tCO</t>
    </r>
    <r>
      <rPr>
        <vertAlign val="subscript"/>
        <sz val="14"/>
        <rFont val="Arial"/>
        <family val="2"/>
      </rPr>
      <t>2</t>
    </r>
    <r>
      <rPr>
        <sz val="14"/>
        <rFont val="Arial"/>
        <family val="2"/>
      </rPr>
      <t>e/p</t>
    </r>
    <phoneticPr fontId="43"/>
  </si>
  <si>
    <t>Number</t>
    <phoneticPr fontId="43"/>
  </si>
  <si>
    <t xml:space="preserve">Default value applied for the Philipppines based on CDM Methodology AMS-II.G “Energy efficiency measures in thermal applications of non-renewable biomass, version 13.0” </t>
    <phoneticPr fontId="43"/>
  </si>
  <si>
    <t>Fraction</t>
    <phoneticPr fontId="43"/>
  </si>
  <si>
    <r>
      <t>Quantity of woody biomass is used per project cookstove of type</t>
    </r>
    <r>
      <rPr>
        <i/>
        <sz val="14"/>
        <rFont val="Arial"/>
        <family val="2"/>
      </rPr>
      <t xml:space="preserve"> i</t>
    </r>
    <r>
      <rPr>
        <sz val="14"/>
        <rFont val="Arial"/>
        <family val="2"/>
      </rPr>
      <t xml:space="preserve"> and batch </t>
    </r>
    <r>
      <rPr>
        <i/>
        <sz val="14"/>
        <rFont val="Arial"/>
        <family val="2"/>
      </rPr>
      <t>j</t>
    </r>
    <r>
      <rPr>
        <sz val="14"/>
        <rFont val="Arial"/>
        <family val="2"/>
      </rPr>
      <t xml:space="preserve"> during the period</t>
    </r>
    <r>
      <rPr>
        <i/>
        <sz val="14"/>
        <rFont val="Arial"/>
        <family val="2"/>
      </rPr>
      <t xml:space="preserve"> p</t>
    </r>
    <phoneticPr fontId="43"/>
  </si>
  <si>
    <r>
      <t xml:space="preserve">Efficiency of project cookstove of type </t>
    </r>
    <r>
      <rPr>
        <i/>
        <sz val="14"/>
        <rFont val="Arial"/>
        <family val="2"/>
      </rPr>
      <t>i</t>
    </r>
    <r>
      <rPr>
        <sz val="14"/>
        <rFont val="Arial"/>
        <family val="2"/>
      </rPr>
      <t xml:space="preserve"> during the period </t>
    </r>
    <r>
      <rPr>
        <i/>
        <sz val="14"/>
        <rFont val="Arial"/>
        <family val="2"/>
      </rPr>
      <t>p</t>
    </r>
    <phoneticPr fontId="43"/>
  </si>
  <si>
    <r>
      <t xml:space="preserve">Operation years of the project cookstove of type </t>
    </r>
    <r>
      <rPr>
        <i/>
        <sz val="14"/>
        <rFont val="Arial"/>
        <family val="2"/>
      </rPr>
      <t>i</t>
    </r>
    <r>
      <rPr>
        <sz val="14"/>
        <rFont val="Arial"/>
        <family val="2"/>
      </rPr>
      <t xml:space="preserve"> and batch </t>
    </r>
    <r>
      <rPr>
        <i/>
        <sz val="14"/>
        <rFont val="Arial"/>
        <family val="2"/>
      </rPr>
      <t>j</t>
    </r>
    <r>
      <rPr>
        <sz val="14"/>
        <rFont val="Arial"/>
        <family val="2"/>
      </rPr>
      <t xml:space="preserve"> during the period </t>
    </r>
    <r>
      <rPr>
        <i/>
        <sz val="14"/>
        <rFont val="Arial"/>
        <family val="2"/>
      </rPr>
      <t>p</t>
    </r>
    <phoneticPr fontId="43"/>
  </si>
  <si>
    <r>
      <t>tCO</t>
    </r>
    <r>
      <rPr>
        <vertAlign val="subscript"/>
        <sz val="11"/>
        <rFont val="Arial"/>
        <family val="2"/>
      </rPr>
      <t>2</t>
    </r>
    <r>
      <rPr>
        <sz val="11"/>
        <rFont val="Arial"/>
        <family val="2"/>
      </rPr>
      <t>e/p</t>
    </r>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</si>
</sst>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Red]\-#,##0.00\ "/>
    <numFmt numFmtId="178" formatCode="#,##0_ ;[Red]\-#,##0\ "/>
    <numFmt numFmtId="179" formatCode="#,##0.0000_ ;[Red]\-#,##0.0000\ "/>
    <numFmt numFmtId="180" formatCode="#,##0.0_ ;[Red]\-#,##0.0\ "/>
    <numFmt numFmtId="181" formatCode="#,##0.000_ ;[Red]\-#,##0.000\ "/>
    <numFmt numFmtId="182" formatCode="0.000_ "/>
  </numFmts>
  <fonts count="49" x14ac:knownFonts="1">
    <font>
      <sz val="11"/>
      <color theme="1"/>
      <name val="ＭＳ Ｐゴシック"/>
      <charset val="128"/>
      <scheme val="minor"/>
    </font>
    <font>
      <sz val="11"/>
      <color indexed="8"/>
      <name val="Arial"/>
      <family val="2"/>
    </font>
    <font>
      <b/>
      <sz val="12"/>
      <color indexed="9"/>
      <name val="Arial"/>
      <family val="2"/>
    </font>
    <font>
      <b/>
      <sz val="10"/>
      <color indexed="9"/>
      <name val="Arial"/>
      <family val="2"/>
    </font>
    <font>
      <b/>
      <sz val="11"/>
      <color indexed="9"/>
      <name val="Arial"/>
      <family val="2"/>
    </font>
    <font>
      <sz val="11"/>
      <color theme="1"/>
      <name val="Arial"/>
      <family val="2"/>
    </font>
    <font>
      <sz val="11"/>
      <name val="Arial"/>
      <family val="2"/>
    </font>
    <font>
      <sz val="10"/>
      <color indexed="8"/>
      <name val="Arial"/>
      <family val="2"/>
    </font>
    <font>
      <sz val="14"/>
      <color theme="1"/>
      <name val="ＭＳ Ｐゴシック"/>
      <family val="2"/>
      <scheme val="minor"/>
    </font>
    <font>
      <b/>
      <sz val="16"/>
      <color indexed="9"/>
      <name val="Arial"/>
      <family val="2"/>
    </font>
    <font>
      <b/>
      <sz val="14"/>
      <color indexed="8"/>
      <name val="Arial"/>
      <family val="2"/>
    </font>
    <font>
      <b/>
      <sz val="14"/>
      <color theme="0"/>
      <name val="Arial"/>
      <family val="2"/>
    </font>
    <font>
      <sz val="14"/>
      <color indexed="8"/>
      <name val="Arial"/>
      <family val="2"/>
    </font>
    <font>
      <sz val="14"/>
      <color theme="0"/>
      <name val="Arial"/>
      <family val="2"/>
    </font>
    <font>
      <b/>
      <sz val="14"/>
      <color theme="1"/>
      <name val="Arial"/>
      <family val="2"/>
    </font>
    <font>
      <sz val="14"/>
      <color theme="1"/>
      <name val="Arial"/>
      <family val="2"/>
    </font>
    <font>
      <b/>
      <sz val="14"/>
      <name val="Arial"/>
      <family val="2"/>
    </font>
    <font>
      <sz val="14"/>
      <name val="Arial"/>
      <family val="2"/>
    </font>
    <font>
      <sz val="14"/>
      <color rgb="FFFF0000"/>
      <name val="Arial"/>
      <family val="2"/>
    </font>
    <font>
      <b/>
      <vertAlign val="subscript"/>
      <sz val="14"/>
      <color theme="1"/>
      <name val="Arial"/>
      <family val="2"/>
    </font>
    <font>
      <b/>
      <sz val="11"/>
      <color indexed="8"/>
      <name val="Arial"/>
      <family val="2"/>
    </font>
    <font>
      <b/>
      <sz val="14"/>
      <color indexed="9"/>
      <name val="Arial"/>
      <family val="2"/>
    </font>
    <font>
      <sz val="14"/>
      <color indexed="10"/>
      <name val="Arial"/>
      <family val="2"/>
    </font>
    <font>
      <sz val="12"/>
      <color indexed="8"/>
      <name val="Arial"/>
      <family val="2"/>
    </font>
    <font>
      <sz val="11"/>
      <color indexed="8"/>
      <name val="ＭＳ Ｐゴシック"/>
      <family val="3"/>
      <charset val="128"/>
    </font>
    <font>
      <i/>
      <sz val="11"/>
      <color theme="1"/>
      <name val="Arial"/>
      <family val="2"/>
    </font>
    <font>
      <vertAlign val="subscript"/>
      <sz val="11"/>
      <color theme="1"/>
      <name val="Arial"/>
      <family val="2"/>
    </font>
    <font>
      <vertAlign val="subscript"/>
      <sz val="11"/>
      <color indexed="8"/>
      <name val="Arial"/>
      <family val="2"/>
    </font>
    <font>
      <b/>
      <vertAlign val="subscript"/>
      <sz val="14"/>
      <color indexed="8"/>
      <name val="Arial"/>
      <family val="2"/>
    </font>
    <font>
      <b/>
      <vertAlign val="subscript"/>
      <sz val="14"/>
      <color theme="0"/>
      <name val="Arial"/>
      <family val="2"/>
    </font>
    <font>
      <b/>
      <i/>
      <sz val="14"/>
      <color theme="0"/>
      <name val="Arial"/>
      <family val="2"/>
    </font>
    <font>
      <b/>
      <vertAlign val="subscript"/>
      <sz val="14"/>
      <name val="Arial"/>
      <family val="2"/>
    </font>
    <font>
      <i/>
      <sz val="14"/>
      <color theme="1"/>
      <name val="Arial"/>
      <family val="2"/>
    </font>
    <font>
      <i/>
      <sz val="14"/>
      <name val="Arial"/>
      <family val="2"/>
    </font>
    <font>
      <b/>
      <sz val="14"/>
      <color rgb="FFFF0000"/>
      <name val="Arial"/>
      <family val="2"/>
    </font>
    <font>
      <b/>
      <sz val="14"/>
      <name val="Symbol"/>
      <family val="1"/>
      <charset val="2"/>
    </font>
    <font>
      <vertAlign val="subscript"/>
      <sz val="14"/>
      <name val="Arial"/>
      <family val="2"/>
    </font>
    <font>
      <b/>
      <i/>
      <sz val="14"/>
      <color indexed="8"/>
      <name val="Arial"/>
      <family val="2"/>
    </font>
    <font>
      <b/>
      <i/>
      <sz val="14"/>
      <color theme="1"/>
      <name val="Arial"/>
      <family val="2"/>
    </font>
    <font>
      <vertAlign val="subscript"/>
      <sz val="14"/>
      <color theme="1"/>
      <name val="Arial"/>
      <family val="2"/>
    </font>
    <font>
      <b/>
      <sz val="14"/>
      <color theme="1"/>
      <name val="Symbol"/>
      <family val="1"/>
      <charset val="2"/>
    </font>
    <font>
      <b/>
      <vertAlign val="subscript"/>
      <sz val="14"/>
      <color indexed="9"/>
      <name val="Arial"/>
      <family val="2"/>
    </font>
    <font>
      <sz val="11"/>
      <color theme="1"/>
      <name val="ＭＳ Ｐゴシック"/>
      <family val="2"/>
      <scheme val="minor"/>
    </font>
    <font>
      <sz val="6"/>
      <name val="ＭＳ Ｐゴシック"/>
      <family val="3"/>
      <charset val="128"/>
      <scheme val="minor"/>
    </font>
    <font>
      <i/>
      <sz val="11"/>
      <color indexed="8"/>
      <name val="Arial"/>
      <family val="2"/>
    </font>
    <font>
      <b/>
      <i/>
      <sz val="14"/>
      <name val="Arial"/>
      <family val="2"/>
    </font>
    <font>
      <b/>
      <sz val="14"/>
      <name val="游ゴシック"/>
      <family val="3"/>
      <charset val="128"/>
    </font>
    <font>
      <b/>
      <vertAlign val="subscript"/>
      <sz val="14"/>
      <name val="游ゴシック"/>
      <family val="3"/>
      <charset val="128"/>
    </font>
    <font>
      <vertAlign val="subscript"/>
      <sz val="11"/>
      <name val="Arial"/>
      <family val="2"/>
    </font>
  </fonts>
  <fills count="12">
    <fill>
      <patternFill patternType="none"/>
    </fill>
    <fill>
      <patternFill patternType="gray125"/>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3" tint="0.79995117038483843"/>
        <bgColor indexed="64"/>
      </patternFill>
    </fill>
    <fill>
      <patternFill patternType="solid">
        <fgColor theme="5" tint="0.79995117038483843"/>
        <bgColor indexed="64"/>
      </patternFill>
    </fill>
    <fill>
      <patternFill patternType="solid">
        <fgColor indexed="9"/>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79998168889431442"/>
        <bgColor indexed="64"/>
      </patternFill>
    </fill>
  </fills>
  <borders count="27">
    <border>
      <left/>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top style="thin">
        <color theme="1" tint="0.34998626667073579"/>
      </top>
      <bottom/>
      <diagonal/>
    </border>
    <border>
      <left style="thin">
        <color indexed="23"/>
      </left>
      <right style="thin">
        <color indexed="23"/>
      </right>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right/>
      <top/>
      <bottom style="thin">
        <color indexed="64"/>
      </bottom>
      <diagonal/>
    </border>
    <border>
      <left style="thin">
        <color auto="1"/>
      </left>
      <right/>
      <top/>
      <bottom style="thin">
        <color auto="1"/>
      </bottom>
      <diagonal/>
    </border>
    <border>
      <left style="thin">
        <color theme="1" tint="0.34998626667073579"/>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indexed="23"/>
      </left>
      <right style="thin">
        <color indexed="23"/>
      </right>
      <top/>
      <bottom style="thin">
        <color indexed="23"/>
      </bottom>
      <diagonal/>
    </border>
  </borders>
  <cellStyleXfs count="3">
    <xf numFmtId="0" fontId="0" fillId="0" borderId="0">
      <alignment vertical="center"/>
    </xf>
    <xf numFmtId="38" fontId="24" fillId="0" borderId="0" applyFont="0" applyFill="0" applyBorder="0" applyAlignment="0" applyProtection="0">
      <alignment vertical="center"/>
    </xf>
    <xf numFmtId="0" fontId="42" fillId="9" borderId="0" applyNumberFormat="0" applyBorder="0" applyAlignment="0" applyProtection="0">
      <alignment vertical="center"/>
    </xf>
  </cellStyleXfs>
  <cellXfs count="2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3" borderId="1" xfId="0" applyFont="1" applyFill="1" applyBorder="1">
      <alignment vertical="center"/>
    </xf>
    <xf numFmtId="0" fontId="1" fillId="3" borderId="2" xfId="0" applyFont="1" applyFill="1" applyBorder="1">
      <alignment vertical="center"/>
    </xf>
    <xf numFmtId="0" fontId="4" fillId="3" borderId="2" xfId="0" applyFont="1" applyFill="1" applyBorder="1">
      <alignment vertical="center"/>
    </xf>
    <xf numFmtId="0" fontId="4" fillId="3" borderId="2" xfId="0" applyFont="1" applyFill="1" applyBorder="1" applyAlignment="1">
      <alignment horizontal="center" vertical="center"/>
    </xf>
    <xf numFmtId="0" fontId="1" fillId="3" borderId="3" xfId="0" applyFont="1" applyFill="1" applyBorder="1">
      <alignment vertical="center"/>
    </xf>
    <xf numFmtId="0" fontId="5" fillId="4" borderId="2" xfId="0" applyFont="1" applyFill="1" applyBorder="1">
      <alignment vertical="center"/>
    </xf>
    <xf numFmtId="0" fontId="1" fillId="4" borderId="2" xfId="0" applyFont="1" applyFill="1" applyBorder="1">
      <alignment vertical="center"/>
    </xf>
    <xf numFmtId="0" fontId="1" fillId="0" borderId="2" xfId="0" applyFont="1" applyBorder="1">
      <alignment vertical="center"/>
    </xf>
    <xf numFmtId="2" fontId="1" fillId="0" borderId="2" xfId="0" applyNumberFormat="1" applyFont="1" applyBorder="1">
      <alignment vertical="center"/>
    </xf>
    <xf numFmtId="0" fontId="1" fillId="3" borderId="4" xfId="0" applyFont="1" applyFill="1" applyBorder="1">
      <alignment vertical="center"/>
    </xf>
    <xf numFmtId="0" fontId="1" fillId="4" borderId="5" xfId="0" applyFont="1" applyFill="1" applyBorder="1">
      <alignment vertical="center"/>
    </xf>
    <xf numFmtId="0" fontId="1" fillId="4" borderId="6" xfId="0" applyFont="1" applyFill="1" applyBorder="1">
      <alignment vertical="center"/>
    </xf>
    <xf numFmtId="0" fontId="1" fillId="4" borderId="7" xfId="0" applyFont="1" applyFill="1" applyBorder="1">
      <alignment vertical="center"/>
    </xf>
    <xf numFmtId="0" fontId="1" fillId="0" borderId="2"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lignment vertical="center"/>
    </xf>
    <xf numFmtId="0" fontId="5" fillId="4" borderId="1" xfId="0" applyFont="1" applyFill="1" applyBorder="1">
      <alignment vertical="center"/>
    </xf>
    <xf numFmtId="0" fontId="1" fillId="4" borderId="4" xfId="0" applyFont="1" applyFill="1" applyBorder="1">
      <alignment vertical="center"/>
    </xf>
    <xf numFmtId="0" fontId="1" fillId="5" borderId="5" xfId="0" applyFont="1" applyFill="1" applyBorder="1">
      <alignment vertical="center"/>
    </xf>
    <xf numFmtId="0" fontId="1" fillId="5" borderId="6" xfId="0" applyFont="1" applyFill="1" applyBorder="1">
      <alignment vertical="center"/>
    </xf>
    <xf numFmtId="0" fontId="1" fillId="5" borderId="7" xfId="0" applyFont="1" applyFill="1" applyBorder="1">
      <alignment vertical="center"/>
    </xf>
    <xf numFmtId="0" fontId="1" fillId="4" borderId="3" xfId="0" applyFont="1" applyFill="1" applyBorder="1">
      <alignment vertical="center"/>
    </xf>
    <xf numFmtId="176" fontId="1" fillId="0" borderId="2" xfId="2" applyNumberFormat="1" applyFont="1" applyFill="1" applyBorder="1">
      <alignment vertical="center"/>
    </xf>
    <xf numFmtId="0" fontId="1" fillId="0" borderId="2" xfId="2" applyFont="1" applyFill="1" applyBorder="1">
      <alignment vertical="center"/>
    </xf>
    <xf numFmtId="0" fontId="1" fillId="0" borderId="2" xfId="0" applyFont="1" applyBorder="1" applyAlignment="1">
      <alignment horizontal="center" vertical="center"/>
    </xf>
    <xf numFmtId="0" fontId="1" fillId="5" borderId="8" xfId="0" applyFont="1" applyFill="1" applyBorder="1">
      <alignment vertical="center"/>
    </xf>
    <xf numFmtId="0" fontId="7" fillId="5" borderId="6" xfId="0" applyFont="1" applyFill="1" applyBorder="1">
      <alignment vertical="center"/>
    </xf>
    <xf numFmtId="0" fontId="7" fillId="5" borderId="7" xfId="0" applyFont="1" applyFill="1" applyBorder="1">
      <alignment vertical="center"/>
    </xf>
    <xf numFmtId="0" fontId="7" fillId="5" borderId="4" xfId="0" applyFont="1" applyFill="1" applyBorder="1">
      <alignment vertical="center"/>
    </xf>
    <xf numFmtId="38" fontId="1" fillId="0" borderId="2" xfId="0" applyNumberFormat="1" applyFont="1" applyBorder="1">
      <alignment vertical="center"/>
    </xf>
    <xf numFmtId="0" fontId="1" fillId="5" borderId="3" xfId="0" applyFont="1" applyFill="1" applyBorder="1">
      <alignment vertical="center"/>
    </xf>
    <xf numFmtId="0" fontId="7" fillId="5" borderId="5" xfId="0" applyFont="1" applyFill="1" applyBorder="1">
      <alignment vertical="center"/>
    </xf>
    <xf numFmtId="0" fontId="7" fillId="5" borderId="8" xfId="0" applyFont="1" applyFill="1" applyBorder="1">
      <alignment vertical="center"/>
    </xf>
    <xf numFmtId="0" fontId="1" fillId="5" borderId="4" xfId="0" applyFont="1" applyFill="1" applyBorder="1">
      <alignment vertical="center"/>
    </xf>
    <xf numFmtId="0" fontId="7" fillId="5" borderId="3" xfId="0" applyFont="1" applyFill="1" applyBorder="1">
      <alignment vertical="center"/>
    </xf>
    <xf numFmtId="0" fontId="7"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1" fillId="6" borderId="2" xfId="0" applyFont="1" applyFill="1" applyBorder="1" applyAlignment="1">
      <alignment vertical="center" wrapText="1"/>
    </xf>
    <xf numFmtId="0" fontId="1" fillId="6" borderId="2" xfId="0" applyFont="1" applyFill="1" applyBorder="1" applyAlignment="1">
      <alignment horizontal="center" vertical="center"/>
    </xf>
    <xf numFmtId="0" fontId="1" fillId="7" borderId="0" xfId="0" applyFont="1" applyFill="1">
      <alignment vertical="center"/>
    </xf>
    <xf numFmtId="0" fontId="1" fillId="0" borderId="0" xfId="0" applyFont="1" applyAlignment="1">
      <alignment horizontal="right" vertical="center"/>
    </xf>
    <xf numFmtId="0" fontId="5" fillId="0" borderId="2" xfId="0" applyFont="1" applyBorder="1" applyAlignment="1">
      <alignment horizontal="center" vertical="center"/>
    </xf>
    <xf numFmtId="0" fontId="3" fillId="0" borderId="0" xfId="0" applyFont="1">
      <alignment vertical="center"/>
    </xf>
    <xf numFmtId="0" fontId="7" fillId="0" borderId="2" xfId="0" applyFont="1" applyBorder="1" applyAlignment="1">
      <alignment horizontal="center" vertical="center"/>
    </xf>
    <xf numFmtId="0" fontId="1" fillId="7" borderId="2" xfId="0" applyFont="1" applyFill="1" applyBorder="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9" fillId="2" borderId="0" xfId="0" applyFont="1" applyFill="1">
      <alignment vertical="center"/>
    </xf>
    <xf numFmtId="0" fontId="4" fillId="2" borderId="0" xfId="0" applyFont="1" applyFill="1">
      <alignment vertical="center"/>
    </xf>
    <xf numFmtId="0" fontId="10" fillId="0" borderId="0" xfId="0" applyFont="1">
      <alignment vertical="center"/>
    </xf>
    <xf numFmtId="0" fontId="11" fillId="8" borderId="9" xfId="0" applyFont="1" applyFill="1" applyBorder="1" applyAlignment="1">
      <alignment horizontal="center" vertical="center" wrapText="1"/>
    </xf>
    <xf numFmtId="0" fontId="11" fillId="8" borderId="9" xfId="0" applyFont="1" applyFill="1" applyBorder="1" applyAlignment="1">
      <alignment horizontal="center" vertical="center"/>
    </xf>
    <xf numFmtId="0" fontId="12" fillId="0" borderId="9" xfId="0" applyFont="1" applyBorder="1" applyAlignment="1">
      <alignment horizontal="center" vertical="center"/>
    </xf>
    <xf numFmtId="0" fontId="1" fillId="0" borderId="9" xfId="0" applyFont="1" applyBorder="1">
      <alignment vertical="center"/>
    </xf>
    <xf numFmtId="0" fontId="12" fillId="0" borderId="0" xfId="0" applyFont="1" applyAlignment="1">
      <alignment horizontal="center" vertical="center"/>
    </xf>
    <xf numFmtId="0" fontId="13" fillId="8" borderId="9" xfId="0" applyFont="1" applyFill="1" applyBorder="1">
      <alignment vertical="center"/>
    </xf>
    <xf numFmtId="0" fontId="14" fillId="8" borderId="9" xfId="0" applyFont="1" applyFill="1" applyBorder="1" applyAlignment="1">
      <alignment horizontal="center" vertical="center"/>
    </xf>
    <xf numFmtId="0" fontId="14" fillId="3" borderId="9" xfId="0" applyFont="1" applyFill="1" applyBorder="1" applyAlignment="1">
      <alignment horizontal="center" vertical="center"/>
    </xf>
    <xf numFmtId="0" fontId="13" fillId="8" borderId="3" xfId="0" applyFont="1" applyFill="1" applyBorder="1" applyAlignment="1">
      <alignment vertical="center" wrapText="1"/>
    </xf>
    <xf numFmtId="0" fontId="16" fillId="5" borderId="3" xfId="0" applyFont="1" applyFill="1" applyBorder="1" applyAlignment="1">
      <alignment horizontal="center" vertical="center"/>
    </xf>
    <xf numFmtId="0" fontId="13" fillId="8" borderId="2" xfId="0" applyFont="1" applyFill="1" applyBorder="1" applyAlignment="1">
      <alignment vertical="center" wrapText="1"/>
    </xf>
    <xf numFmtId="0" fontId="17" fillId="5" borderId="2"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0" xfId="0" applyFont="1" applyFill="1" applyBorder="1" applyAlignment="1">
      <alignment horizontal="center" vertical="center"/>
    </xf>
    <xf numFmtId="178" fontId="17" fillId="0" borderId="2" xfId="1" applyNumberFormat="1" applyFont="1" applyBorder="1" applyProtection="1">
      <alignment vertical="center"/>
      <protection locked="0"/>
    </xf>
    <xf numFmtId="177" fontId="17" fillId="5" borderId="2" xfId="1" applyNumberFormat="1" applyFont="1" applyFill="1" applyBorder="1" applyProtection="1">
      <alignment vertical="center"/>
      <protection locked="0"/>
    </xf>
    <xf numFmtId="0" fontId="4" fillId="2" borderId="0" xfId="0" applyFont="1" applyFill="1" applyAlignment="1">
      <alignment horizontal="right" vertical="center"/>
    </xf>
    <xf numFmtId="0" fontId="13" fillId="8" borderId="2"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5" borderId="11"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5" fillId="5" borderId="10" xfId="0" applyFont="1" applyFill="1" applyBorder="1" applyAlignment="1">
      <alignment vertical="center" wrapText="1"/>
    </xf>
    <xf numFmtId="0" fontId="15" fillId="5" borderId="10" xfId="0" applyFont="1" applyFill="1" applyBorder="1" applyAlignment="1">
      <alignment horizontal="center" vertical="center"/>
    </xf>
    <xf numFmtId="0" fontId="13" fillId="8" borderId="12" xfId="0" applyFont="1" applyFill="1" applyBorder="1" applyAlignment="1">
      <alignment horizontal="center" vertical="center" wrapText="1"/>
    </xf>
    <xf numFmtId="178" fontId="17" fillId="5" borderId="2" xfId="1" applyNumberFormat="1" applyFont="1" applyFill="1" applyBorder="1" applyAlignment="1" applyProtection="1">
      <alignment horizontal="center" vertical="center"/>
      <protection locked="0"/>
    </xf>
    <xf numFmtId="0" fontId="17" fillId="0" borderId="2" xfId="1" applyNumberFormat="1" applyFont="1" applyBorder="1" applyProtection="1">
      <alignment vertical="center"/>
      <protection locked="0"/>
    </xf>
    <xf numFmtId="0" fontId="13" fillId="8" borderId="0" xfId="0" applyFont="1" applyFill="1" applyAlignment="1">
      <alignment horizontal="center" vertical="center" wrapText="1"/>
    </xf>
    <xf numFmtId="0" fontId="16" fillId="5" borderId="3" xfId="0" applyFont="1" applyFill="1" applyBorder="1" applyAlignment="1">
      <alignment horizontal="center" vertical="center" wrapText="1"/>
    </xf>
    <xf numFmtId="2" fontId="17" fillId="5" borderId="2" xfId="1" applyNumberFormat="1" applyFont="1" applyFill="1" applyBorder="1" applyProtection="1">
      <alignment vertical="center"/>
      <protection locked="0"/>
    </xf>
    <xf numFmtId="177" fontId="17" fillId="5" borderId="1" xfId="1" applyNumberFormat="1" applyFont="1" applyFill="1" applyBorder="1" applyProtection="1">
      <alignment vertical="center"/>
      <protection locked="0"/>
    </xf>
    <xf numFmtId="177" fontId="16" fillId="5" borderId="9" xfId="0" applyNumberFormat="1" applyFont="1" applyFill="1" applyBorder="1">
      <alignment vertical="center"/>
    </xf>
    <xf numFmtId="177" fontId="16" fillId="5" borderId="7" xfId="1" applyNumberFormat="1" applyFont="1" applyFill="1" applyBorder="1" applyProtection="1">
      <alignment vertical="center"/>
      <protection locked="0"/>
    </xf>
    <xf numFmtId="177" fontId="16" fillId="5" borderId="2" xfId="1" applyNumberFormat="1" applyFont="1" applyFill="1" applyBorder="1" applyProtection="1">
      <alignment vertical="center"/>
      <protection locked="0"/>
    </xf>
    <xf numFmtId="0" fontId="1" fillId="0" borderId="0" xfId="0" applyFont="1" applyAlignment="1">
      <alignment vertical="center" wrapText="1"/>
    </xf>
    <xf numFmtId="0" fontId="20" fillId="0" borderId="0" xfId="0" applyFont="1">
      <alignment vertical="center"/>
    </xf>
    <xf numFmtId="0" fontId="14" fillId="5" borderId="10" xfId="0" applyFont="1" applyFill="1" applyBorder="1" applyAlignment="1">
      <alignment horizontal="center" vertical="center"/>
    </xf>
    <xf numFmtId="0" fontId="15" fillId="5" borderId="10" xfId="0" applyFont="1" applyFill="1" applyBorder="1" applyAlignment="1">
      <alignment horizontal="left" vertical="center" wrapText="1"/>
    </xf>
    <xf numFmtId="0" fontId="15" fillId="5" borderId="11" xfId="0" applyFont="1" applyFill="1" applyBorder="1" applyAlignment="1">
      <alignment horizontal="center" vertical="center" wrapText="1"/>
    </xf>
    <xf numFmtId="0" fontId="15" fillId="0" borderId="10" xfId="0" applyFont="1" applyBorder="1" applyAlignment="1" applyProtection="1">
      <alignment vertical="center" wrapText="1"/>
      <protection locked="0"/>
    </xf>
    <xf numFmtId="0" fontId="15" fillId="0" borderId="10" xfId="0" applyFont="1" applyBorder="1" applyAlignment="1">
      <alignment vertical="center" wrapText="1"/>
    </xf>
    <xf numFmtId="0" fontId="14" fillId="5" borderId="10" xfId="0" applyFont="1" applyFill="1" applyBorder="1" applyAlignment="1">
      <alignment horizontal="center" vertical="center" wrapText="1"/>
    </xf>
    <xf numFmtId="182" fontId="15" fillId="0" borderId="10" xfId="0" applyNumberFormat="1" applyFont="1" applyBorder="1" applyAlignment="1">
      <alignment horizontal="center" vertical="center"/>
    </xf>
    <xf numFmtId="0" fontId="21" fillId="3" borderId="10" xfId="0" applyFont="1" applyFill="1" applyBorder="1" applyAlignment="1">
      <alignment horizontal="center" vertical="center" wrapText="1"/>
    </xf>
    <xf numFmtId="0" fontId="15" fillId="5" borderId="14" xfId="0" applyFont="1" applyFill="1" applyBorder="1" applyAlignment="1">
      <alignment horizontal="center" vertical="center" wrapText="1"/>
    </xf>
    <xf numFmtId="176" fontId="15" fillId="0" borderId="10" xfId="0" applyNumberFormat="1" applyFont="1" applyBorder="1" applyAlignment="1">
      <alignment horizontal="center" vertical="center"/>
    </xf>
    <xf numFmtId="0" fontId="21" fillId="3" borderId="10" xfId="0" applyFont="1" applyFill="1" applyBorder="1" applyAlignment="1">
      <alignment horizontal="center" vertical="center"/>
    </xf>
    <xf numFmtId="0" fontId="15" fillId="5" borderId="15" xfId="0" applyFont="1" applyFill="1" applyBorder="1">
      <alignment vertical="center"/>
    </xf>
    <xf numFmtId="38" fontId="1" fillId="0" borderId="0" xfId="1" applyFont="1">
      <alignment vertical="center"/>
    </xf>
    <xf numFmtId="0" fontId="23" fillId="0" borderId="2" xfId="0" applyFont="1" applyBorder="1">
      <alignment vertical="center"/>
    </xf>
    <xf numFmtId="0" fontId="5" fillId="0" borderId="0" xfId="0" applyFont="1" applyAlignment="1">
      <alignment horizontal="right" vertical="center"/>
    </xf>
    <xf numFmtId="0" fontId="15" fillId="7" borderId="10" xfId="0" applyFont="1" applyFill="1" applyBorder="1" applyAlignment="1">
      <alignment vertical="center" wrapText="1"/>
    </xf>
    <xf numFmtId="0" fontId="1" fillId="0" borderId="0" xfId="0" applyFont="1" applyAlignment="1">
      <alignment horizontal="left" vertical="center" wrapText="1"/>
    </xf>
    <xf numFmtId="0" fontId="15" fillId="5" borderId="10" xfId="0" quotePrefix="1" applyFont="1" applyFill="1" applyBorder="1" applyAlignment="1">
      <alignment horizontal="center" vertical="center"/>
    </xf>
    <xf numFmtId="0" fontId="15" fillId="7" borderId="10" xfId="0" quotePrefix="1" applyFont="1" applyFill="1" applyBorder="1" applyAlignment="1">
      <alignment vertical="center" wrapText="1"/>
    </xf>
    <xf numFmtId="0" fontId="15" fillId="5" borderId="11" xfId="0" quotePrefix="1" applyFont="1" applyFill="1" applyBorder="1" applyAlignment="1">
      <alignment horizontal="center" vertical="center"/>
    </xf>
    <xf numFmtId="0" fontId="15" fillId="0" borderId="10" xfId="0" quotePrefix="1" applyFont="1" applyBorder="1" applyAlignment="1">
      <alignment vertical="center" wrapText="1"/>
    </xf>
    <xf numFmtId="0" fontId="14" fillId="10" borderId="9" xfId="0" applyFont="1" applyFill="1" applyBorder="1" applyAlignment="1">
      <alignment horizontal="center" vertical="center" wrapText="1"/>
    </xf>
    <xf numFmtId="0" fontId="15" fillId="0" borderId="5" xfId="1" applyNumberFormat="1" applyFont="1" applyFill="1" applyBorder="1" applyProtection="1">
      <alignment vertical="center"/>
      <protection locked="0"/>
    </xf>
    <xf numFmtId="0" fontId="18" fillId="0" borderId="5" xfId="1" applyNumberFormat="1" applyFont="1" applyFill="1" applyBorder="1" applyProtection="1">
      <alignment vertical="center"/>
      <protection locked="0"/>
    </xf>
    <xf numFmtId="178" fontId="17" fillId="10" borderId="2" xfId="1" applyNumberFormat="1" applyFont="1" applyFill="1" applyBorder="1" applyProtection="1">
      <alignment vertical="center"/>
      <protection locked="0"/>
    </xf>
    <xf numFmtId="0" fontId="17" fillId="10" borderId="11" xfId="0" applyFont="1" applyFill="1" applyBorder="1" applyAlignment="1">
      <alignment horizontal="center" vertical="center"/>
    </xf>
    <xf numFmtId="0" fontId="1" fillId="0" borderId="9" xfId="0" applyFont="1" applyBorder="1" applyAlignment="1">
      <alignment horizontal="center" vertical="center"/>
    </xf>
    <xf numFmtId="0" fontId="17" fillId="0" borderId="5" xfId="1" applyNumberFormat="1" applyFont="1" applyBorder="1" applyProtection="1">
      <alignment vertical="center"/>
      <protection locked="0"/>
    </xf>
    <xf numFmtId="0" fontId="18" fillId="0" borderId="8" xfId="1" applyNumberFormat="1" applyFont="1" applyFill="1" applyBorder="1" applyProtection="1">
      <alignment vertical="center"/>
      <protection locked="0"/>
    </xf>
    <xf numFmtId="0" fontId="1" fillId="11" borderId="9" xfId="0" applyFont="1" applyFill="1" applyBorder="1">
      <alignment vertical="center"/>
    </xf>
    <xf numFmtId="2" fontId="1" fillId="11" borderId="9" xfId="0" applyNumberFormat="1" applyFont="1" applyFill="1" applyBorder="1" applyAlignment="1">
      <alignment horizontal="center" vertical="center"/>
    </xf>
    <xf numFmtId="0" fontId="11" fillId="3" borderId="10" xfId="0" applyFont="1" applyFill="1" applyBorder="1" applyAlignment="1">
      <alignment horizontal="center" vertical="center" wrapText="1"/>
    </xf>
    <xf numFmtId="182" fontId="15" fillId="11" borderId="10" xfId="0" applyNumberFormat="1" applyFont="1" applyFill="1" applyBorder="1" applyAlignment="1">
      <alignment horizontal="center" vertical="center"/>
    </xf>
    <xf numFmtId="177" fontId="15" fillId="11" borderId="2" xfId="1" applyNumberFormat="1" applyFont="1" applyFill="1" applyBorder="1" applyProtection="1">
      <alignment vertical="center"/>
      <protection locked="0"/>
    </xf>
    <xf numFmtId="179" fontId="17" fillId="11" borderId="2" xfId="1" applyNumberFormat="1" applyFont="1" applyFill="1" applyBorder="1" applyProtection="1">
      <alignment vertical="center"/>
      <protection locked="0"/>
    </xf>
    <xf numFmtId="180" fontId="17" fillId="11" borderId="2" xfId="1" applyNumberFormat="1" applyFont="1" applyFill="1" applyBorder="1" applyProtection="1">
      <alignment vertical="center"/>
      <protection locked="0"/>
    </xf>
    <xf numFmtId="177" fontId="17" fillId="11" borderId="2" xfId="1" applyNumberFormat="1" applyFont="1" applyFill="1" applyBorder="1" applyProtection="1">
      <alignment vertical="center"/>
      <protection locked="0"/>
    </xf>
    <xf numFmtId="181" fontId="17" fillId="11" borderId="2" xfId="1" applyNumberFormat="1" applyFont="1" applyFill="1" applyBorder="1" applyProtection="1">
      <alignment vertical="center"/>
      <protection locked="0"/>
    </xf>
    <xf numFmtId="177" fontId="17" fillId="0" borderId="2" xfId="1" applyNumberFormat="1" applyFont="1" applyBorder="1" applyProtection="1">
      <alignment vertical="center"/>
      <protection locked="0"/>
    </xf>
    <xf numFmtId="0" fontId="18" fillId="0" borderId="9" xfId="1" applyNumberFormat="1" applyFont="1" applyFill="1" applyBorder="1" applyProtection="1">
      <alignment vertical="center"/>
      <protection locked="0"/>
    </xf>
    <xf numFmtId="0" fontId="17" fillId="10" borderId="9" xfId="0" applyFont="1" applyFill="1" applyBorder="1" applyAlignment="1">
      <alignment horizontal="center" vertical="center"/>
    </xf>
    <xf numFmtId="0" fontId="17" fillId="7" borderId="10" xfId="0" applyFont="1" applyFill="1" applyBorder="1" applyAlignment="1">
      <alignment vertical="center" wrapText="1"/>
    </xf>
    <xf numFmtId="0" fontId="16" fillId="5" borderId="5" xfId="0" applyFont="1" applyFill="1" applyBorder="1">
      <alignment vertical="center"/>
    </xf>
    <xf numFmtId="0" fontId="16" fillId="5" borderId="6" xfId="0" applyFont="1" applyFill="1" applyBorder="1">
      <alignment vertical="center"/>
    </xf>
    <xf numFmtId="0" fontId="16" fillId="0" borderId="0" xfId="0" applyFont="1">
      <alignment vertical="center"/>
    </xf>
    <xf numFmtId="0" fontId="17" fillId="0" borderId="10" xfId="0" applyFont="1" applyBorder="1" applyAlignment="1">
      <alignment vertical="center" wrapText="1"/>
    </xf>
    <xf numFmtId="0" fontId="16" fillId="5" borderId="26" xfId="0" applyFont="1" applyFill="1" applyBorder="1" applyAlignment="1">
      <alignment horizontal="center" vertical="center" wrapText="1"/>
    </xf>
    <xf numFmtId="0" fontId="15" fillId="0" borderId="26" xfId="0" applyFont="1" applyBorder="1" applyAlignment="1" applyProtection="1">
      <alignment horizontal="center" vertical="center" wrapText="1"/>
      <protection locked="0"/>
    </xf>
    <xf numFmtId="0" fontId="17" fillId="5" borderId="10" xfId="0" quotePrefix="1" applyFont="1" applyFill="1" applyBorder="1" applyAlignment="1">
      <alignment horizontal="center" vertical="center"/>
    </xf>
    <xf numFmtId="0" fontId="16" fillId="5" borderId="10" xfId="0" applyFont="1" applyFill="1" applyBorder="1" applyAlignment="1">
      <alignment horizontal="center" vertical="center"/>
    </xf>
    <xf numFmtId="0" fontId="17" fillId="5" borderId="10" xfId="0" applyFont="1" applyFill="1" applyBorder="1" applyAlignment="1">
      <alignment horizontal="left" vertical="center" wrapText="1"/>
    </xf>
    <xf numFmtId="0" fontId="17" fillId="5" borderId="11" xfId="0" applyFont="1" applyFill="1" applyBorder="1" applyAlignment="1">
      <alignment horizontal="center" vertical="center" wrapText="1"/>
    </xf>
    <xf numFmtId="0" fontId="17" fillId="0" borderId="10" xfId="0" applyFont="1" applyBorder="1" applyAlignment="1" applyProtection="1">
      <alignment vertical="center" wrapText="1"/>
      <protection locked="0"/>
    </xf>
    <xf numFmtId="0" fontId="17" fillId="7" borderId="10" xfId="0" quotePrefix="1" applyFont="1" applyFill="1" applyBorder="1" applyAlignment="1">
      <alignment vertical="center" wrapText="1"/>
    </xf>
    <xf numFmtId="0" fontId="31" fillId="5" borderId="10" xfId="0" applyFont="1" applyFill="1" applyBorder="1" applyAlignment="1">
      <alignment horizontal="center" vertical="center"/>
    </xf>
    <xf numFmtId="0" fontId="17" fillId="0" borderId="10" xfId="0" applyFont="1" applyBorder="1" applyAlignment="1">
      <alignment horizontal="center" vertical="center"/>
    </xf>
    <xf numFmtId="0" fontId="17" fillId="0" borderId="10" xfId="0" applyFont="1" applyBorder="1">
      <alignment vertical="center"/>
    </xf>
    <xf numFmtId="0" fontId="17" fillId="5" borderId="11" xfId="0" quotePrefix="1" applyFont="1" applyFill="1" applyBorder="1" applyAlignment="1">
      <alignment horizontal="center" vertical="center"/>
    </xf>
    <xf numFmtId="0" fontId="16" fillId="5" borderId="11" xfId="0" applyFont="1" applyFill="1" applyBorder="1" applyAlignment="1">
      <alignment horizontal="center" vertical="center"/>
    </xf>
    <xf numFmtId="0" fontId="17" fillId="5" borderId="11" xfId="0" applyFont="1" applyFill="1" applyBorder="1" applyAlignment="1">
      <alignment horizontal="center" vertical="center"/>
    </xf>
    <xf numFmtId="0" fontId="17" fillId="0" borderId="11" xfId="0" applyFont="1" applyBorder="1" applyAlignment="1" applyProtection="1">
      <alignment vertical="center" wrapText="1"/>
      <protection locked="0"/>
    </xf>
    <xf numFmtId="0" fontId="17" fillId="0" borderId="26" xfId="0" applyFont="1" applyBorder="1" applyAlignment="1" applyProtection="1">
      <alignment horizontal="left" vertical="center" wrapText="1"/>
      <protection locked="0"/>
    </xf>
    <xf numFmtId="0" fontId="17" fillId="7" borderId="11" xfId="0" applyFont="1" applyFill="1" applyBorder="1" applyAlignment="1">
      <alignment vertical="center" wrapText="1"/>
    </xf>
    <xf numFmtId="38" fontId="17" fillId="7" borderId="10" xfId="1" applyFont="1" applyFill="1" applyBorder="1" applyAlignment="1">
      <alignment vertical="center" wrapText="1"/>
    </xf>
    <xf numFmtId="0" fontId="16" fillId="5" borderId="10" xfId="0" applyFont="1" applyFill="1" applyBorder="1" applyAlignment="1">
      <alignment horizontal="center" vertical="center" wrapText="1"/>
    </xf>
    <xf numFmtId="0" fontId="17" fillId="5" borderId="10" xfId="0" applyFont="1" applyFill="1" applyBorder="1" applyAlignment="1">
      <alignment vertical="center" wrapText="1"/>
    </xf>
    <xf numFmtId="0" fontId="17" fillId="0" borderId="10" xfId="0" quotePrefix="1" applyFont="1" applyBorder="1" applyAlignment="1">
      <alignment horizontal="left" vertical="center" wrapText="1"/>
    </xf>
    <xf numFmtId="0" fontId="17" fillId="0" borderId="10" xfId="0" quotePrefix="1" applyFont="1" applyBorder="1" applyAlignment="1">
      <alignment vertical="center" wrapText="1"/>
    </xf>
    <xf numFmtId="182" fontId="17" fillId="11" borderId="10" xfId="0" applyNumberFormat="1" applyFont="1" applyFill="1" applyBorder="1" applyAlignment="1">
      <alignment horizontal="center" vertical="center"/>
    </xf>
    <xf numFmtId="0" fontId="17" fillId="5" borderId="14" xfId="0" applyFont="1" applyFill="1" applyBorder="1" applyAlignment="1">
      <alignment horizontal="center" vertical="center" wrapText="1"/>
    </xf>
    <xf numFmtId="0" fontId="6" fillId="0" borderId="0" xfId="0" applyFont="1" applyAlignment="1">
      <alignment horizontal="right" vertical="center"/>
    </xf>
    <xf numFmtId="0" fontId="16" fillId="5" borderId="9"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9" xfId="0" applyFont="1" applyFill="1" applyBorder="1" applyAlignment="1">
      <alignment horizontal="center" vertical="center"/>
    </xf>
    <xf numFmtId="0" fontId="16" fillId="5" borderId="26" xfId="0" applyFont="1" applyFill="1" applyBorder="1" applyAlignment="1">
      <alignment horizontal="center" vertical="center"/>
    </xf>
    <xf numFmtId="0" fontId="16" fillId="5" borderId="13" xfId="0" applyFont="1" applyFill="1" applyBorder="1" applyAlignment="1">
      <alignment horizontal="center" vertical="center"/>
    </xf>
    <xf numFmtId="0" fontId="15" fillId="0" borderId="26" xfId="0" applyFont="1" applyBorder="1" applyAlignment="1">
      <alignment horizontal="left" vertical="center" wrapText="1"/>
    </xf>
    <xf numFmtId="0" fontId="14" fillId="11" borderId="10" xfId="0" applyFont="1" applyFill="1" applyBorder="1" applyAlignment="1">
      <alignment horizontal="center" vertical="center" wrapText="1"/>
    </xf>
    <xf numFmtId="0" fontId="17" fillId="0" borderId="10" xfId="0" quotePrefix="1" applyFont="1" applyFill="1" applyBorder="1" applyAlignment="1">
      <alignment horizontal="left" vertical="center" wrapText="1"/>
    </xf>
    <xf numFmtId="0" fontId="15" fillId="0" borderId="10" xfId="0" quotePrefix="1" applyFont="1" applyFill="1" applyBorder="1" applyAlignment="1">
      <alignment horizontal="left" vertical="center" wrapText="1"/>
    </xf>
    <xf numFmtId="0" fontId="17" fillId="11" borderId="10"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7" fillId="5" borderId="14" xfId="0" applyFont="1" applyFill="1" applyBorder="1" applyAlignment="1">
      <alignment horizontal="left" vertical="center" wrapText="1"/>
    </xf>
    <xf numFmtId="0" fontId="17" fillId="5" borderId="15" xfId="0" applyFont="1" applyFill="1" applyBorder="1" applyAlignment="1">
      <alignment horizontal="left" vertical="center" wrapText="1"/>
    </xf>
    <xf numFmtId="0" fontId="17" fillId="0" borderId="10" xfId="0" applyFont="1" applyBorder="1" applyAlignment="1">
      <alignment horizontal="left" vertical="center" wrapText="1"/>
    </xf>
    <xf numFmtId="0" fontId="17" fillId="0" borderId="10" xfId="0" quotePrefix="1"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horizontal="left" vertical="center" wrapText="1"/>
    </xf>
    <xf numFmtId="0" fontId="17" fillId="0" borderId="15" xfId="0" applyFont="1" applyBorder="1" applyAlignment="1">
      <alignment horizontal="left"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0" borderId="10" xfId="0" applyFont="1" applyBorder="1" applyAlignment="1">
      <alignment horizontal="left" vertical="center" wrapText="1"/>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15" fillId="0" borderId="15" xfId="0" applyFont="1" applyBorder="1" applyAlignment="1">
      <alignment horizontal="left" vertical="center" wrapText="1"/>
    </xf>
    <xf numFmtId="0" fontId="15" fillId="0" borderId="10" xfId="0" quotePrefix="1" applyFont="1" applyBorder="1" applyAlignment="1">
      <alignment horizontal="left" vertical="center" wrapText="1"/>
    </xf>
    <xf numFmtId="0" fontId="21" fillId="3" borderId="11" xfId="0" applyFont="1" applyFill="1" applyBorder="1" applyAlignment="1">
      <alignment horizontal="center" vertical="center"/>
    </xf>
    <xf numFmtId="38" fontId="22" fillId="7" borderId="17" xfId="1" applyFont="1" applyFill="1" applyBorder="1" applyAlignment="1">
      <alignment horizontal="right" vertical="center"/>
    </xf>
    <xf numFmtId="38" fontId="22" fillId="7" borderId="18" xfId="1" applyFont="1" applyFill="1" applyBorder="1" applyAlignment="1">
      <alignment horizontal="right" vertical="center"/>
    </xf>
    <xf numFmtId="0" fontId="15" fillId="5" borderId="14" xfId="0" applyFont="1" applyFill="1" applyBorder="1" applyAlignment="1">
      <alignment vertical="center" wrapText="1"/>
    </xf>
    <xf numFmtId="0" fontId="15" fillId="5" borderId="15" xfId="0" applyFont="1" applyFill="1" applyBorder="1" applyAlignment="1">
      <alignment vertical="center" wrapText="1"/>
    </xf>
    <xf numFmtId="0" fontId="23" fillId="0" borderId="2" xfId="0" applyFont="1" applyBorder="1" applyAlignment="1">
      <alignment vertical="center" wrapText="1"/>
    </xf>
    <xf numFmtId="0" fontId="11" fillId="3" borderId="25" xfId="0" applyFont="1" applyFill="1" applyBorder="1" applyAlignment="1">
      <alignment horizontal="center" vertical="center" wrapText="1"/>
    </xf>
    <xf numFmtId="0" fontId="11" fillId="3" borderId="0" xfId="0" applyFont="1" applyFill="1" applyAlignment="1">
      <alignment horizontal="center" vertical="center" wrapText="1"/>
    </xf>
    <xf numFmtId="0" fontId="13" fillId="8" borderId="2" xfId="0" applyFont="1" applyFill="1" applyBorder="1" applyAlignment="1">
      <alignment vertical="center" wrapText="1"/>
    </xf>
    <xf numFmtId="0" fontId="11" fillId="3" borderId="21" xfId="0" applyFont="1" applyFill="1" applyBorder="1" applyAlignment="1">
      <alignment horizontal="center" vertical="center"/>
    </xf>
    <xf numFmtId="0" fontId="11" fillId="3" borderId="0" xfId="0" applyFont="1" applyFill="1" applyAlignment="1">
      <alignment horizontal="center" vertical="center"/>
    </xf>
    <xf numFmtId="177" fontId="11" fillId="3" borderId="9" xfId="0" applyNumberFormat="1" applyFont="1" applyFill="1" applyBorder="1" applyAlignment="1">
      <alignment horizontal="center" vertical="center" wrapText="1"/>
    </xf>
    <xf numFmtId="0" fontId="11" fillId="8" borderId="22" xfId="0" applyFont="1" applyFill="1" applyBorder="1" applyAlignment="1">
      <alignment horizontal="center" vertical="center"/>
    </xf>
    <xf numFmtId="0" fontId="11" fillId="8" borderId="23" xfId="0" applyFont="1" applyFill="1" applyBorder="1" applyAlignment="1">
      <alignment horizontal="center" vertical="center"/>
    </xf>
    <xf numFmtId="0" fontId="11" fillId="8" borderId="20" xfId="0" applyFont="1" applyFill="1" applyBorder="1" applyAlignment="1">
      <alignment horizontal="center" vertical="center"/>
    </xf>
    <xf numFmtId="0" fontId="11" fillId="8" borderId="19" xfId="0" applyFont="1" applyFill="1" applyBorder="1" applyAlignment="1">
      <alignment horizontal="center" vertical="center"/>
    </xf>
    <xf numFmtId="0" fontId="16" fillId="5" borderId="9"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2" fillId="2" borderId="0" xfId="0" applyFont="1" applyFill="1" applyAlignment="1">
      <alignment vertical="center"/>
    </xf>
    <xf numFmtId="0" fontId="3" fillId="2" borderId="0" xfId="0" applyFont="1" applyFill="1" applyAlignment="1">
      <alignment horizontal="right" vertical="center"/>
    </xf>
    <xf numFmtId="0" fontId="2" fillId="2" borderId="0" xfId="0" applyFont="1" applyFill="1" applyAlignment="1">
      <alignment horizontal="right" vertical="center"/>
    </xf>
  </cellXfs>
  <cellStyles count="3">
    <cellStyle name="40% - アクセント 6" xfId="2" builtinId="51"/>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4506668294322"/>
    <pageSetUpPr fitToPage="1"/>
  </sheetPr>
  <dimension ref="A1:K36"/>
  <sheetViews>
    <sheetView showGridLines="0" tabSelected="1" zoomScale="70" zoomScaleNormal="70" workbookViewId="0"/>
  </sheetViews>
  <sheetFormatPr defaultColWidth="9" defaultRowHeight="13.8" x14ac:dyDescent="0.2"/>
  <cols>
    <col min="1" max="1" width="3.6640625" style="1" customWidth="1"/>
    <col min="2" max="2" width="17.33203125" style="1" customWidth="1"/>
    <col min="3" max="3" width="20.33203125" style="1" customWidth="1"/>
    <col min="4" max="4" width="41.88671875" style="1" customWidth="1"/>
    <col min="5" max="5" width="17" style="1" customWidth="1"/>
    <col min="6" max="6" width="17.6640625" style="1" customWidth="1"/>
    <col min="7" max="7" width="15.33203125" style="1" customWidth="1"/>
    <col min="8" max="8" width="23.33203125" style="1" customWidth="1"/>
    <col min="9" max="9" width="156" style="1" customWidth="1"/>
    <col min="10" max="10" width="28" style="1" customWidth="1"/>
    <col min="11" max="11" width="56.88671875" style="1" customWidth="1"/>
    <col min="12" max="16384" width="9" style="1"/>
  </cols>
  <sheetData>
    <row r="1" spans="1:11" ht="18" customHeight="1" x14ac:dyDescent="0.2">
      <c r="K1" s="104" t="s">
        <v>0</v>
      </c>
    </row>
    <row r="2" spans="1:11" ht="27.75" customHeight="1" x14ac:dyDescent="0.2">
      <c r="A2" s="51" t="s">
        <v>1</v>
      </c>
      <c r="B2" s="52"/>
      <c r="C2" s="52"/>
      <c r="D2" s="52"/>
      <c r="E2" s="52"/>
      <c r="F2" s="52"/>
      <c r="G2" s="52"/>
      <c r="H2" s="52"/>
      <c r="I2" s="52"/>
      <c r="J2" s="52"/>
      <c r="K2" s="71"/>
    </row>
    <row r="4" spans="1:11" ht="18.75" customHeight="1" x14ac:dyDescent="0.2">
      <c r="A4" s="53" t="s">
        <v>2</v>
      </c>
      <c r="B4" s="89"/>
    </row>
    <row r="5" spans="1:11" ht="18.75" customHeight="1" x14ac:dyDescent="0.2">
      <c r="A5" s="89"/>
      <c r="B5" s="121" t="s">
        <v>3</v>
      </c>
      <c r="C5" s="121" t="s">
        <v>4</v>
      </c>
      <c r="D5" s="121" t="s">
        <v>5</v>
      </c>
      <c r="E5" s="121" t="s">
        <v>6</v>
      </c>
      <c r="F5" s="121" t="s">
        <v>7</v>
      </c>
      <c r="G5" s="121" t="s">
        <v>8</v>
      </c>
      <c r="H5" s="121" t="s">
        <v>9</v>
      </c>
      <c r="I5" s="121" t="s">
        <v>10</v>
      </c>
      <c r="J5" s="121" t="s">
        <v>11</v>
      </c>
      <c r="K5" s="121" t="s">
        <v>12</v>
      </c>
    </row>
    <row r="6" spans="1:11" s="88" customFormat="1" ht="39" customHeight="1" x14ac:dyDescent="0.2">
      <c r="B6" s="121" t="s">
        <v>13</v>
      </c>
      <c r="C6" s="121" t="s">
        <v>14</v>
      </c>
      <c r="D6" s="121" t="s">
        <v>15</v>
      </c>
      <c r="E6" s="121" t="s">
        <v>16</v>
      </c>
      <c r="F6" s="121" t="s">
        <v>17</v>
      </c>
      <c r="G6" s="121" t="s">
        <v>18</v>
      </c>
      <c r="H6" s="121" t="s">
        <v>19</v>
      </c>
      <c r="I6" s="121" t="s">
        <v>20</v>
      </c>
      <c r="J6" s="121" t="s">
        <v>21</v>
      </c>
      <c r="K6" s="121" t="s">
        <v>22</v>
      </c>
    </row>
    <row r="7" spans="1:11" ht="114.75" customHeight="1" x14ac:dyDescent="0.2">
      <c r="B7" s="107" t="s">
        <v>23</v>
      </c>
      <c r="C7" s="90" t="s">
        <v>24</v>
      </c>
      <c r="D7" s="91" t="s">
        <v>25</v>
      </c>
      <c r="E7" s="92" t="s">
        <v>26</v>
      </c>
      <c r="F7" s="77" t="s">
        <v>27</v>
      </c>
      <c r="G7" s="93" t="s">
        <v>28</v>
      </c>
      <c r="H7" s="94" t="s">
        <v>29</v>
      </c>
      <c r="I7" s="131" t="s">
        <v>30</v>
      </c>
      <c r="J7" s="105" t="s">
        <v>26</v>
      </c>
      <c r="K7" s="108" t="s">
        <v>31</v>
      </c>
    </row>
    <row r="8" spans="1:11" s="40" customFormat="1" ht="109.5" customHeight="1" x14ac:dyDescent="0.2">
      <c r="B8" s="138" t="s">
        <v>32</v>
      </c>
      <c r="C8" s="139" t="s">
        <v>33</v>
      </c>
      <c r="D8" s="140" t="s">
        <v>34</v>
      </c>
      <c r="E8" s="141" t="s">
        <v>26</v>
      </c>
      <c r="F8" s="68" t="s">
        <v>35</v>
      </c>
      <c r="G8" s="142" t="s">
        <v>28</v>
      </c>
      <c r="H8" s="135" t="s">
        <v>29</v>
      </c>
      <c r="I8" s="131" t="s">
        <v>36</v>
      </c>
      <c r="J8" s="131" t="s">
        <v>37</v>
      </c>
      <c r="K8" s="143" t="s">
        <v>31</v>
      </c>
    </row>
    <row r="9" spans="1:11" s="40" customFormat="1" ht="68.25" customHeight="1" x14ac:dyDescent="0.2">
      <c r="B9" s="138" t="s">
        <v>38</v>
      </c>
      <c r="C9" s="144" t="s">
        <v>39</v>
      </c>
      <c r="D9" s="140" t="s">
        <v>40</v>
      </c>
      <c r="E9" s="145"/>
      <c r="F9" s="68" t="s">
        <v>35</v>
      </c>
      <c r="G9" s="142" t="s">
        <v>28</v>
      </c>
      <c r="H9" s="146" t="s">
        <v>29</v>
      </c>
      <c r="I9" s="135" t="s">
        <v>41</v>
      </c>
      <c r="J9" s="131" t="s">
        <v>37</v>
      </c>
      <c r="K9" s="135" t="s">
        <v>42</v>
      </c>
    </row>
    <row r="10" spans="1:11" s="40" customFormat="1" ht="236.25" customHeight="1" x14ac:dyDescent="0.2">
      <c r="B10" s="147" t="s">
        <v>43</v>
      </c>
      <c r="C10" s="148" t="s">
        <v>44</v>
      </c>
      <c r="D10" s="140" t="s">
        <v>45</v>
      </c>
      <c r="E10" s="141" t="s">
        <v>26</v>
      </c>
      <c r="F10" s="149" t="s">
        <v>178</v>
      </c>
      <c r="G10" s="150" t="s">
        <v>28</v>
      </c>
      <c r="H10" s="151" t="s">
        <v>46</v>
      </c>
      <c r="I10" s="131" t="s">
        <v>47</v>
      </c>
      <c r="J10" s="152" t="s">
        <v>48</v>
      </c>
      <c r="K10" s="153" t="s">
        <v>49</v>
      </c>
    </row>
    <row r="11" spans="1:11" s="40" customFormat="1" ht="236.25" customHeight="1" x14ac:dyDescent="0.2">
      <c r="B11" s="147" t="s">
        <v>50</v>
      </c>
      <c r="C11" s="154" t="s">
        <v>51</v>
      </c>
      <c r="D11" s="155" t="s">
        <v>52</v>
      </c>
      <c r="E11" s="141" t="s">
        <v>26</v>
      </c>
      <c r="F11" s="68" t="s">
        <v>53</v>
      </c>
      <c r="G11" s="142" t="s">
        <v>28</v>
      </c>
      <c r="H11" s="135" t="s">
        <v>54</v>
      </c>
      <c r="I11" s="156" t="s">
        <v>55</v>
      </c>
      <c r="J11" s="135" t="s">
        <v>56</v>
      </c>
      <c r="K11" s="157" t="s">
        <v>26</v>
      </c>
    </row>
    <row r="12" spans="1:11" s="40" customFormat="1" ht="236.25" customHeight="1" x14ac:dyDescent="0.2">
      <c r="B12" s="147" t="s">
        <v>57</v>
      </c>
      <c r="C12" s="154" t="s">
        <v>58</v>
      </c>
      <c r="D12" s="155" t="s">
        <v>59</v>
      </c>
      <c r="E12" s="158" t="s">
        <v>26</v>
      </c>
      <c r="F12" s="68" t="s">
        <v>60</v>
      </c>
      <c r="G12" s="150" t="s">
        <v>28</v>
      </c>
      <c r="H12" s="150" t="s">
        <v>61</v>
      </c>
      <c r="I12" s="168" t="s">
        <v>174</v>
      </c>
      <c r="J12" s="135" t="s">
        <v>62</v>
      </c>
      <c r="K12" s="157" t="s">
        <v>26</v>
      </c>
    </row>
    <row r="13" spans="1:11" ht="236.25" customHeight="1" x14ac:dyDescent="0.2">
      <c r="B13" s="109" t="s">
        <v>63</v>
      </c>
      <c r="C13" s="95" t="s">
        <v>64</v>
      </c>
      <c r="D13" s="76" t="s">
        <v>65</v>
      </c>
      <c r="E13" s="122" t="s">
        <v>26</v>
      </c>
      <c r="F13" s="77" t="s">
        <v>60</v>
      </c>
      <c r="G13" s="93" t="s">
        <v>28</v>
      </c>
      <c r="H13" s="93" t="s">
        <v>61</v>
      </c>
      <c r="I13" s="169" t="s">
        <v>174</v>
      </c>
      <c r="J13" s="94" t="s">
        <v>66</v>
      </c>
      <c r="K13" s="110" t="s">
        <v>26</v>
      </c>
    </row>
    <row r="14" spans="1:11" ht="236.25" customHeight="1" x14ac:dyDescent="0.2">
      <c r="B14" s="66" t="s">
        <v>67</v>
      </c>
      <c r="C14" s="95" t="s">
        <v>68</v>
      </c>
      <c r="D14" s="76" t="s">
        <v>69</v>
      </c>
      <c r="E14" s="96"/>
      <c r="F14" s="77" t="s">
        <v>27</v>
      </c>
      <c r="G14" s="137" t="s">
        <v>28</v>
      </c>
      <c r="H14" s="166" t="s">
        <v>61</v>
      </c>
      <c r="I14" s="169" t="s">
        <v>174</v>
      </c>
      <c r="J14" s="94" t="s">
        <v>69</v>
      </c>
      <c r="K14" s="110" t="s">
        <v>70</v>
      </c>
    </row>
    <row r="15" spans="1:11" ht="8.25" customHeight="1" x14ac:dyDescent="0.2"/>
    <row r="16" spans="1:11" ht="20.100000000000001" customHeight="1" x14ac:dyDescent="0.2">
      <c r="A16" s="53" t="s">
        <v>71</v>
      </c>
    </row>
    <row r="17" spans="1:11" ht="20.100000000000001" customHeight="1" x14ac:dyDescent="0.2">
      <c r="B17" s="97" t="s">
        <v>3</v>
      </c>
      <c r="C17" s="172" t="s">
        <v>4</v>
      </c>
      <c r="D17" s="172"/>
      <c r="E17" s="97" t="s">
        <v>5</v>
      </c>
      <c r="F17" s="97" t="s">
        <v>6</v>
      </c>
      <c r="G17" s="172" t="s">
        <v>7</v>
      </c>
      <c r="H17" s="172"/>
      <c r="I17" s="172"/>
      <c r="J17" s="172" t="s">
        <v>8</v>
      </c>
      <c r="K17" s="172"/>
    </row>
    <row r="18" spans="1:11" ht="39" customHeight="1" x14ac:dyDescent="0.2">
      <c r="B18" s="97" t="s">
        <v>14</v>
      </c>
      <c r="C18" s="172" t="s">
        <v>15</v>
      </c>
      <c r="D18" s="172"/>
      <c r="E18" s="97" t="s">
        <v>16</v>
      </c>
      <c r="F18" s="97" t="s">
        <v>17</v>
      </c>
      <c r="G18" s="172" t="s">
        <v>19</v>
      </c>
      <c r="H18" s="172"/>
      <c r="I18" s="172"/>
      <c r="J18" s="172" t="s">
        <v>22</v>
      </c>
      <c r="K18" s="172"/>
    </row>
    <row r="19" spans="1:11" s="40" customFormat="1" ht="104.25" customHeight="1" x14ac:dyDescent="0.2">
      <c r="B19" s="154" t="s">
        <v>72</v>
      </c>
      <c r="C19" s="173" t="s">
        <v>73</v>
      </c>
      <c r="D19" s="174"/>
      <c r="E19" s="159" t="s">
        <v>26</v>
      </c>
      <c r="F19" s="67" t="s">
        <v>176</v>
      </c>
      <c r="G19" s="175" t="s">
        <v>74</v>
      </c>
      <c r="H19" s="175"/>
      <c r="I19" s="175"/>
      <c r="J19" s="176" t="s">
        <v>49</v>
      </c>
      <c r="K19" s="175"/>
    </row>
    <row r="20" spans="1:11" s="40" customFormat="1" ht="104.25" customHeight="1" x14ac:dyDescent="0.2">
      <c r="B20" s="154" t="s">
        <v>75</v>
      </c>
      <c r="C20" s="173" t="s">
        <v>76</v>
      </c>
      <c r="D20" s="174"/>
      <c r="E20" s="159" t="s">
        <v>26</v>
      </c>
      <c r="F20" s="67" t="s">
        <v>180</v>
      </c>
      <c r="G20" s="177" t="s">
        <v>77</v>
      </c>
      <c r="H20" s="178"/>
      <c r="I20" s="179"/>
      <c r="J20" s="176" t="s">
        <v>49</v>
      </c>
      <c r="K20" s="175"/>
    </row>
    <row r="21" spans="1:11" s="40" customFormat="1" ht="106.95" customHeight="1" x14ac:dyDescent="0.2">
      <c r="B21" s="154" t="s">
        <v>78</v>
      </c>
      <c r="C21" s="173" t="s">
        <v>79</v>
      </c>
      <c r="D21" s="174"/>
      <c r="E21" s="159" t="s">
        <v>26</v>
      </c>
      <c r="F21" s="67" t="s">
        <v>177</v>
      </c>
      <c r="G21" s="175" t="s">
        <v>80</v>
      </c>
      <c r="H21" s="175"/>
      <c r="I21" s="175"/>
      <c r="J21" s="176" t="s">
        <v>49</v>
      </c>
      <c r="K21" s="175"/>
    </row>
    <row r="22" spans="1:11" s="40" customFormat="1" ht="90.75" customHeight="1" x14ac:dyDescent="0.2">
      <c r="B22" s="154" t="s">
        <v>81</v>
      </c>
      <c r="C22" s="173" t="s">
        <v>82</v>
      </c>
      <c r="D22" s="174"/>
      <c r="E22" s="159" t="s">
        <v>26</v>
      </c>
      <c r="F22" s="68" t="s">
        <v>178</v>
      </c>
      <c r="G22" s="175" t="s">
        <v>83</v>
      </c>
      <c r="H22" s="175"/>
      <c r="I22" s="175"/>
      <c r="J22" s="176" t="s">
        <v>49</v>
      </c>
      <c r="K22" s="175"/>
    </row>
    <row r="23" spans="1:11" ht="66.75" customHeight="1" x14ac:dyDescent="0.2">
      <c r="B23" s="95" t="s">
        <v>84</v>
      </c>
      <c r="C23" s="180" t="s">
        <v>85</v>
      </c>
      <c r="D23" s="181"/>
      <c r="E23" s="99"/>
      <c r="F23" s="77" t="s">
        <v>35</v>
      </c>
      <c r="G23" s="182" t="s">
        <v>86</v>
      </c>
      <c r="H23" s="182"/>
      <c r="I23" s="182"/>
      <c r="J23" s="182" t="s">
        <v>26</v>
      </c>
      <c r="K23" s="182"/>
    </row>
    <row r="24" spans="1:11" ht="66.75" customHeight="1" x14ac:dyDescent="0.2">
      <c r="B24" s="95" t="s">
        <v>87</v>
      </c>
      <c r="C24" s="180" t="s">
        <v>88</v>
      </c>
      <c r="D24" s="181"/>
      <c r="E24" s="98">
        <v>1.5599999999999999E-2</v>
      </c>
      <c r="F24" s="77" t="s">
        <v>89</v>
      </c>
      <c r="G24" s="183" t="s">
        <v>90</v>
      </c>
      <c r="H24" s="184"/>
      <c r="I24" s="185"/>
      <c r="J24" s="182" t="s">
        <v>26</v>
      </c>
      <c r="K24" s="182"/>
    </row>
    <row r="25" spans="1:11" ht="56.25" customHeight="1" x14ac:dyDescent="0.2">
      <c r="B25" s="95" t="s">
        <v>91</v>
      </c>
      <c r="C25" s="190" t="s">
        <v>92</v>
      </c>
      <c r="D25" s="191"/>
      <c r="E25" s="98">
        <v>85.7</v>
      </c>
      <c r="F25" s="77" t="s">
        <v>93</v>
      </c>
      <c r="G25" s="175" t="s">
        <v>181</v>
      </c>
      <c r="H25" s="175"/>
      <c r="I25" s="175"/>
      <c r="J25" s="182" t="s">
        <v>26</v>
      </c>
      <c r="K25" s="182"/>
    </row>
    <row r="26" spans="1:11" ht="46.5" customHeight="1" x14ac:dyDescent="0.2">
      <c r="B26" s="167" t="s">
        <v>94</v>
      </c>
      <c r="C26" s="180" t="s">
        <v>95</v>
      </c>
      <c r="D26" s="181"/>
      <c r="E26" s="98">
        <v>0.15</v>
      </c>
      <c r="F26" s="77" t="s">
        <v>35</v>
      </c>
      <c r="G26" s="182" t="s">
        <v>96</v>
      </c>
      <c r="H26" s="182"/>
      <c r="I26" s="182"/>
      <c r="J26" s="182" t="s">
        <v>26</v>
      </c>
      <c r="K26" s="182"/>
    </row>
    <row r="27" spans="1:11" ht="39" customHeight="1" x14ac:dyDescent="0.2">
      <c r="B27" s="95" t="s">
        <v>97</v>
      </c>
      <c r="C27" s="180" t="s">
        <v>98</v>
      </c>
      <c r="D27" s="181"/>
      <c r="E27" s="98" t="s">
        <v>26</v>
      </c>
      <c r="F27" s="77" t="s">
        <v>35</v>
      </c>
      <c r="G27" s="182" t="s">
        <v>99</v>
      </c>
      <c r="H27" s="182"/>
      <c r="I27" s="182"/>
      <c r="J27" s="186" t="s">
        <v>49</v>
      </c>
      <c r="K27" s="182"/>
    </row>
    <row r="28" spans="1:11" ht="6.75" customHeight="1" x14ac:dyDescent="0.2"/>
    <row r="29" spans="1:11" ht="18.75" customHeight="1" x14ac:dyDescent="0.2">
      <c r="A29" s="53" t="s">
        <v>100</v>
      </c>
      <c r="B29" s="89"/>
    </row>
    <row r="30" spans="1:11" ht="21" x14ac:dyDescent="0.2">
      <c r="B30" s="187" t="s">
        <v>101</v>
      </c>
      <c r="C30" s="187"/>
      <c r="D30" s="100" t="s">
        <v>17</v>
      </c>
    </row>
    <row r="31" spans="1:11" ht="19.8" x14ac:dyDescent="0.2">
      <c r="B31" s="188">
        <f>ROUNDDOWN('PMS(calc_process)'!G6,0)</f>
        <v>0</v>
      </c>
      <c r="C31" s="189"/>
      <c r="D31" s="101" t="s">
        <v>102</v>
      </c>
    </row>
    <row r="32" spans="1:11" ht="20.100000000000001" customHeight="1" x14ac:dyDescent="0.2">
      <c r="F32" s="102"/>
      <c r="G32" s="102"/>
    </row>
    <row r="33" spans="1:10" ht="18.75" customHeight="1" x14ac:dyDescent="0.2">
      <c r="A33" s="53" t="s">
        <v>103</v>
      </c>
    </row>
    <row r="34" spans="1:10" ht="18" customHeight="1" x14ac:dyDescent="0.2">
      <c r="B34" s="103" t="s">
        <v>104</v>
      </c>
      <c r="C34" s="192" t="s">
        <v>105</v>
      </c>
      <c r="D34" s="192"/>
      <c r="E34" s="192"/>
      <c r="F34" s="192"/>
      <c r="G34" s="192"/>
      <c r="H34" s="192"/>
      <c r="I34" s="192"/>
      <c r="J34" s="106"/>
    </row>
    <row r="35" spans="1:10" ht="18" customHeight="1" x14ac:dyDescent="0.2">
      <c r="B35" s="103" t="s">
        <v>106</v>
      </c>
      <c r="C35" s="192" t="s">
        <v>107</v>
      </c>
      <c r="D35" s="192"/>
      <c r="E35" s="192"/>
      <c r="F35" s="192"/>
      <c r="G35" s="192"/>
      <c r="H35" s="192"/>
      <c r="I35" s="192"/>
      <c r="J35" s="106"/>
    </row>
    <row r="36" spans="1:10" ht="18" customHeight="1" x14ac:dyDescent="0.2">
      <c r="B36" s="103" t="s">
        <v>28</v>
      </c>
      <c r="C36" s="192" t="s">
        <v>108</v>
      </c>
      <c r="D36" s="192"/>
      <c r="E36" s="192"/>
      <c r="F36" s="192"/>
      <c r="G36" s="192"/>
      <c r="H36" s="192"/>
      <c r="I36" s="192"/>
      <c r="J36" s="106"/>
    </row>
  </sheetData>
  <customSheetViews>
    <customSheetView guid="{4E185C9F-08F7-4343-A93C-5E78D8FF657E}" showGridLines="0" fitToPage="1" topLeftCell="E6">
      <selection activeCell="I9" sqref="I9"/>
      <pageMargins left="0" right="0" top="0" bottom="0" header="0" footer="0"/>
      <pageSetup paperSize="9" scale="18" orientation="landscape" r:id="rId1"/>
    </customSheetView>
  </customSheetViews>
  <mergeCells count="38">
    <mergeCell ref="C34:I34"/>
    <mergeCell ref="C35:I35"/>
    <mergeCell ref="C36:I36"/>
    <mergeCell ref="C27:D27"/>
    <mergeCell ref="G27:I27"/>
    <mergeCell ref="J27:K27"/>
    <mergeCell ref="B30:C30"/>
    <mergeCell ref="B31:C31"/>
    <mergeCell ref="C25:D25"/>
    <mergeCell ref="G25:I25"/>
    <mergeCell ref="J25:K25"/>
    <mergeCell ref="C26:D26"/>
    <mergeCell ref="G26:I26"/>
    <mergeCell ref="J26:K26"/>
    <mergeCell ref="C23:D23"/>
    <mergeCell ref="G23:I23"/>
    <mergeCell ref="J23:K23"/>
    <mergeCell ref="C24:D24"/>
    <mergeCell ref="G24:I24"/>
    <mergeCell ref="J24:K24"/>
    <mergeCell ref="C21:D21"/>
    <mergeCell ref="G21:I21"/>
    <mergeCell ref="J21:K21"/>
    <mergeCell ref="C22:D22"/>
    <mergeCell ref="G22:I22"/>
    <mergeCell ref="J22:K22"/>
    <mergeCell ref="C19:D19"/>
    <mergeCell ref="G19:I19"/>
    <mergeCell ref="J19:K19"/>
    <mergeCell ref="C20:D20"/>
    <mergeCell ref="G20:I20"/>
    <mergeCell ref="J20:K20"/>
    <mergeCell ref="C17:D17"/>
    <mergeCell ref="G17:I17"/>
    <mergeCell ref="J17:K17"/>
    <mergeCell ref="C18:D18"/>
    <mergeCell ref="G18:I18"/>
    <mergeCell ref="J18:K18"/>
  </mergeCells>
  <phoneticPr fontId="43"/>
  <pageMargins left="0.70866141732283505" right="0.70866141732283505" top="0.74803149606299202" bottom="0.74803149606299202" header="0.31496062992126" footer="0.31496062992126"/>
  <pageSetup paperSize="9" scale="1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4506668294322"/>
  </sheetPr>
  <dimension ref="A1:T50"/>
  <sheetViews>
    <sheetView zoomScale="70" zoomScaleNormal="70" workbookViewId="0"/>
  </sheetViews>
  <sheetFormatPr defaultColWidth="9" defaultRowHeight="13.8" x14ac:dyDescent="0.2"/>
  <cols>
    <col min="1" max="1" width="2.6640625" style="1" customWidth="1"/>
    <col min="2" max="2" width="27.109375" style="1" customWidth="1"/>
    <col min="3" max="3" width="22" style="1" customWidth="1"/>
    <col min="4" max="4" width="26.33203125" style="1" customWidth="1"/>
    <col min="5" max="5" width="25.88671875" style="1" customWidth="1"/>
    <col min="6" max="6" width="26.33203125" style="1" customWidth="1"/>
    <col min="7" max="7" width="30.33203125" style="1" customWidth="1"/>
    <col min="8" max="8" width="25.109375" style="1" customWidth="1"/>
    <col min="9" max="9" width="21.33203125" style="1" customWidth="1"/>
    <col min="10" max="10" width="23.109375" style="1" customWidth="1"/>
    <col min="11" max="11" width="17.33203125" style="1" customWidth="1"/>
    <col min="12" max="12" width="22.33203125" style="1" customWidth="1"/>
    <col min="13" max="13" width="21.33203125" style="1" customWidth="1"/>
    <col min="14" max="14" width="22.6640625" style="1" customWidth="1"/>
    <col min="15" max="15" width="20.33203125" style="1" customWidth="1"/>
    <col min="16" max="16" width="19.6640625" style="1" customWidth="1"/>
    <col min="17" max="17" width="20.6640625" style="1" customWidth="1"/>
    <col min="18" max="18" width="23.33203125" style="1" customWidth="1"/>
    <col min="19" max="19" width="23" style="1" customWidth="1"/>
    <col min="20" max="20" width="23.109375" style="1" customWidth="1"/>
    <col min="21" max="21" width="23" style="1" customWidth="1"/>
    <col min="22" max="16384" width="9" style="1"/>
  </cols>
  <sheetData>
    <row r="1" spans="1:20" x14ac:dyDescent="0.2">
      <c r="S1" s="44" t="s">
        <v>0</v>
      </c>
      <c r="T1" s="44"/>
    </row>
    <row r="2" spans="1:20" ht="21" x14ac:dyDescent="0.2">
      <c r="A2" s="51" t="s">
        <v>109</v>
      </c>
      <c r="B2" s="52"/>
      <c r="C2" s="52"/>
      <c r="D2" s="52"/>
      <c r="E2" s="52"/>
      <c r="F2" s="52"/>
      <c r="G2" s="52"/>
      <c r="H2" s="52"/>
      <c r="I2" s="52"/>
      <c r="J2" s="52"/>
      <c r="K2" s="71"/>
      <c r="L2" s="52"/>
      <c r="M2" s="52"/>
      <c r="N2" s="52"/>
      <c r="O2" s="52"/>
      <c r="P2" s="52"/>
      <c r="Q2" s="71"/>
      <c r="R2" s="71"/>
      <c r="S2" s="71"/>
      <c r="T2" s="71"/>
    </row>
    <row r="3" spans="1:20" ht="21" x14ac:dyDescent="0.2">
      <c r="A3" s="51"/>
      <c r="B3" s="52"/>
      <c r="C3" s="52"/>
      <c r="D3" s="52"/>
      <c r="E3" s="52"/>
      <c r="F3" s="52"/>
      <c r="G3" s="52"/>
      <c r="H3" s="52"/>
      <c r="I3" s="52"/>
      <c r="J3" s="52"/>
      <c r="K3" s="71"/>
      <c r="L3" s="52"/>
      <c r="M3" s="52"/>
      <c r="N3" s="52"/>
      <c r="O3" s="52"/>
      <c r="P3" s="52"/>
      <c r="Q3" s="71"/>
      <c r="R3" s="71"/>
      <c r="S3" s="71"/>
      <c r="T3" s="71"/>
    </row>
    <row r="4" spans="1:20" x14ac:dyDescent="0.2">
      <c r="S4" s="44"/>
      <c r="T4" s="44"/>
    </row>
    <row r="5" spans="1:20" ht="21" x14ac:dyDescent="0.2">
      <c r="A5" s="134" t="s">
        <v>110</v>
      </c>
      <c r="S5" s="44"/>
      <c r="T5" s="44"/>
    </row>
    <row r="6" spans="1:20" ht="21" x14ac:dyDescent="0.2">
      <c r="B6" s="54" t="s">
        <v>111</v>
      </c>
      <c r="C6" s="55" t="s">
        <v>112</v>
      </c>
      <c r="D6" s="55" t="s">
        <v>113</v>
      </c>
      <c r="S6" s="44"/>
      <c r="T6" s="44"/>
    </row>
    <row r="7" spans="1:20" ht="24.75" customHeight="1" x14ac:dyDescent="0.2">
      <c r="B7" s="56" t="s">
        <v>114</v>
      </c>
      <c r="C7" s="111" t="str">
        <f>IF(B7="Option 1","Bref,p,i,j",IF(B7="Option 2","Bpc,p,i,j",""))</f>
        <v>Bref,p,i,j</v>
      </c>
      <c r="D7" s="57" t="str">
        <f>IF($B$7="Option 1","Calculated as Table 3-2",IF('PMS(input_separate)'!$B$7="Option 2","Value as Table 3-3",0))</f>
        <v>Calculated as Table 3-2</v>
      </c>
      <c r="S7" s="44"/>
      <c r="T7" s="44"/>
    </row>
    <row r="8" spans="1:20" ht="26.25" customHeight="1" x14ac:dyDescent="0.2">
      <c r="B8" s="58"/>
      <c r="C8" s="58"/>
      <c r="S8" s="44"/>
      <c r="T8" s="44"/>
    </row>
    <row r="9" spans="1:20" s="40" customFormat="1" ht="23.4" x14ac:dyDescent="0.2">
      <c r="A9" s="134" t="s">
        <v>115</v>
      </c>
      <c r="J9" s="134" t="s">
        <v>116</v>
      </c>
      <c r="S9" s="160"/>
      <c r="T9" s="160"/>
    </row>
    <row r="10" spans="1:20" ht="18.75" customHeight="1" x14ac:dyDescent="0.2">
      <c r="B10" s="199" t="s">
        <v>117</v>
      </c>
      <c r="C10" s="200"/>
      <c r="D10" s="201" t="s">
        <v>118</v>
      </c>
      <c r="E10" s="202"/>
      <c r="F10" s="202"/>
      <c r="G10" s="202"/>
      <c r="H10" s="202"/>
      <c r="J10" s="196" t="s">
        <v>119</v>
      </c>
      <c r="K10" s="197"/>
      <c r="L10" s="197"/>
      <c r="M10" s="197"/>
      <c r="N10" s="197"/>
      <c r="S10" s="44"/>
      <c r="T10" s="44"/>
    </row>
    <row r="11" spans="1:20" ht="32.25" customHeight="1" x14ac:dyDescent="0.2">
      <c r="B11" s="59" t="s">
        <v>112</v>
      </c>
      <c r="C11" s="161" t="s">
        <v>120</v>
      </c>
      <c r="D11" s="161" t="s">
        <v>72</v>
      </c>
      <c r="E11" s="161" t="s">
        <v>75</v>
      </c>
      <c r="F11" s="203" t="s">
        <v>78</v>
      </c>
      <c r="G11" s="203"/>
      <c r="H11" s="161" t="s">
        <v>81</v>
      </c>
      <c r="J11" s="72" t="s">
        <v>14</v>
      </c>
      <c r="K11" s="73" t="s">
        <v>121</v>
      </c>
      <c r="L11" s="74" t="s">
        <v>122</v>
      </c>
      <c r="M11" s="75" t="s">
        <v>51</v>
      </c>
      <c r="N11" s="165" t="s">
        <v>44</v>
      </c>
      <c r="S11" s="44"/>
      <c r="T11" s="44"/>
    </row>
    <row r="12" spans="1:20" ht="237.6" customHeight="1" x14ac:dyDescent="0.2">
      <c r="B12" s="59" t="s">
        <v>15</v>
      </c>
      <c r="C12" s="162" t="s">
        <v>69</v>
      </c>
      <c r="D12" s="162" t="s">
        <v>73</v>
      </c>
      <c r="E12" s="162" t="s">
        <v>76</v>
      </c>
      <c r="F12" s="204" t="s">
        <v>79</v>
      </c>
      <c r="G12" s="204"/>
      <c r="H12" s="162" t="s">
        <v>123</v>
      </c>
      <c r="J12" s="72" t="s">
        <v>15</v>
      </c>
      <c r="K12" s="65" t="s">
        <v>124</v>
      </c>
      <c r="L12" s="67" t="s">
        <v>125</v>
      </c>
      <c r="M12" s="66" t="str">
        <f>'PMS(input)'!D11</f>
        <v>The operating lifetime of project device</v>
      </c>
      <c r="N12" s="67" t="s">
        <v>45</v>
      </c>
      <c r="S12" s="44"/>
      <c r="T12" s="44"/>
    </row>
    <row r="13" spans="1:20" ht="36" customHeight="1" x14ac:dyDescent="0.2">
      <c r="B13" s="59" t="s">
        <v>126</v>
      </c>
      <c r="C13" s="171" t="s">
        <v>180</v>
      </c>
      <c r="D13" s="171" t="s">
        <v>176</v>
      </c>
      <c r="E13" s="171" t="s">
        <v>180</v>
      </c>
      <c r="F13" s="204" t="s">
        <v>175</v>
      </c>
      <c r="G13" s="204"/>
      <c r="H13" s="163" t="s">
        <v>178</v>
      </c>
      <c r="J13" s="72" t="s">
        <v>17</v>
      </c>
      <c r="K13" s="65" t="s">
        <v>26</v>
      </c>
      <c r="L13" s="68" t="s">
        <v>182</v>
      </c>
      <c r="M13" s="77" t="str">
        <f>'PMS(input)'!F11</f>
        <v>Years</v>
      </c>
      <c r="N13" s="163" t="s">
        <v>178</v>
      </c>
      <c r="S13" s="44"/>
      <c r="T13" s="44"/>
    </row>
    <row r="14" spans="1:20" ht="49.5" customHeight="1" x14ac:dyDescent="0.2">
      <c r="B14" s="59" t="s">
        <v>127</v>
      </c>
      <c r="C14" s="162" t="s">
        <v>26</v>
      </c>
      <c r="D14" s="162" t="s">
        <v>26</v>
      </c>
      <c r="E14" s="162" t="s">
        <v>26</v>
      </c>
      <c r="F14" s="162" t="s">
        <v>128</v>
      </c>
      <c r="G14" s="162" t="s">
        <v>129</v>
      </c>
      <c r="H14" s="162" t="s">
        <v>26</v>
      </c>
      <c r="J14" s="78" t="s">
        <v>113</v>
      </c>
      <c r="K14" s="79">
        <v>1</v>
      </c>
      <c r="L14" s="80"/>
      <c r="M14" s="112"/>
      <c r="N14" s="115"/>
      <c r="S14" s="44"/>
      <c r="T14" s="44"/>
    </row>
    <row r="15" spans="1:20" ht="17.399999999999999" x14ac:dyDescent="0.2">
      <c r="B15" s="59" t="s">
        <v>113</v>
      </c>
      <c r="C15" s="119">
        <f>'PMS(input)'!E14</f>
        <v>0</v>
      </c>
      <c r="D15" s="116"/>
      <c r="E15" s="116"/>
      <c r="F15" s="120">
        <f>IFERROR(D15*E15,"")</f>
        <v>0</v>
      </c>
      <c r="G15" s="57"/>
      <c r="H15" s="119" t="str">
        <f>IF(G15=0,IF(C15=1, IFERROR(F15,""), IF(C15&lt;&gt;1, IFERROR(F15/C15,""))), IF(C15=1, IFERROR(G15,""), IF(C15&lt;&gt;1, IFERROR(G15/C15,""))))</f>
        <v/>
      </c>
      <c r="J15" s="81"/>
      <c r="K15" s="79">
        <v>2</v>
      </c>
      <c r="L15" s="80"/>
      <c r="M15" s="112"/>
      <c r="N15" s="115"/>
      <c r="S15" s="44"/>
      <c r="T15" s="44"/>
    </row>
    <row r="16" spans="1:20" ht="17.399999999999999" x14ac:dyDescent="0.2">
      <c r="H16" s="53"/>
      <c r="J16" s="81"/>
      <c r="K16" s="79">
        <v>3</v>
      </c>
      <c r="L16" s="80"/>
      <c r="M16" s="113"/>
      <c r="N16" s="115"/>
      <c r="S16" s="44"/>
      <c r="T16" s="44"/>
    </row>
    <row r="17" spans="1:20" ht="17.399999999999999" x14ac:dyDescent="0.2">
      <c r="J17" s="81"/>
      <c r="K17" s="79">
        <v>4</v>
      </c>
      <c r="L17" s="80"/>
      <c r="M17" s="118"/>
      <c r="N17" s="115"/>
      <c r="S17" s="44"/>
      <c r="T17" s="44"/>
    </row>
    <row r="18" spans="1:20" ht="17.399999999999999" x14ac:dyDescent="0.2">
      <c r="J18" s="81"/>
      <c r="K18" s="79">
        <v>5</v>
      </c>
      <c r="L18" s="117"/>
      <c r="M18" s="129"/>
      <c r="N18" s="130"/>
      <c r="S18" s="44"/>
      <c r="T18" s="44"/>
    </row>
    <row r="19" spans="1:20" ht="17.399999999999999" x14ac:dyDescent="0.2">
      <c r="A19" s="53" t="s">
        <v>130</v>
      </c>
      <c r="S19" s="44"/>
      <c r="T19" s="44"/>
    </row>
    <row r="20" spans="1:20" s="50" customFormat="1" ht="51" customHeight="1" x14ac:dyDescent="0.2">
      <c r="B20" s="60"/>
      <c r="C20" s="61"/>
      <c r="D20" s="61"/>
      <c r="E20" s="61"/>
      <c r="F20" s="61"/>
      <c r="G20" s="198" t="s">
        <v>131</v>
      </c>
      <c r="H20" s="198"/>
      <c r="I20" s="198"/>
      <c r="J20" s="198"/>
      <c r="K20" s="198"/>
      <c r="L20" s="198"/>
      <c r="M20" s="205" t="s">
        <v>132</v>
      </c>
      <c r="N20" s="206"/>
      <c r="O20" s="206"/>
      <c r="P20" s="206"/>
      <c r="Q20" s="206"/>
      <c r="R20" s="193" t="s">
        <v>133</v>
      </c>
      <c r="S20" s="194"/>
      <c r="T20" s="194"/>
    </row>
    <row r="21" spans="1:20" s="50" customFormat="1" ht="62.25" customHeight="1" x14ac:dyDescent="0.2">
      <c r="B21" s="62" t="s">
        <v>14</v>
      </c>
      <c r="C21" s="63" t="s">
        <v>121</v>
      </c>
      <c r="D21" s="63" t="s">
        <v>134</v>
      </c>
      <c r="E21" s="82" t="str">
        <f>'PMS(input)'!C12</f>
        <v>Date of commissioning of batch j</v>
      </c>
      <c r="F21" s="82" t="str">
        <f>'PMS(input)'!C13</f>
        <v>Date of commissioning of project device i</v>
      </c>
      <c r="G21" s="136" t="s">
        <v>81</v>
      </c>
      <c r="H21" s="136" t="s">
        <v>135</v>
      </c>
      <c r="I21" s="136" t="s">
        <v>136</v>
      </c>
      <c r="J21" s="136" t="s">
        <v>137</v>
      </c>
      <c r="K21" s="136" t="s">
        <v>138</v>
      </c>
      <c r="L21" s="136" t="s">
        <v>139</v>
      </c>
      <c r="M21" s="136" t="s">
        <v>140</v>
      </c>
      <c r="N21" s="164" t="s">
        <v>33</v>
      </c>
      <c r="O21" s="164" t="s">
        <v>141</v>
      </c>
      <c r="P21" s="139" t="s">
        <v>142</v>
      </c>
      <c r="Q21" s="165" t="s">
        <v>44</v>
      </c>
      <c r="R21" s="82" t="s">
        <v>143</v>
      </c>
      <c r="S21" s="82" t="s">
        <v>144</v>
      </c>
      <c r="T21" s="82" t="s">
        <v>145</v>
      </c>
    </row>
    <row r="22" spans="1:20" s="50" customFormat="1" ht="288.75" customHeight="1" x14ac:dyDescent="0.2">
      <c r="B22" s="64" t="s">
        <v>15</v>
      </c>
      <c r="C22" s="65" t="s">
        <v>124</v>
      </c>
      <c r="D22" s="65" t="s">
        <v>146</v>
      </c>
      <c r="E22" s="65" t="str">
        <f>'PMS(input)'!D12</f>
        <v>To establish the date of commissioning, the Project Participant may opt to group the devices in “batches” and the latest date of commissioning of a device within the batch will be used as the date of commissioning for the entire batch</v>
      </c>
      <c r="F22" s="65" t="str">
        <f>'PMS(input)'!D13</f>
        <v>Actual date of commissioning of the project device</v>
      </c>
      <c r="G22" s="67" t="s">
        <v>147</v>
      </c>
      <c r="H22" s="67" t="s">
        <v>85</v>
      </c>
      <c r="I22" s="67" t="s">
        <v>88</v>
      </c>
      <c r="J22" s="67" t="s">
        <v>92</v>
      </c>
      <c r="K22" s="67" t="s">
        <v>95</v>
      </c>
      <c r="L22" s="67" t="s">
        <v>184</v>
      </c>
      <c r="M22" s="170" t="s">
        <v>185</v>
      </c>
      <c r="N22" s="67" t="s">
        <v>148</v>
      </c>
      <c r="O22" s="67" t="s">
        <v>149</v>
      </c>
      <c r="P22" s="67" t="s">
        <v>40</v>
      </c>
      <c r="Q22" s="67" t="s">
        <v>183</v>
      </c>
      <c r="R22" s="65" t="s">
        <v>150</v>
      </c>
      <c r="S22" s="65" t="s">
        <v>151</v>
      </c>
      <c r="T22" s="65" t="s">
        <v>152</v>
      </c>
    </row>
    <row r="23" spans="1:20" s="50" customFormat="1" ht="19.8" x14ac:dyDescent="0.2">
      <c r="B23" s="64" t="s">
        <v>17</v>
      </c>
      <c r="C23" s="65" t="s">
        <v>26</v>
      </c>
      <c r="D23" s="65" t="s">
        <v>26</v>
      </c>
      <c r="E23" s="65" t="s">
        <v>60</v>
      </c>
      <c r="F23" s="65" t="s">
        <v>60</v>
      </c>
      <c r="G23" s="68" t="s">
        <v>178</v>
      </c>
      <c r="H23" s="68" t="s">
        <v>182</v>
      </c>
      <c r="I23" s="68" t="s">
        <v>89</v>
      </c>
      <c r="J23" s="68" t="s">
        <v>153</v>
      </c>
      <c r="K23" s="68" t="s">
        <v>182</v>
      </c>
      <c r="L23" s="68" t="s">
        <v>182</v>
      </c>
      <c r="M23" s="68" t="s">
        <v>26</v>
      </c>
      <c r="N23" s="68" t="s">
        <v>182</v>
      </c>
      <c r="O23" s="68" t="s">
        <v>27</v>
      </c>
      <c r="P23" s="68" t="s">
        <v>182</v>
      </c>
      <c r="Q23" s="68" t="s">
        <v>178</v>
      </c>
      <c r="R23" s="65" t="s">
        <v>179</v>
      </c>
      <c r="S23" s="65" t="s">
        <v>179</v>
      </c>
      <c r="T23" s="65" t="s">
        <v>179</v>
      </c>
    </row>
    <row r="24" spans="1:20" s="50" customFormat="1" ht="17.399999999999999" x14ac:dyDescent="0.2">
      <c r="B24" s="195" t="s">
        <v>154</v>
      </c>
      <c r="C24" s="69"/>
      <c r="D24" s="69"/>
      <c r="E24" s="114"/>
      <c r="F24" s="114"/>
      <c r="G24" s="70" t="str">
        <f t="shared" ref="G24:G49" si="0">IF($B$7="Option 1",$H$15,IF($B$7="Option 2",IFERROR((Q24*L24/K24),""),""))</f>
        <v/>
      </c>
      <c r="H24" s="126">
        <f>'PMS(input)'!$E$23</f>
        <v>0</v>
      </c>
      <c r="I24" s="124">
        <f>'PMS(input)'!$E$24</f>
        <v>1.5599999999999999E-2</v>
      </c>
      <c r="J24" s="125">
        <f>'PMS(input)'!$E$25</f>
        <v>85.7</v>
      </c>
      <c r="K24" s="126">
        <f>'PMS(input)'!$E$26</f>
        <v>0.15</v>
      </c>
      <c r="L24" s="126">
        <f>IF(C24=1,$L$14*0.99^(M24-1)*0.94,IF(C24=2,$L$15*0.99^(M24-1)*0.94,IF(C24=3,$L$16*0.99^(M24-1)*0.94,IF(C24=4,$L$17*0.99^(M24-1)*0.94,IF(C24=5,$L$18*0.99^(M24-1)*0.94,)))))</f>
        <v>0</v>
      </c>
      <c r="M24" s="69"/>
      <c r="N24" s="128"/>
      <c r="O24" s="69"/>
      <c r="P24" s="70">
        <f>'PMS(input)'!$E$9</f>
        <v>0</v>
      </c>
      <c r="Q24" s="127" t="str">
        <f t="shared" ref="Q24:Q49" si="1">IF($B$7="Option 1",IFERROR(G24*K24/L24,""),IF($B$7="Option 2",IF(C24=1,$N$14,IF(C24=2,$N$15,IF(C24=3,$N$16,IF(C24=4,$N$17,IF(C24=5,$N$18,""))))),""))</f>
        <v/>
      </c>
      <c r="R24" s="70" t="str">
        <f t="shared" ref="R24:R49" si="2">IFERROR(G24*H24*I24*J24*O24*N24*P24*0.95,"")</f>
        <v/>
      </c>
      <c r="S24" s="70" t="str">
        <f t="shared" ref="S24:S49" si="3">IFERROR(Q24*H24*I24*J24*O24*N24*P24,"")</f>
        <v/>
      </c>
      <c r="T24" s="83" t="str">
        <f>IFERROR(R24-S24,"")</f>
        <v/>
      </c>
    </row>
    <row r="25" spans="1:20" s="50" customFormat="1" ht="17.399999999999999" x14ac:dyDescent="0.2">
      <c r="B25" s="195"/>
      <c r="C25" s="69"/>
      <c r="D25" s="69"/>
      <c r="E25" s="114"/>
      <c r="F25" s="114"/>
      <c r="G25" s="70" t="str">
        <f t="shared" si="0"/>
        <v/>
      </c>
      <c r="H25" s="126">
        <f>'PMS(input)'!$E$23</f>
        <v>0</v>
      </c>
      <c r="I25" s="124">
        <f>'PMS(input)'!$E$24</f>
        <v>1.5599999999999999E-2</v>
      </c>
      <c r="J25" s="125">
        <f>'PMS(input)'!$E$25</f>
        <v>85.7</v>
      </c>
      <c r="K25" s="126">
        <f>'PMS(input)'!$E$26</f>
        <v>0.15</v>
      </c>
      <c r="L25" s="126">
        <f t="shared" ref="L25:L49" si="4">IF(C25=1,$L$14*0.99^(M25-1)*0.94,IF(C25=2,$L$15*0.99^(M25-1)*0.94,IF(C25=3,$L$16*0.99^(M25-1)*0.94,IF(C25=4,$L$17*0.99^(M25-1)*0.94,IF(C25=5,$L$18*0.99^(M25-1)*0.94,)))))</f>
        <v>0</v>
      </c>
      <c r="M25" s="69"/>
      <c r="N25" s="128"/>
      <c r="O25" s="69"/>
      <c r="P25" s="70">
        <f>'PMS(input)'!$E$9</f>
        <v>0</v>
      </c>
      <c r="Q25" s="127" t="str">
        <f t="shared" si="1"/>
        <v/>
      </c>
      <c r="R25" s="70" t="str">
        <f t="shared" si="2"/>
        <v/>
      </c>
      <c r="S25" s="70" t="str">
        <f t="shared" si="3"/>
        <v/>
      </c>
      <c r="T25" s="83" t="str">
        <f t="shared" ref="T25:T49" si="5">IFERROR(R25-S25,"")</f>
        <v/>
      </c>
    </row>
    <row r="26" spans="1:20" s="50" customFormat="1" ht="17.399999999999999" x14ac:dyDescent="0.2">
      <c r="B26" s="195"/>
      <c r="C26" s="69"/>
      <c r="D26" s="69"/>
      <c r="E26" s="114"/>
      <c r="F26" s="114"/>
      <c r="G26" s="70" t="str">
        <f t="shared" si="0"/>
        <v/>
      </c>
      <c r="H26" s="126">
        <f>'PMS(input)'!$E$23</f>
        <v>0</v>
      </c>
      <c r="I26" s="124">
        <f>'PMS(input)'!$E$24</f>
        <v>1.5599999999999999E-2</v>
      </c>
      <c r="J26" s="125">
        <f>'PMS(input)'!$E$25</f>
        <v>85.7</v>
      </c>
      <c r="K26" s="126">
        <f>'PMS(input)'!$E$26</f>
        <v>0.15</v>
      </c>
      <c r="L26" s="126">
        <f t="shared" si="4"/>
        <v>0</v>
      </c>
      <c r="M26" s="69"/>
      <c r="N26" s="128"/>
      <c r="O26" s="69"/>
      <c r="P26" s="70">
        <f>'PMS(input)'!$E$9</f>
        <v>0</v>
      </c>
      <c r="Q26" s="127" t="str">
        <f t="shared" si="1"/>
        <v/>
      </c>
      <c r="R26" s="70" t="str">
        <f t="shared" si="2"/>
        <v/>
      </c>
      <c r="S26" s="70" t="str">
        <f t="shared" si="3"/>
        <v/>
      </c>
      <c r="T26" s="83" t="str">
        <f t="shared" si="5"/>
        <v/>
      </c>
    </row>
    <row r="27" spans="1:20" s="50" customFormat="1" ht="17.399999999999999" x14ac:dyDescent="0.2">
      <c r="B27" s="195"/>
      <c r="C27" s="69"/>
      <c r="D27" s="69"/>
      <c r="E27" s="114"/>
      <c r="F27" s="114"/>
      <c r="G27" s="70" t="str">
        <f t="shared" si="0"/>
        <v/>
      </c>
      <c r="H27" s="126">
        <f>'PMS(input)'!$E$23</f>
        <v>0</v>
      </c>
      <c r="I27" s="124">
        <f>'PMS(input)'!$E$24</f>
        <v>1.5599999999999999E-2</v>
      </c>
      <c r="J27" s="125">
        <f>'PMS(input)'!$E$25</f>
        <v>85.7</v>
      </c>
      <c r="K27" s="126">
        <f>'PMS(input)'!$E$26</f>
        <v>0.15</v>
      </c>
      <c r="L27" s="126">
        <f t="shared" si="4"/>
        <v>0</v>
      </c>
      <c r="M27" s="69"/>
      <c r="N27" s="128"/>
      <c r="O27" s="69"/>
      <c r="P27" s="70">
        <f>'PMS(input)'!$E$9</f>
        <v>0</v>
      </c>
      <c r="Q27" s="127" t="str">
        <f t="shared" si="1"/>
        <v/>
      </c>
      <c r="R27" s="70" t="str">
        <f t="shared" si="2"/>
        <v/>
      </c>
      <c r="S27" s="70" t="str">
        <f t="shared" si="3"/>
        <v/>
      </c>
      <c r="T27" s="83" t="str">
        <f t="shared" si="5"/>
        <v/>
      </c>
    </row>
    <row r="28" spans="1:20" s="50" customFormat="1" ht="17.399999999999999" x14ac:dyDescent="0.2">
      <c r="B28" s="195"/>
      <c r="C28" s="69"/>
      <c r="D28" s="69"/>
      <c r="E28" s="114"/>
      <c r="F28" s="114"/>
      <c r="G28" s="70" t="str">
        <f t="shared" si="0"/>
        <v/>
      </c>
      <c r="H28" s="126">
        <f>'PMS(input)'!$E$23</f>
        <v>0</v>
      </c>
      <c r="I28" s="124">
        <f>'PMS(input)'!$E$24</f>
        <v>1.5599999999999999E-2</v>
      </c>
      <c r="J28" s="125">
        <f>'PMS(input)'!$E$25</f>
        <v>85.7</v>
      </c>
      <c r="K28" s="126">
        <f>'PMS(input)'!$E$26</f>
        <v>0.15</v>
      </c>
      <c r="L28" s="126">
        <f t="shared" si="4"/>
        <v>0</v>
      </c>
      <c r="M28" s="69"/>
      <c r="N28" s="128"/>
      <c r="O28" s="69"/>
      <c r="P28" s="70">
        <f>'PMS(input)'!$E$9</f>
        <v>0</v>
      </c>
      <c r="Q28" s="127" t="str">
        <f t="shared" si="1"/>
        <v/>
      </c>
      <c r="R28" s="70" t="str">
        <f t="shared" si="2"/>
        <v/>
      </c>
      <c r="S28" s="70" t="str">
        <f t="shared" si="3"/>
        <v/>
      </c>
      <c r="T28" s="83" t="str">
        <f t="shared" si="5"/>
        <v/>
      </c>
    </row>
    <row r="29" spans="1:20" s="50" customFormat="1" ht="17.399999999999999" x14ac:dyDescent="0.2">
      <c r="B29" s="195"/>
      <c r="C29" s="69"/>
      <c r="D29" s="69"/>
      <c r="E29" s="114"/>
      <c r="F29" s="114"/>
      <c r="G29" s="70" t="str">
        <f t="shared" si="0"/>
        <v/>
      </c>
      <c r="H29" s="123">
        <f>'PMS(input)'!$E$23</f>
        <v>0</v>
      </c>
      <c r="I29" s="124">
        <f>'PMS(input)'!$E$24</f>
        <v>1.5599999999999999E-2</v>
      </c>
      <c r="J29" s="125">
        <f>'PMS(input)'!$E$25</f>
        <v>85.7</v>
      </c>
      <c r="K29" s="126">
        <f>'PMS(input)'!$E$26</f>
        <v>0.15</v>
      </c>
      <c r="L29" s="126">
        <f t="shared" si="4"/>
        <v>0</v>
      </c>
      <c r="M29" s="69"/>
      <c r="N29" s="128"/>
      <c r="O29" s="69"/>
      <c r="P29" s="70">
        <f>'PMS(input)'!$E$9</f>
        <v>0</v>
      </c>
      <c r="Q29" s="127" t="str">
        <f t="shared" si="1"/>
        <v/>
      </c>
      <c r="R29" s="70" t="str">
        <f t="shared" si="2"/>
        <v/>
      </c>
      <c r="S29" s="70" t="str">
        <f t="shared" si="3"/>
        <v/>
      </c>
      <c r="T29" s="83" t="str">
        <f t="shared" si="5"/>
        <v/>
      </c>
    </row>
    <row r="30" spans="1:20" s="50" customFormat="1" ht="17.399999999999999" x14ac:dyDescent="0.2">
      <c r="B30" s="195"/>
      <c r="C30" s="69"/>
      <c r="D30" s="69"/>
      <c r="E30" s="114"/>
      <c r="F30" s="114"/>
      <c r="G30" s="70" t="str">
        <f t="shared" si="0"/>
        <v/>
      </c>
      <c r="H30" s="123">
        <f>'PMS(input)'!$E$23</f>
        <v>0</v>
      </c>
      <c r="I30" s="124">
        <f>'PMS(input)'!$E$24</f>
        <v>1.5599999999999999E-2</v>
      </c>
      <c r="J30" s="125">
        <f>'PMS(input)'!$E$25</f>
        <v>85.7</v>
      </c>
      <c r="K30" s="126">
        <f>'PMS(input)'!$E$26</f>
        <v>0.15</v>
      </c>
      <c r="L30" s="126">
        <f t="shared" si="4"/>
        <v>0</v>
      </c>
      <c r="M30" s="69"/>
      <c r="N30" s="128"/>
      <c r="O30" s="69"/>
      <c r="P30" s="70">
        <f>'PMS(input)'!$E$9</f>
        <v>0</v>
      </c>
      <c r="Q30" s="127" t="str">
        <f t="shared" si="1"/>
        <v/>
      </c>
      <c r="R30" s="70" t="str">
        <f t="shared" si="2"/>
        <v/>
      </c>
      <c r="S30" s="70" t="str">
        <f t="shared" si="3"/>
        <v/>
      </c>
      <c r="T30" s="83" t="str">
        <f t="shared" si="5"/>
        <v/>
      </c>
    </row>
    <row r="31" spans="1:20" s="50" customFormat="1" ht="17.399999999999999" x14ac:dyDescent="0.2">
      <c r="B31" s="195"/>
      <c r="C31" s="69"/>
      <c r="D31" s="69"/>
      <c r="E31" s="114"/>
      <c r="F31" s="114"/>
      <c r="G31" s="70" t="str">
        <f t="shared" si="0"/>
        <v/>
      </c>
      <c r="H31" s="123">
        <f>'PMS(input)'!$E$23</f>
        <v>0</v>
      </c>
      <c r="I31" s="124">
        <f>'PMS(input)'!$E$24</f>
        <v>1.5599999999999999E-2</v>
      </c>
      <c r="J31" s="125">
        <f>'PMS(input)'!$E$25</f>
        <v>85.7</v>
      </c>
      <c r="K31" s="126">
        <f>'PMS(input)'!$E$26</f>
        <v>0.15</v>
      </c>
      <c r="L31" s="126">
        <f t="shared" si="4"/>
        <v>0</v>
      </c>
      <c r="M31" s="69"/>
      <c r="N31" s="128"/>
      <c r="O31" s="69"/>
      <c r="P31" s="70">
        <f>'PMS(input)'!$E$9</f>
        <v>0</v>
      </c>
      <c r="Q31" s="127" t="str">
        <f t="shared" si="1"/>
        <v/>
      </c>
      <c r="R31" s="70" t="str">
        <f t="shared" si="2"/>
        <v/>
      </c>
      <c r="S31" s="70" t="str">
        <f t="shared" si="3"/>
        <v/>
      </c>
      <c r="T31" s="83" t="str">
        <f t="shared" si="5"/>
        <v/>
      </c>
    </row>
    <row r="32" spans="1:20" s="50" customFormat="1" ht="17.399999999999999" x14ac:dyDescent="0.2">
      <c r="B32" s="195"/>
      <c r="C32" s="69"/>
      <c r="D32" s="69"/>
      <c r="E32" s="114"/>
      <c r="F32" s="114"/>
      <c r="G32" s="70" t="str">
        <f t="shared" si="0"/>
        <v/>
      </c>
      <c r="H32" s="123">
        <f>'PMS(input)'!$E$23</f>
        <v>0</v>
      </c>
      <c r="I32" s="124">
        <f>'PMS(input)'!$E$24</f>
        <v>1.5599999999999999E-2</v>
      </c>
      <c r="J32" s="125">
        <f>'PMS(input)'!$E$25</f>
        <v>85.7</v>
      </c>
      <c r="K32" s="126">
        <f>'PMS(input)'!$E$26</f>
        <v>0.15</v>
      </c>
      <c r="L32" s="126">
        <f t="shared" si="4"/>
        <v>0</v>
      </c>
      <c r="M32" s="69"/>
      <c r="N32" s="128"/>
      <c r="O32" s="69"/>
      <c r="P32" s="70">
        <f>'PMS(input)'!$E$9</f>
        <v>0</v>
      </c>
      <c r="Q32" s="127" t="str">
        <f t="shared" si="1"/>
        <v/>
      </c>
      <c r="R32" s="70" t="str">
        <f t="shared" si="2"/>
        <v/>
      </c>
      <c r="S32" s="70" t="str">
        <f t="shared" si="3"/>
        <v/>
      </c>
      <c r="T32" s="83" t="str">
        <f t="shared" si="5"/>
        <v/>
      </c>
    </row>
    <row r="33" spans="2:20" s="50" customFormat="1" ht="17.399999999999999" x14ac:dyDescent="0.2">
      <c r="B33" s="195"/>
      <c r="C33" s="69"/>
      <c r="D33" s="69"/>
      <c r="E33" s="114"/>
      <c r="F33" s="114"/>
      <c r="G33" s="70" t="str">
        <f t="shared" si="0"/>
        <v/>
      </c>
      <c r="H33" s="123">
        <f>'PMS(input)'!$E$23</f>
        <v>0</v>
      </c>
      <c r="I33" s="124">
        <f>'PMS(input)'!$E$24</f>
        <v>1.5599999999999999E-2</v>
      </c>
      <c r="J33" s="125">
        <f>'PMS(input)'!$E$25</f>
        <v>85.7</v>
      </c>
      <c r="K33" s="126">
        <f>'PMS(input)'!$E$26</f>
        <v>0.15</v>
      </c>
      <c r="L33" s="126">
        <f t="shared" si="4"/>
        <v>0</v>
      </c>
      <c r="M33" s="69"/>
      <c r="N33" s="128"/>
      <c r="O33" s="69"/>
      <c r="P33" s="70">
        <f>'PMS(input)'!$E$9</f>
        <v>0</v>
      </c>
      <c r="Q33" s="127" t="str">
        <f t="shared" si="1"/>
        <v/>
      </c>
      <c r="R33" s="70" t="str">
        <f t="shared" si="2"/>
        <v/>
      </c>
      <c r="S33" s="70" t="str">
        <f t="shared" si="3"/>
        <v/>
      </c>
      <c r="T33" s="83" t="str">
        <f t="shared" si="5"/>
        <v/>
      </c>
    </row>
    <row r="34" spans="2:20" s="50" customFormat="1" ht="17.399999999999999" x14ac:dyDescent="0.2">
      <c r="B34" s="195"/>
      <c r="C34" s="69"/>
      <c r="D34" s="69"/>
      <c r="E34" s="114"/>
      <c r="F34" s="114"/>
      <c r="G34" s="70" t="str">
        <f t="shared" si="0"/>
        <v/>
      </c>
      <c r="H34" s="123">
        <f>'PMS(input)'!$E$23</f>
        <v>0</v>
      </c>
      <c r="I34" s="124">
        <f>'PMS(input)'!$E$24</f>
        <v>1.5599999999999999E-2</v>
      </c>
      <c r="J34" s="125">
        <f>'PMS(input)'!$E$25</f>
        <v>85.7</v>
      </c>
      <c r="K34" s="126">
        <f>'PMS(input)'!$E$26</f>
        <v>0.15</v>
      </c>
      <c r="L34" s="126">
        <f t="shared" si="4"/>
        <v>0</v>
      </c>
      <c r="M34" s="69"/>
      <c r="N34" s="128"/>
      <c r="O34" s="69"/>
      <c r="P34" s="70">
        <f>'PMS(input)'!$E$9</f>
        <v>0</v>
      </c>
      <c r="Q34" s="127" t="str">
        <f t="shared" si="1"/>
        <v/>
      </c>
      <c r="R34" s="70" t="str">
        <f t="shared" si="2"/>
        <v/>
      </c>
      <c r="S34" s="70" t="str">
        <f t="shared" si="3"/>
        <v/>
      </c>
      <c r="T34" s="83" t="str">
        <f t="shared" si="5"/>
        <v/>
      </c>
    </row>
    <row r="35" spans="2:20" s="50" customFormat="1" ht="17.399999999999999" x14ac:dyDescent="0.2">
      <c r="B35" s="195"/>
      <c r="C35" s="69"/>
      <c r="D35" s="69"/>
      <c r="E35" s="114"/>
      <c r="F35" s="114"/>
      <c r="G35" s="70" t="str">
        <f t="shared" si="0"/>
        <v/>
      </c>
      <c r="H35" s="123">
        <f>'PMS(input)'!$E$23</f>
        <v>0</v>
      </c>
      <c r="I35" s="124">
        <f>'PMS(input)'!$E$24</f>
        <v>1.5599999999999999E-2</v>
      </c>
      <c r="J35" s="125">
        <f>'PMS(input)'!$E$25</f>
        <v>85.7</v>
      </c>
      <c r="K35" s="126">
        <f>'PMS(input)'!$E$26</f>
        <v>0.15</v>
      </c>
      <c r="L35" s="126">
        <f t="shared" si="4"/>
        <v>0</v>
      </c>
      <c r="M35" s="69"/>
      <c r="N35" s="128"/>
      <c r="O35" s="69"/>
      <c r="P35" s="70">
        <f>'PMS(input)'!$E$9</f>
        <v>0</v>
      </c>
      <c r="Q35" s="127" t="str">
        <f t="shared" si="1"/>
        <v/>
      </c>
      <c r="R35" s="70" t="str">
        <f t="shared" si="2"/>
        <v/>
      </c>
      <c r="S35" s="70" t="str">
        <f t="shared" si="3"/>
        <v/>
      </c>
      <c r="T35" s="83" t="str">
        <f t="shared" si="5"/>
        <v/>
      </c>
    </row>
    <row r="36" spans="2:20" s="50" customFormat="1" ht="17.399999999999999" x14ac:dyDescent="0.2">
      <c r="B36" s="195"/>
      <c r="C36" s="69"/>
      <c r="D36" s="69"/>
      <c r="E36" s="114"/>
      <c r="F36" s="114"/>
      <c r="G36" s="70" t="str">
        <f t="shared" si="0"/>
        <v/>
      </c>
      <c r="H36" s="123">
        <f>'PMS(input)'!$E$23</f>
        <v>0</v>
      </c>
      <c r="I36" s="124">
        <f>'PMS(input)'!$E$24</f>
        <v>1.5599999999999999E-2</v>
      </c>
      <c r="J36" s="125">
        <f>'PMS(input)'!$E$25</f>
        <v>85.7</v>
      </c>
      <c r="K36" s="126">
        <f>'PMS(input)'!$E$26</f>
        <v>0.15</v>
      </c>
      <c r="L36" s="126">
        <f t="shared" si="4"/>
        <v>0</v>
      </c>
      <c r="M36" s="69"/>
      <c r="N36" s="128"/>
      <c r="O36" s="69"/>
      <c r="P36" s="70">
        <f>'PMS(input)'!$E$9</f>
        <v>0</v>
      </c>
      <c r="Q36" s="127" t="str">
        <f t="shared" si="1"/>
        <v/>
      </c>
      <c r="R36" s="70" t="str">
        <f t="shared" si="2"/>
        <v/>
      </c>
      <c r="S36" s="70" t="str">
        <f t="shared" si="3"/>
        <v/>
      </c>
      <c r="T36" s="83" t="str">
        <f t="shared" si="5"/>
        <v/>
      </c>
    </row>
    <row r="37" spans="2:20" s="50" customFormat="1" ht="17.399999999999999" x14ac:dyDescent="0.2">
      <c r="B37" s="195"/>
      <c r="C37" s="69"/>
      <c r="D37" s="69"/>
      <c r="E37" s="114"/>
      <c r="F37" s="114"/>
      <c r="G37" s="70" t="str">
        <f t="shared" si="0"/>
        <v/>
      </c>
      <c r="H37" s="123">
        <f>'PMS(input)'!$E$23</f>
        <v>0</v>
      </c>
      <c r="I37" s="124">
        <f>'PMS(input)'!$E$24</f>
        <v>1.5599999999999999E-2</v>
      </c>
      <c r="J37" s="125">
        <f>'PMS(input)'!$E$25</f>
        <v>85.7</v>
      </c>
      <c r="K37" s="126">
        <f>'PMS(input)'!$E$26</f>
        <v>0.15</v>
      </c>
      <c r="L37" s="126">
        <f t="shared" si="4"/>
        <v>0</v>
      </c>
      <c r="M37" s="69"/>
      <c r="N37" s="128"/>
      <c r="O37" s="69"/>
      <c r="P37" s="70">
        <f>'PMS(input)'!$E$9</f>
        <v>0</v>
      </c>
      <c r="Q37" s="127" t="str">
        <f t="shared" si="1"/>
        <v/>
      </c>
      <c r="R37" s="70" t="str">
        <f t="shared" si="2"/>
        <v/>
      </c>
      <c r="S37" s="70" t="str">
        <f t="shared" si="3"/>
        <v/>
      </c>
      <c r="T37" s="83" t="str">
        <f t="shared" si="5"/>
        <v/>
      </c>
    </row>
    <row r="38" spans="2:20" s="50" customFormat="1" ht="17.399999999999999" x14ac:dyDescent="0.2">
      <c r="B38" s="195"/>
      <c r="C38" s="69"/>
      <c r="D38" s="69"/>
      <c r="E38" s="114"/>
      <c r="F38" s="114"/>
      <c r="G38" s="70" t="str">
        <f t="shared" si="0"/>
        <v/>
      </c>
      <c r="H38" s="123">
        <f>'PMS(input)'!$E$23</f>
        <v>0</v>
      </c>
      <c r="I38" s="124">
        <f>'PMS(input)'!$E$24</f>
        <v>1.5599999999999999E-2</v>
      </c>
      <c r="J38" s="125">
        <f>'PMS(input)'!$E$25</f>
        <v>85.7</v>
      </c>
      <c r="K38" s="126">
        <f>'PMS(input)'!$E$26</f>
        <v>0.15</v>
      </c>
      <c r="L38" s="126">
        <f t="shared" si="4"/>
        <v>0</v>
      </c>
      <c r="M38" s="69"/>
      <c r="N38" s="128"/>
      <c r="O38" s="69"/>
      <c r="P38" s="70">
        <f>'PMS(input)'!$E$9</f>
        <v>0</v>
      </c>
      <c r="Q38" s="127" t="str">
        <f t="shared" si="1"/>
        <v/>
      </c>
      <c r="R38" s="70" t="str">
        <f t="shared" si="2"/>
        <v/>
      </c>
      <c r="S38" s="70" t="str">
        <f t="shared" si="3"/>
        <v/>
      </c>
      <c r="T38" s="83" t="str">
        <f t="shared" si="5"/>
        <v/>
      </c>
    </row>
    <row r="39" spans="2:20" s="50" customFormat="1" ht="17.399999999999999" x14ac:dyDescent="0.2">
      <c r="B39" s="195"/>
      <c r="C39" s="69"/>
      <c r="D39" s="69"/>
      <c r="E39" s="114"/>
      <c r="F39" s="114"/>
      <c r="G39" s="70" t="str">
        <f t="shared" si="0"/>
        <v/>
      </c>
      <c r="H39" s="123">
        <f>'PMS(input)'!$E$23</f>
        <v>0</v>
      </c>
      <c r="I39" s="124">
        <f>'PMS(input)'!$E$24</f>
        <v>1.5599999999999999E-2</v>
      </c>
      <c r="J39" s="125">
        <f>'PMS(input)'!$E$25</f>
        <v>85.7</v>
      </c>
      <c r="K39" s="126">
        <f>'PMS(input)'!$E$26</f>
        <v>0.15</v>
      </c>
      <c r="L39" s="126">
        <f t="shared" si="4"/>
        <v>0</v>
      </c>
      <c r="M39" s="69"/>
      <c r="N39" s="128"/>
      <c r="O39" s="69"/>
      <c r="P39" s="70">
        <f>'PMS(input)'!$E$9</f>
        <v>0</v>
      </c>
      <c r="Q39" s="127" t="str">
        <f t="shared" si="1"/>
        <v/>
      </c>
      <c r="R39" s="70" t="str">
        <f t="shared" si="2"/>
        <v/>
      </c>
      <c r="S39" s="70" t="str">
        <f t="shared" si="3"/>
        <v/>
      </c>
      <c r="T39" s="83" t="str">
        <f t="shared" si="5"/>
        <v/>
      </c>
    </row>
    <row r="40" spans="2:20" s="50" customFormat="1" ht="17.399999999999999" x14ac:dyDescent="0.2">
      <c r="B40" s="195"/>
      <c r="C40" s="69"/>
      <c r="D40" s="69"/>
      <c r="E40" s="114"/>
      <c r="F40" s="114"/>
      <c r="G40" s="70" t="str">
        <f t="shared" si="0"/>
        <v/>
      </c>
      <c r="H40" s="123">
        <f>'PMS(input)'!$E$23</f>
        <v>0</v>
      </c>
      <c r="I40" s="124">
        <f>'PMS(input)'!$E$24</f>
        <v>1.5599999999999999E-2</v>
      </c>
      <c r="J40" s="125">
        <f>'PMS(input)'!$E$25</f>
        <v>85.7</v>
      </c>
      <c r="K40" s="126">
        <f>'PMS(input)'!$E$26</f>
        <v>0.15</v>
      </c>
      <c r="L40" s="126">
        <f t="shared" si="4"/>
        <v>0</v>
      </c>
      <c r="M40" s="69"/>
      <c r="N40" s="128"/>
      <c r="O40" s="69"/>
      <c r="P40" s="70">
        <f>'PMS(input)'!$E$9</f>
        <v>0</v>
      </c>
      <c r="Q40" s="127" t="str">
        <f t="shared" si="1"/>
        <v/>
      </c>
      <c r="R40" s="70" t="str">
        <f t="shared" si="2"/>
        <v/>
      </c>
      <c r="S40" s="70" t="str">
        <f t="shared" si="3"/>
        <v/>
      </c>
      <c r="T40" s="83" t="str">
        <f t="shared" si="5"/>
        <v/>
      </c>
    </row>
    <row r="41" spans="2:20" s="50" customFormat="1" ht="17.399999999999999" x14ac:dyDescent="0.2">
      <c r="B41" s="195"/>
      <c r="C41" s="69"/>
      <c r="D41" s="69"/>
      <c r="E41" s="114"/>
      <c r="F41" s="114"/>
      <c r="G41" s="70" t="str">
        <f t="shared" si="0"/>
        <v/>
      </c>
      <c r="H41" s="123">
        <f>'PMS(input)'!$E$23</f>
        <v>0</v>
      </c>
      <c r="I41" s="124">
        <f>'PMS(input)'!$E$24</f>
        <v>1.5599999999999999E-2</v>
      </c>
      <c r="J41" s="125">
        <f>'PMS(input)'!$E$25</f>
        <v>85.7</v>
      </c>
      <c r="K41" s="126">
        <f>'PMS(input)'!$E$26</f>
        <v>0.15</v>
      </c>
      <c r="L41" s="126">
        <f t="shared" si="4"/>
        <v>0</v>
      </c>
      <c r="M41" s="69"/>
      <c r="N41" s="128"/>
      <c r="O41" s="69"/>
      <c r="P41" s="70">
        <f>'PMS(input)'!$E$9</f>
        <v>0</v>
      </c>
      <c r="Q41" s="127" t="str">
        <f t="shared" si="1"/>
        <v/>
      </c>
      <c r="R41" s="70" t="str">
        <f t="shared" si="2"/>
        <v/>
      </c>
      <c r="S41" s="70" t="str">
        <f t="shared" si="3"/>
        <v/>
      </c>
      <c r="T41" s="83" t="str">
        <f t="shared" si="5"/>
        <v/>
      </c>
    </row>
    <row r="42" spans="2:20" s="50" customFormat="1" ht="17.399999999999999" x14ac:dyDescent="0.2">
      <c r="B42" s="195"/>
      <c r="C42" s="69"/>
      <c r="D42" s="69"/>
      <c r="E42" s="114"/>
      <c r="F42" s="114"/>
      <c r="G42" s="70" t="str">
        <f t="shared" si="0"/>
        <v/>
      </c>
      <c r="H42" s="123">
        <f>'PMS(input)'!$E$23</f>
        <v>0</v>
      </c>
      <c r="I42" s="124">
        <f>'PMS(input)'!$E$24</f>
        <v>1.5599999999999999E-2</v>
      </c>
      <c r="J42" s="125">
        <f>'PMS(input)'!$E$25</f>
        <v>85.7</v>
      </c>
      <c r="K42" s="126">
        <f>'PMS(input)'!$E$26</f>
        <v>0.15</v>
      </c>
      <c r="L42" s="126">
        <f t="shared" si="4"/>
        <v>0</v>
      </c>
      <c r="M42" s="69"/>
      <c r="N42" s="128"/>
      <c r="O42" s="69"/>
      <c r="P42" s="70">
        <f>'PMS(input)'!$E$9</f>
        <v>0</v>
      </c>
      <c r="Q42" s="127" t="str">
        <f t="shared" si="1"/>
        <v/>
      </c>
      <c r="R42" s="70" t="str">
        <f t="shared" si="2"/>
        <v/>
      </c>
      <c r="S42" s="70" t="str">
        <f t="shared" si="3"/>
        <v/>
      </c>
      <c r="T42" s="83" t="str">
        <f t="shared" si="5"/>
        <v/>
      </c>
    </row>
    <row r="43" spans="2:20" s="50" customFormat="1" ht="17.399999999999999" x14ac:dyDescent="0.2">
      <c r="B43" s="195"/>
      <c r="C43" s="69"/>
      <c r="D43" s="69"/>
      <c r="E43" s="114"/>
      <c r="F43" s="114"/>
      <c r="G43" s="70" t="str">
        <f t="shared" si="0"/>
        <v/>
      </c>
      <c r="H43" s="123">
        <f>'PMS(input)'!$E$23</f>
        <v>0</v>
      </c>
      <c r="I43" s="124">
        <f>'PMS(input)'!$E$24</f>
        <v>1.5599999999999999E-2</v>
      </c>
      <c r="J43" s="125">
        <f>'PMS(input)'!$E$25</f>
        <v>85.7</v>
      </c>
      <c r="K43" s="126">
        <f>'PMS(input)'!$E$26</f>
        <v>0.15</v>
      </c>
      <c r="L43" s="126">
        <f t="shared" si="4"/>
        <v>0</v>
      </c>
      <c r="M43" s="69"/>
      <c r="N43" s="128"/>
      <c r="O43" s="69"/>
      <c r="P43" s="70">
        <f>'PMS(input)'!$E$9</f>
        <v>0</v>
      </c>
      <c r="Q43" s="127" t="str">
        <f t="shared" si="1"/>
        <v/>
      </c>
      <c r="R43" s="70" t="str">
        <f t="shared" si="2"/>
        <v/>
      </c>
      <c r="S43" s="70" t="str">
        <f t="shared" si="3"/>
        <v/>
      </c>
      <c r="T43" s="83" t="str">
        <f t="shared" si="5"/>
        <v/>
      </c>
    </row>
    <row r="44" spans="2:20" s="50" customFormat="1" ht="17.399999999999999" x14ac:dyDescent="0.2">
      <c r="B44" s="195"/>
      <c r="C44" s="69"/>
      <c r="D44" s="69"/>
      <c r="E44" s="114"/>
      <c r="F44" s="114"/>
      <c r="G44" s="70" t="str">
        <f t="shared" si="0"/>
        <v/>
      </c>
      <c r="H44" s="123">
        <f>'PMS(input)'!$E$23</f>
        <v>0</v>
      </c>
      <c r="I44" s="124">
        <f>'PMS(input)'!$E$24</f>
        <v>1.5599999999999999E-2</v>
      </c>
      <c r="J44" s="125">
        <f>'PMS(input)'!$E$25</f>
        <v>85.7</v>
      </c>
      <c r="K44" s="126">
        <f>'PMS(input)'!$E$26</f>
        <v>0.15</v>
      </c>
      <c r="L44" s="126">
        <f t="shared" si="4"/>
        <v>0</v>
      </c>
      <c r="M44" s="69"/>
      <c r="N44" s="128"/>
      <c r="O44" s="69"/>
      <c r="P44" s="70">
        <f>'PMS(input)'!$E$9</f>
        <v>0</v>
      </c>
      <c r="Q44" s="127" t="str">
        <f t="shared" si="1"/>
        <v/>
      </c>
      <c r="R44" s="70" t="str">
        <f t="shared" si="2"/>
        <v/>
      </c>
      <c r="S44" s="70" t="str">
        <f t="shared" si="3"/>
        <v/>
      </c>
      <c r="T44" s="83" t="str">
        <f t="shared" si="5"/>
        <v/>
      </c>
    </row>
    <row r="45" spans="2:20" s="50" customFormat="1" ht="17.399999999999999" x14ac:dyDescent="0.2">
      <c r="B45" s="195"/>
      <c r="C45" s="69"/>
      <c r="D45" s="69"/>
      <c r="E45" s="114"/>
      <c r="F45" s="114"/>
      <c r="G45" s="70" t="str">
        <f t="shared" si="0"/>
        <v/>
      </c>
      <c r="H45" s="123">
        <f>'PMS(input)'!$E$23</f>
        <v>0</v>
      </c>
      <c r="I45" s="124">
        <f>'PMS(input)'!$E$24</f>
        <v>1.5599999999999999E-2</v>
      </c>
      <c r="J45" s="125">
        <f>'PMS(input)'!$E$25</f>
        <v>85.7</v>
      </c>
      <c r="K45" s="126">
        <f>'PMS(input)'!$E$26</f>
        <v>0.15</v>
      </c>
      <c r="L45" s="126">
        <f t="shared" si="4"/>
        <v>0</v>
      </c>
      <c r="M45" s="69"/>
      <c r="N45" s="128"/>
      <c r="O45" s="69"/>
      <c r="P45" s="70">
        <f>'PMS(input)'!$E$9</f>
        <v>0</v>
      </c>
      <c r="Q45" s="127" t="str">
        <f t="shared" si="1"/>
        <v/>
      </c>
      <c r="R45" s="70" t="str">
        <f t="shared" si="2"/>
        <v/>
      </c>
      <c r="S45" s="70" t="str">
        <f t="shared" si="3"/>
        <v/>
      </c>
      <c r="T45" s="83" t="str">
        <f t="shared" si="5"/>
        <v/>
      </c>
    </row>
    <row r="46" spans="2:20" s="50" customFormat="1" ht="17.399999999999999" x14ac:dyDescent="0.2">
      <c r="B46" s="195"/>
      <c r="C46" s="69"/>
      <c r="D46" s="69"/>
      <c r="E46" s="114"/>
      <c r="F46" s="114"/>
      <c r="G46" s="70" t="str">
        <f t="shared" si="0"/>
        <v/>
      </c>
      <c r="H46" s="123">
        <f>'PMS(input)'!$E$23</f>
        <v>0</v>
      </c>
      <c r="I46" s="124">
        <f>'PMS(input)'!$E$24</f>
        <v>1.5599999999999999E-2</v>
      </c>
      <c r="J46" s="125">
        <f>'PMS(input)'!$E$25</f>
        <v>85.7</v>
      </c>
      <c r="K46" s="126">
        <f>'PMS(input)'!$E$26</f>
        <v>0.15</v>
      </c>
      <c r="L46" s="126">
        <f t="shared" si="4"/>
        <v>0</v>
      </c>
      <c r="M46" s="69"/>
      <c r="N46" s="128"/>
      <c r="O46" s="69"/>
      <c r="P46" s="70">
        <f>'PMS(input)'!$E$9</f>
        <v>0</v>
      </c>
      <c r="Q46" s="127" t="str">
        <f t="shared" si="1"/>
        <v/>
      </c>
      <c r="R46" s="70" t="str">
        <f t="shared" si="2"/>
        <v/>
      </c>
      <c r="S46" s="70" t="str">
        <f t="shared" si="3"/>
        <v/>
      </c>
      <c r="T46" s="83" t="str">
        <f t="shared" si="5"/>
        <v/>
      </c>
    </row>
    <row r="47" spans="2:20" s="50" customFormat="1" ht="17.399999999999999" x14ac:dyDescent="0.2">
      <c r="B47" s="195"/>
      <c r="C47" s="69"/>
      <c r="D47" s="69"/>
      <c r="E47" s="114"/>
      <c r="F47" s="114"/>
      <c r="G47" s="70" t="str">
        <f t="shared" si="0"/>
        <v/>
      </c>
      <c r="H47" s="123">
        <f>'PMS(input)'!$E$23</f>
        <v>0</v>
      </c>
      <c r="I47" s="124">
        <f>'PMS(input)'!$E$24</f>
        <v>1.5599999999999999E-2</v>
      </c>
      <c r="J47" s="125">
        <f>'PMS(input)'!$E$25</f>
        <v>85.7</v>
      </c>
      <c r="K47" s="126">
        <f>'PMS(input)'!$E$26</f>
        <v>0.15</v>
      </c>
      <c r="L47" s="126">
        <f t="shared" si="4"/>
        <v>0</v>
      </c>
      <c r="M47" s="69"/>
      <c r="N47" s="128"/>
      <c r="O47" s="69"/>
      <c r="P47" s="70">
        <f>'PMS(input)'!$E$9</f>
        <v>0</v>
      </c>
      <c r="Q47" s="127" t="str">
        <f t="shared" si="1"/>
        <v/>
      </c>
      <c r="R47" s="70" t="str">
        <f t="shared" si="2"/>
        <v/>
      </c>
      <c r="S47" s="70" t="str">
        <f t="shared" si="3"/>
        <v/>
      </c>
      <c r="T47" s="83" t="str">
        <f t="shared" si="5"/>
        <v/>
      </c>
    </row>
    <row r="48" spans="2:20" s="50" customFormat="1" ht="17.399999999999999" x14ac:dyDescent="0.2">
      <c r="B48" s="195"/>
      <c r="C48" s="69"/>
      <c r="D48" s="69"/>
      <c r="E48" s="114"/>
      <c r="F48" s="114"/>
      <c r="G48" s="70" t="str">
        <f t="shared" si="0"/>
        <v/>
      </c>
      <c r="H48" s="123">
        <f>'PMS(input)'!$E$23</f>
        <v>0</v>
      </c>
      <c r="I48" s="124">
        <f>'PMS(input)'!$E$24</f>
        <v>1.5599999999999999E-2</v>
      </c>
      <c r="J48" s="125">
        <f>'PMS(input)'!$E$25</f>
        <v>85.7</v>
      </c>
      <c r="K48" s="126">
        <f>'PMS(input)'!$E$26</f>
        <v>0.15</v>
      </c>
      <c r="L48" s="126">
        <f t="shared" si="4"/>
        <v>0</v>
      </c>
      <c r="M48" s="69"/>
      <c r="N48" s="128"/>
      <c r="O48" s="69"/>
      <c r="P48" s="70">
        <f>'PMS(input)'!$E$9</f>
        <v>0</v>
      </c>
      <c r="Q48" s="127" t="str">
        <f t="shared" si="1"/>
        <v/>
      </c>
      <c r="R48" s="70" t="str">
        <f t="shared" si="2"/>
        <v/>
      </c>
      <c r="S48" s="70" t="str">
        <f t="shared" si="3"/>
        <v/>
      </c>
      <c r="T48" s="83" t="str">
        <f t="shared" si="5"/>
        <v/>
      </c>
    </row>
    <row r="49" spans="2:20" s="50" customFormat="1" ht="17.399999999999999" x14ac:dyDescent="0.2">
      <c r="B49" s="195"/>
      <c r="C49" s="69"/>
      <c r="D49" s="69"/>
      <c r="E49" s="114"/>
      <c r="F49" s="114"/>
      <c r="G49" s="70" t="str">
        <f t="shared" si="0"/>
        <v/>
      </c>
      <c r="H49" s="123">
        <f>'PMS(input)'!$E$23</f>
        <v>0</v>
      </c>
      <c r="I49" s="124">
        <f>'PMS(input)'!$E$24</f>
        <v>1.5599999999999999E-2</v>
      </c>
      <c r="J49" s="125">
        <f>'PMS(input)'!$E$25</f>
        <v>85.7</v>
      </c>
      <c r="K49" s="126">
        <f>'PMS(input)'!$E$26</f>
        <v>0.15</v>
      </c>
      <c r="L49" s="126">
        <f t="shared" si="4"/>
        <v>0</v>
      </c>
      <c r="M49" s="69"/>
      <c r="N49" s="128"/>
      <c r="O49" s="69"/>
      <c r="P49" s="70">
        <f>'PMS(input)'!$E$9</f>
        <v>0</v>
      </c>
      <c r="Q49" s="127" t="str">
        <f t="shared" si="1"/>
        <v/>
      </c>
      <c r="R49" s="84" t="str">
        <f t="shared" si="2"/>
        <v/>
      </c>
      <c r="S49" s="70" t="str">
        <f t="shared" si="3"/>
        <v/>
      </c>
      <c r="T49" s="83" t="str">
        <f t="shared" si="5"/>
        <v/>
      </c>
    </row>
    <row r="50" spans="2:20" s="50" customFormat="1" ht="17.399999999999999" x14ac:dyDescent="0.2">
      <c r="B50" s="195"/>
      <c r="C50" s="132" t="s">
        <v>155</v>
      </c>
      <c r="D50" s="133"/>
      <c r="E50" s="133"/>
      <c r="F50" s="133"/>
      <c r="G50" s="133"/>
      <c r="H50" s="133"/>
      <c r="I50" s="133"/>
      <c r="J50" s="133"/>
      <c r="K50" s="133"/>
      <c r="L50" s="133"/>
      <c r="M50" s="133"/>
      <c r="N50" s="133"/>
      <c r="O50" s="133"/>
      <c r="P50" s="133"/>
      <c r="Q50" s="133"/>
      <c r="R50" s="85">
        <f>SUM(R24:R49)</f>
        <v>0</v>
      </c>
      <c r="S50" s="86">
        <f>SUM(S24:S49)</f>
        <v>0</v>
      </c>
      <c r="T50" s="87">
        <f>SUM(T24:T49)</f>
        <v>0</v>
      </c>
    </row>
  </sheetData>
  <customSheetViews>
    <customSheetView guid="{4E185C9F-08F7-4343-A93C-5E78D8FF657E}" scale="60">
      <selection activeCell="E7" sqref="E7"/>
      <pageMargins left="0" right="0" top="0" bottom="0" header="0" footer="0"/>
      <pageSetup paperSize="9" orientation="portrait" r:id="rId1"/>
    </customSheetView>
  </customSheetViews>
  <mergeCells count="10">
    <mergeCell ref="R20:T20"/>
    <mergeCell ref="B24:B50"/>
    <mergeCell ref="J10:N10"/>
    <mergeCell ref="G20:L20"/>
    <mergeCell ref="B10:C10"/>
    <mergeCell ref="D10:H10"/>
    <mergeCell ref="F11:G11"/>
    <mergeCell ref="F12:G12"/>
    <mergeCell ref="F13:G13"/>
    <mergeCell ref="M20:Q20"/>
  </mergeCells>
  <phoneticPr fontId="43"/>
  <dataValidations count="2">
    <dataValidation type="list" allowBlank="1" showInputMessage="1" showErrorMessage="1" sqref="B7:B8" xr:uid="{00000000-0002-0000-0100-000000000000}">
      <formula1>"Option 1, Option 2"</formula1>
    </dataValidation>
    <dataValidation type="list" allowBlank="1" showInputMessage="1" showErrorMessage="1" sqref="C24:C49" xr:uid="{00000000-0002-0000-0100-000001000000}">
      <formula1>"1,2,3,4,5"</formula1>
    </dataValidation>
  </dataValidation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4506668294322"/>
  </sheetPr>
  <dimension ref="A1:K40"/>
  <sheetViews>
    <sheetView showGridLines="0" view="pageBreakPreview" zoomScaleNormal="100" zoomScaleSheetLayoutView="100" workbookViewId="0"/>
  </sheetViews>
  <sheetFormatPr defaultColWidth="9" defaultRowHeight="13.8" x14ac:dyDescent="0.2"/>
  <cols>
    <col min="1" max="4" width="3.6640625" style="1" customWidth="1"/>
    <col min="5" max="5" width="37.33203125" style="1" customWidth="1"/>
    <col min="6" max="7" width="12.6640625" style="1" customWidth="1"/>
    <col min="8" max="8" width="14.6640625" style="1" customWidth="1"/>
    <col min="9" max="9" width="11.88671875" style="2" customWidth="1"/>
    <col min="10" max="16384" width="9" style="1"/>
  </cols>
  <sheetData>
    <row r="1" spans="1:11" ht="18" customHeight="1" x14ac:dyDescent="0.2">
      <c r="I1" s="44" t="str">
        <f>'PMS(input)'!K1</f>
        <v>JCM_PH_F_PMS_ver01.0</v>
      </c>
    </row>
    <row r="2" spans="1:11" ht="27.75" customHeight="1" x14ac:dyDescent="0.2">
      <c r="A2" s="207" t="s">
        <v>156</v>
      </c>
      <c r="B2" s="207"/>
      <c r="C2" s="207"/>
      <c r="D2" s="207"/>
      <c r="E2" s="207"/>
      <c r="F2" s="207"/>
      <c r="G2" s="207"/>
      <c r="H2" s="207"/>
      <c r="I2" s="207"/>
    </row>
    <row r="3" spans="1:11" ht="18" customHeight="1" x14ac:dyDescent="0.2">
      <c r="A3" s="208" t="s">
        <v>157</v>
      </c>
      <c r="B3" s="209"/>
      <c r="C3" s="209"/>
      <c r="D3" s="209"/>
      <c r="E3" s="209"/>
      <c r="F3" s="209"/>
      <c r="G3" s="209"/>
      <c r="H3" s="209"/>
      <c r="I3" s="209"/>
    </row>
    <row r="4" spans="1:11" ht="11.25" customHeight="1" x14ac:dyDescent="0.2"/>
    <row r="5" spans="1:11" ht="18.75" customHeight="1" x14ac:dyDescent="0.2">
      <c r="A5" s="3" t="s">
        <v>158</v>
      </c>
      <c r="B5" s="4"/>
      <c r="C5" s="4"/>
      <c r="D5" s="4"/>
      <c r="E5" s="5"/>
      <c r="F5" s="6" t="s">
        <v>159</v>
      </c>
      <c r="G5" s="6" t="s">
        <v>113</v>
      </c>
      <c r="H5" s="6" t="s">
        <v>17</v>
      </c>
      <c r="I5" s="6" t="s">
        <v>112</v>
      </c>
    </row>
    <row r="6" spans="1:11" ht="18.75" customHeight="1" x14ac:dyDescent="0.2">
      <c r="A6" s="7"/>
      <c r="B6" s="8" t="s">
        <v>160</v>
      </c>
      <c r="C6" s="9"/>
      <c r="D6" s="9"/>
      <c r="E6" s="8"/>
      <c r="F6" s="10"/>
      <c r="G6" s="11">
        <f>'PMS(input_separate)'!T50</f>
        <v>0</v>
      </c>
      <c r="H6" s="18" t="s">
        <v>186</v>
      </c>
      <c r="I6" s="45" t="s">
        <v>161</v>
      </c>
    </row>
    <row r="7" spans="1:11" ht="18.75" customHeight="1" x14ac:dyDescent="0.2">
      <c r="A7" s="3" t="s">
        <v>162</v>
      </c>
      <c r="B7" s="4"/>
      <c r="C7" s="4"/>
      <c r="D7" s="4"/>
      <c r="E7" s="5"/>
      <c r="F7" s="5"/>
      <c r="G7" s="5"/>
      <c r="H7" s="5"/>
      <c r="I7" s="6"/>
      <c r="J7" s="46"/>
      <c r="K7" s="46"/>
    </row>
    <row r="8" spans="1:11" ht="18.75" customHeight="1" x14ac:dyDescent="0.2">
      <c r="A8" s="12"/>
      <c r="B8" s="13"/>
      <c r="C8" s="14"/>
      <c r="D8" s="14"/>
      <c r="E8" s="15"/>
      <c r="F8" s="16"/>
      <c r="G8" s="10"/>
      <c r="H8" s="10"/>
      <c r="I8" s="27"/>
    </row>
    <row r="9" spans="1:11" ht="18.75" customHeight="1" x14ac:dyDescent="0.2">
      <c r="A9" s="12"/>
      <c r="B9" s="13"/>
      <c r="C9" s="14"/>
      <c r="D9" s="14"/>
      <c r="E9" s="15"/>
      <c r="F9" s="17"/>
      <c r="G9" s="18"/>
      <c r="H9" s="18"/>
      <c r="I9" s="27"/>
    </row>
    <row r="10" spans="1:11" ht="18.75" customHeight="1" x14ac:dyDescent="0.2">
      <c r="A10" s="12"/>
      <c r="B10" s="13"/>
      <c r="C10" s="14"/>
      <c r="D10" s="14"/>
      <c r="E10" s="15"/>
      <c r="F10" s="17"/>
      <c r="G10" s="18"/>
      <c r="H10" s="18"/>
      <c r="I10" s="47"/>
    </row>
    <row r="11" spans="1:11" ht="18.75" customHeight="1" x14ac:dyDescent="0.2">
      <c r="A11" s="12"/>
      <c r="B11" s="13"/>
      <c r="C11" s="14"/>
      <c r="D11" s="14"/>
      <c r="E11" s="15"/>
      <c r="F11" s="17"/>
      <c r="G11" s="18"/>
      <c r="H11" s="18"/>
      <c r="I11" s="27"/>
    </row>
    <row r="12" spans="1:11" ht="18.75" customHeight="1" x14ac:dyDescent="0.2">
      <c r="A12" s="12"/>
      <c r="B12" s="13"/>
      <c r="C12" s="14"/>
      <c r="D12" s="14"/>
      <c r="E12" s="15"/>
      <c r="F12" s="17"/>
      <c r="G12" s="18"/>
      <c r="H12" s="18"/>
      <c r="I12" s="47"/>
    </row>
    <row r="13" spans="1:11" ht="18.75" customHeight="1" x14ac:dyDescent="0.2">
      <c r="A13" s="12"/>
      <c r="B13" s="13"/>
      <c r="C13" s="14"/>
      <c r="D13" s="14"/>
      <c r="E13" s="15"/>
      <c r="F13" s="17"/>
      <c r="G13" s="18"/>
      <c r="H13" s="18"/>
      <c r="I13" s="27"/>
    </row>
    <row r="14" spans="1:11" ht="18.75" customHeight="1" x14ac:dyDescent="0.2">
      <c r="A14" s="12"/>
      <c r="B14" s="13"/>
      <c r="C14" s="14"/>
      <c r="D14" s="14"/>
      <c r="E14" s="15"/>
      <c r="F14" s="17"/>
      <c r="G14" s="18"/>
      <c r="H14" s="18"/>
      <c r="I14" s="47"/>
    </row>
    <row r="15" spans="1:11" ht="18.75" customHeight="1" x14ac:dyDescent="0.2">
      <c r="A15" s="12"/>
      <c r="B15" s="13"/>
      <c r="C15" s="14"/>
      <c r="D15" s="14"/>
      <c r="E15" s="15"/>
      <c r="F15" s="17"/>
      <c r="G15" s="18"/>
      <c r="H15" s="18"/>
      <c r="I15" s="27"/>
    </row>
    <row r="16" spans="1:11" ht="18.75" customHeight="1" x14ac:dyDescent="0.2">
      <c r="A16" s="7"/>
      <c r="B16" s="13"/>
      <c r="C16" s="14"/>
      <c r="D16" s="14"/>
      <c r="E16" s="15"/>
      <c r="F16" s="17"/>
      <c r="G16" s="18"/>
      <c r="H16" s="18"/>
      <c r="I16" s="47"/>
    </row>
    <row r="17" spans="1:9" ht="18.75" customHeight="1" x14ac:dyDescent="0.2">
      <c r="A17" s="3" t="s">
        <v>163</v>
      </c>
      <c r="B17" s="5"/>
      <c r="C17" s="4"/>
      <c r="D17" s="6"/>
      <c r="E17" s="6"/>
      <c r="F17" s="6"/>
      <c r="G17" s="5"/>
      <c r="H17" s="5"/>
      <c r="I17" s="6"/>
    </row>
    <row r="18" spans="1:9" ht="18.75" customHeight="1" x14ac:dyDescent="0.2">
      <c r="A18" s="12"/>
      <c r="B18" s="19" t="s">
        <v>164</v>
      </c>
      <c r="C18" s="9"/>
      <c r="D18" s="9"/>
      <c r="E18" s="8"/>
      <c r="F18" s="10"/>
      <c r="G18" s="11">
        <f>G19</f>
        <v>0</v>
      </c>
      <c r="H18" s="18" t="s">
        <v>186</v>
      </c>
      <c r="I18" s="45" t="s">
        <v>165</v>
      </c>
    </row>
    <row r="19" spans="1:9" ht="18.75" customHeight="1" x14ac:dyDescent="0.2">
      <c r="A19" s="12"/>
      <c r="B19" s="20"/>
      <c r="C19" s="21" t="s">
        <v>166</v>
      </c>
      <c r="D19" s="22"/>
      <c r="E19" s="23"/>
      <c r="F19" s="16"/>
      <c r="G19" s="11">
        <f>'PMS(input_separate)'!R50</f>
        <v>0</v>
      </c>
      <c r="H19" s="18" t="s">
        <v>186</v>
      </c>
      <c r="I19" s="45" t="s">
        <v>165</v>
      </c>
    </row>
    <row r="20" spans="1:9" ht="18.75" customHeight="1" x14ac:dyDescent="0.2">
      <c r="A20" s="7"/>
      <c r="B20" s="24"/>
      <c r="C20" s="21"/>
      <c r="D20" s="22"/>
      <c r="E20" s="23"/>
      <c r="F20" s="16"/>
      <c r="G20" s="25"/>
      <c r="H20" s="26"/>
      <c r="I20" s="48"/>
    </row>
    <row r="21" spans="1:9" ht="18.75" customHeight="1" x14ac:dyDescent="0.2">
      <c r="A21" s="3" t="s">
        <v>167</v>
      </c>
      <c r="B21" s="4"/>
      <c r="C21" s="4"/>
      <c r="D21" s="4"/>
      <c r="E21" s="5"/>
      <c r="F21" s="6"/>
      <c r="G21" s="5"/>
      <c r="H21" s="5"/>
      <c r="I21" s="6"/>
    </row>
    <row r="22" spans="1:9" ht="18.75" customHeight="1" x14ac:dyDescent="0.2">
      <c r="A22" s="12"/>
      <c r="B22" s="19" t="s">
        <v>168</v>
      </c>
      <c r="C22" s="9"/>
      <c r="D22" s="9"/>
      <c r="E22" s="8"/>
      <c r="F22" s="27"/>
      <c r="G22" s="11">
        <f>G23</f>
        <v>0</v>
      </c>
      <c r="H22" s="18" t="s">
        <v>186</v>
      </c>
      <c r="I22" s="45" t="s">
        <v>169</v>
      </c>
    </row>
    <row r="23" spans="1:9" ht="18.75" customHeight="1" x14ac:dyDescent="0.2">
      <c r="A23" s="12"/>
      <c r="B23" s="20"/>
      <c r="C23" s="28" t="s">
        <v>170</v>
      </c>
      <c r="D23" s="29"/>
      <c r="E23" s="30"/>
      <c r="F23" s="16"/>
      <c r="G23" s="11">
        <f>'PMS(input_separate)'!S50</f>
        <v>0</v>
      </c>
      <c r="H23" s="18" t="s">
        <v>186</v>
      </c>
      <c r="I23" s="45" t="s">
        <v>169</v>
      </c>
    </row>
    <row r="24" spans="1:9" ht="18.75" customHeight="1" x14ac:dyDescent="0.2">
      <c r="A24" s="12"/>
      <c r="B24" s="20"/>
      <c r="C24" s="31"/>
      <c r="D24" s="21"/>
      <c r="E24" s="30"/>
      <c r="F24" s="16"/>
      <c r="G24" s="32"/>
      <c r="H24" s="10"/>
      <c r="I24" s="27"/>
    </row>
    <row r="25" spans="1:9" ht="18.75" customHeight="1" x14ac:dyDescent="0.2">
      <c r="A25" s="12"/>
      <c r="B25" s="20"/>
      <c r="C25" s="31"/>
      <c r="D25" s="21"/>
      <c r="E25" s="30"/>
      <c r="F25" s="17"/>
      <c r="G25" s="18"/>
      <c r="H25" s="10"/>
      <c r="I25" s="27"/>
    </row>
    <row r="26" spans="1:9" ht="18.75" customHeight="1" x14ac:dyDescent="0.2">
      <c r="A26" s="12"/>
      <c r="B26" s="20"/>
      <c r="C26" s="33"/>
      <c r="D26" s="34"/>
      <c r="E26" s="30"/>
      <c r="F26" s="16"/>
      <c r="G26" s="10"/>
      <c r="H26" s="10"/>
      <c r="I26" s="27"/>
    </row>
    <row r="27" spans="1:9" ht="18.75" customHeight="1" x14ac:dyDescent="0.2">
      <c r="A27" s="12"/>
      <c r="B27" s="20"/>
      <c r="C27" s="35"/>
      <c r="D27" s="22"/>
      <c r="E27" s="30"/>
      <c r="F27" s="16"/>
      <c r="G27" s="10"/>
      <c r="H27" s="10"/>
      <c r="I27" s="27"/>
    </row>
    <row r="28" spans="1:9" ht="18.75" customHeight="1" x14ac:dyDescent="0.2">
      <c r="A28" s="12"/>
      <c r="B28" s="20"/>
      <c r="C28" s="31"/>
      <c r="D28" s="21"/>
      <c r="E28" s="30"/>
      <c r="F28" s="17"/>
      <c r="G28" s="18"/>
      <c r="H28" s="18"/>
      <c r="I28" s="27"/>
    </row>
    <row r="29" spans="1:9" ht="18.75" customHeight="1" x14ac:dyDescent="0.2">
      <c r="A29" s="12"/>
      <c r="B29" s="20"/>
      <c r="C29" s="36"/>
      <c r="D29" s="34"/>
      <c r="E29" s="30"/>
      <c r="F29" s="16"/>
      <c r="G29" s="10"/>
      <c r="H29" s="10"/>
      <c r="I29" s="27"/>
    </row>
    <row r="30" spans="1:9" ht="18.75" customHeight="1" x14ac:dyDescent="0.2">
      <c r="A30" s="12"/>
      <c r="B30" s="20"/>
      <c r="C30" s="37"/>
      <c r="D30" s="21"/>
      <c r="E30" s="30"/>
      <c r="F30" s="16"/>
      <c r="G30" s="10"/>
      <c r="H30" s="10"/>
      <c r="I30" s="27"/>
    </row>
    <row r="31" spans="1:9" ht="18.75" customHeight="1" x14ac:dyDescent="0.2">
      <c r="A31" s="12"/>
      <c r="B31" s="20"/>
      <c r="C31" s="35"/>
      <c r="D31" s="22"/>
      <c r="E31" s="30"/>
      <c r="F31" s="17"/>
      <c r="G31" s="18"/>
      <c r="H31" s="18"/>
      <c r="I31" s="47"/>
    </row>
    <row r="32" spans="1:9" ht="18.75" customHeight="1" x14ac:dyDescent="0.2">
      <c r="A32" s="12"/>
      <c r="B32" s="20"/>
      <c r="C32" s="36"/>
      <c r="D32" s="34"/>
      <c r="E32" s="30"/>
      <c r="F32" s="16"/>
      <c r="G32" s="10"/>
      <c r="H32" s="10"/>
      <c r="I32" s="27"/>
    </row>
    <row r="33" spans="1:9" ht="18.75" customHeight="1" x14ac:dyDescent="0.2">
      <c r="A33" s="12"/>
      <c r="B33" s="20"/>
      <c r="C33" s="31"/>
      <c r="D33" s="21"/>
      <c r="E33" s="30"/>
      <c r="F33" s="17"/>
      <c r="G33" s="18"/>
      <c r="H33" s="18"/>
      <c r="I33" s="27"/>
    </row>
    <row r="34" spans="1:9" ht="18.75" customHeight="1" x14ac:dyDescent="0.2">
      <c r="A34" s="7"/>
      <c r="B34" s="24"/>
      <c r="C34" s="37"/>
      <c r="D34" s="21"/>
      <c r="E34" s="30"/>
      <c r="F34" s="17"/>
      <c r="G34" s="18"/>
      <c r="H34" s="18"/>
      <c r="I34" s="47"/>
    </row>
    <row r="35" spans="1:9" x14ac:dyDescent="0.2">
      <c r="C35" s="38"/>
      <c r="E35" s="38"/>
      <c r="F35" s="39"/>
      <c r="G35" s="40"/>
      <c r="H35" s="40"/>
      <c r="I35" s="49"/>
    </row>
    <row r="36" spans="1:9" ht="21.75" customHeight="1" x14ac:dyDescent="0.2">
      <c r="E36" s="1" t="s">
        <v>171</v>
      </c>
    </row>
    <row r="37" spans="1:9" ht="41.25" customHeight="1" x14ac:dyDescent="0.2">
      <c r="E37" s="41" t="s">
        <v>172</v>
      </c>
      <c r="F37" s="42">
        <v>1.5599999999999999E-2</v>
      </c>
      <c r="G37" s="42" t="s">
        <v>89</v>
      </c>
      <c r="H37" s="2"/>
    </row>
    <row r="38" spans="1:9" ht="43.5" customHeight="1" x14ac:dyDescent="0.2">
      <c r="E38" s="41" t="s">
        <v>92</v>
      </c>
      <c r="F38" s="42">
        <v>85.7</v>
      </c>
      <c r="G38" s="42" t="s">
        <v>173</v>
      </c>
      <c r="H38" s="2"/>
    </row>
    <row r="39" spans="1:9" ht="21.75" customHeight="1" x14ac:dyDescent="0.2">
      <c r="E39" s="41" t="s">
        <v>95</v>
      </c>
      <c r="F39" s="42">
        <v>0.15</v>
      </c>
      <c r="G39" s="42" t="s">
        <v>26</v>
      </c>
    </row>
    <row r="40" spans="1:9" x14ac:dyDescent="0.2">
      <c r="E40" s="43"/>
      <c r="F40" s="43"/>
    </row>
  </sheetData>
  <customSheetViews>
    <customSheetView guid="{4E185C9F-08F7-4343-A93C-5E78D8FF657E}" showPageBreaks="1" showGridLines="0" printArea="1" view="pageBreakPreview">
      <rowBreaks count="1" manualBreakCount="1">
        <brk id="35" max="8" man="1"/>
      </rowBreaks>
      <pageMargins left="0" right="0" top="0" bottom="0" header="0" footer="0"/>
      <pageSetup paperSize="9" scale="81" fitToHeight="2" orientation="portrait" r:id="rId1"/>
    </customSheetView>
  </customSheetViews>
  <mergeCells count="2">
    <mergeCell ref="A2:I2"/>
    <mergeCell ref="A3:I3"/>
  </mergeCells>
  <phoneticPr fontId="43"/>
  <dataValidations count="1">
    <dataValidation type="list" allowBlank="1" showInputMessage="1" showErrorMessage="1" sqref="F20" xr:uid="{00000000-0002-0000-0200-000000000000}">
      <formula1>植物種別1</formula1>
    </dataValidation>
  </dataValidations>
  <pageMargins left="0.70866141732283505" right="0.70866141732283505" top="0.74803149606299202" bottom="0.74803149606299202" header="0.31496062992126" footer="0.31496062992126"/>
  <pageSetup paperSize="9" scale="81" fitToHeight="2" orientation="portrait" r:id="rId2"/>
  <rowBreaks count="1" manualBreakCount="1">
    <brk id="3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2CE82-334A-4933-B780-2AB112EDEC5A}">
  <ds:schemaRef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a648ee9-af07-4ee7-a823-cd9c24dceb19"/>
    <ds:schemaRef ds:uri="16f3ea39-9308-4011-b282-348b837af518"/>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2EB2A30-CC01-4010-8387-5991E06146B1}">
  <ds:schemaRefs>
    <ds:schemaRef ds:uri="http://schemas.microsoft.com/sharepoint/v3/contenttype/forms"/>
  </ds:schemaRefs>
</ds:datastoreItem>
</file>

<file path=customXml/itemProps3.xml><?xml version="1.0" encoding="utf-8"?>
<ds:datastoreItem xmlns:ds="http://schemas.openxmlformats.org/officeDocument/2006/customXml" ds:itemID="{2EA1B05E-A801-4FB5-93FB-A19666D2A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2012-01-13T02:28:00Z</dcterms:created>
  <dcterms:modified xsi:type="dcterms:W3CDTF">2024-08-27T02:38:23Z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y fmtid="{D5CDD505-2E9C-101B-9397-08002B2CF9AE}" pid="4" name="ICV">
    <vt:lpwstr>2E43F1BD2E1448D9BD00B86083F8F5F0_12</vt:lpwstr>
  </property>
  <property fmtid="{D5CDD505-2E9C-101B-9397-08002B2CF9AE}" pid="5" name="KSOProductBuildVer">
    <vt:lpwstr>1033-12.2.0.13489</vt:lpwstr>
  </property>
</Properties>
</file>