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40" windowHeight="4035"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'MPS(calc_process)'!$A$1:$I$35</definedName>
    <definedName name="_xlnm.Print_Area" localSheetId="0">'MPS(input)'!$A$1:$K$24</definedName>
    <definedName name="_xlnm.Print_Area" localSheetId="4">'MRS(calc_process)'!$A$1:$I$35</definedName>
    <definedName name="_xlnm.Print_Area" localSheetId="3">'MRS(input)'!$A$1:$L$24</definedName>
  </definedNames>
  <calcPr calcId="145621"/>
</workbook>
</file>

<file path=xl/calcChain.xml><?xml version="1.0" encoding="utf-8"?>
<calcChain xmlns="http://schemas.openxmlformats.org/spreadsheetml/2006/main">
  <c r="E8" i="30" l="1"/>
  <c r="E9" i="30"/>
  <c r="E15" i="30"/>
  <c r="F15" i="33" s="1"/>
  <c r="F14" i="33"/>
  <c r="K15" i="33"/>
  <c r="K14" i="33"/>
  <c r="H15" i="33"/>
  <c r="H14" i="33"/>
  <c r="L2" i="33" l="1"/>
  <c r="I2" i="34" s="1"/>
  <c r="L1" i="33"/>
  <c r="I1" i="34" s="1"/>
  <c r="G27" i="34"/>
  <c r="G26" i="34"/>
  <c r="G25" i="34"/>
  <c r="G22" i="34"/>
  <c r="G21" i="34"/>
  <c r="G16" i="34"/>
  <c r="G15" i="34"/>
  <c r="G14" i="34"/>
  <c r="G20" i="34" s="1"/>
  <c r="G19" i="34" s="1"/>
  <c r="G10" i="34"/>
  <c r="G9" i="34"/>
  <c r="G8" i="34"/>
  <c r="C2" i="32"/>
  <c r="C1" i="32"/>
  <c r="G24" i="34" l="1"/>
  <c r="G23" i="34" s="1"/>
  <c r="G18" i="34" s="1"/>
  <c r="G13" i="34"/>
  <c r="G12" i="34" s="1"/>
  <c r="I2" i="31"/>
  <c r="G6" i="34" l="1"/>
  <c r="D19" i="33" s="1"/>
  <c r="G25" i="31" l="1"/>
  <c r="G22" i="31"/>
  <c r="G21" i="31"/>
  <c r="G16" i="31"/>
  <c r="G15" i="31"/>
  <c r="G10" i="31"/>
  <c r="G9" i="31"/>
  <c r="G8" i="31"/>
  <c r="G27" i="31" l="1"/>
  <c r="G26" i="31" l="1"/>
  <c r="G24" i="31" s="1"/>
  <c r="G23" i="31" s="1"/>
  <c r="I1" i="31" l="1"/>
  <c r="G13" i="31" l="1"/>
  <c r="G12" i="31"/>
  <c r="G6" i="31" s="1"/>
  <c r="B19" i="30" s="1"/>
  <c r="G14" i="31"/>
  <c r="G20" i="31"/>
  <c r="G19" i="31"/>
  <c r="G18" i="31" s="1"/>
</calcChain>
</file>

<file path=xl/sharedStrings.xml><?xml version="1.0" encoding="utf-8"?>
<sst xmlns="http://schemas.openxmlformats.org/spreadsheetml/2006/main" count="342" uniqueCount="136">
  <si>
    <t>Parameter</t>
  </si>
  <si>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</si>
  <si>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</si>
  <si>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</si>
  <si>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</si>
  <si>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</si>
  <si>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</si>
  <si>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Monitoring Spreadsheet: JCM_MN_AM002_ver01.0</t>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</si>
  <si>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</si>
  <si>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</si>
  <si>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</si>
  <si>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</si>
  <si>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</si>
  <si>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</si>
  <si>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</si>
  <si>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</si>
  <si>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</si>
  <si>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</si>
  <si>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</si>
  <si>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</si>
  <si>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</si>
  <si>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</si>
  <si>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</si>
  <si>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</si>
  <si>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</si>
  <si>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</si>
  <si>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</si>
  <si>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</si>
  <si>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</si>
  <si>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</si>
  <si>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r>
      <t>PH</t>
    </r>
    <r>
      <rPr>
        <vertAlign val="subscript"/>
        <sz val="11"/>
        <rFont val="Arial"/>
        <family val="2"/>
      </rPr>
      <t>p</t>
    </r>
    <phoneticPr fontId="3"/>
  </si>
  <si>
    <r>
      <t xml:space="preserve">Net heat quantity supplied by the project HOB during the period </t>
    </r>
    <r>
      <rPr>
        <i/>
        <sz val="11"/>
        <rFont val="Arial"/>
        <family val="2"/>
      </rPr>
      <t>p</t>
    </r>
    <r>
      <rPr>
        <sz val="11"/>
        <rFont val="Arial"/>
        <family val="2"/>
      </rPr>
      <t>.</t>
    </r>
    <phoneticPr fontId="3"/>
  </si>
  <si>
    <t>GJ/p</t>
    <phoneticPr fontId="3"/>
  </si>
  <si>
    <t>Option C</t>
    <phoneticPr fontId="3"/>
  </si>
  <si>
    <t>Logged data of net heat quantity supplied by the project HOB</t>
    <phoneticPr fontId="3"/>
  </si>
  <si>
    <t>Measurement methods which are using a heatmeter meet the industrial standards (host country or international standard).
Monitoring data is the amount of heat supplied from the project HOB.
This monitoring data is recorded in the data logger that is built into the heat meter. Electric data recorded on the data logger is input to the spreadsheet properly. In these monitoring activities, QA/QC  be implemented.
- In the case that heatmeter with verification is used, the verification validity for the heatmeter does not expire till the last date of the monitoring period.
- If the heatmeter with the verification is not required in the industrial standard, uncertainty of the calibration data of the monitoring equipment meet the following conditions;
- It is within accepted level of the verification.
- It is within the accuracy level of industry standard requires.
Required calibration frequency is the frequency which can be confirmed to be within the accuracy level of the requirement of industrial standard.</t>
    <phoneticPr fontId="3"/>
  </si>
  <si>
    <t>Measuring frequency: Continuously
Recording frequency: Hourly</t>
    <phoneticPr fontId="3"/>
  </si>
  <si>
    <t>Trouble shooting procedure of missing data; Completed by the hourly minimum value (excluding abnormal value) of available recorded data during the monitoring period.</t>
    <phoneticPr fontId="3"/>
  </si>
  <si>
    <r>
      <t>HMP</t>
    </r>
    <r>
      <rPr>
        <vertAlign val="subscript"/>
        <sz val="11"/>
        <rFont val="Arial"/>
        <family val="2"/>
      </rPr>
      <t>p</t>
    </r>
    <phoneticPr fontId="3"/>
  </si>
  <si>
    <r>
      <t xml:space="preserve">Total hours of the project HOB operation during the period </t>
    </r>
    <r>
      <rPr>
        <i/>
        <sz val="11"/>
        <rFont val="Arial"/>
        <family val="2"/>
      </rPr>
      <t>p</t>
    </r>
    <phoneticPr fontId="3"/>
  </si>
  <si>
    <t>hours/p</t>
    <phoneticPr fontId="3"/>
  </si>
  <si>
    <t>Identified by monitoring period</t>
    <phoneticPr fontId="3"/>
  </si>
  <si>
    <t>Total time from the start time of monitoring to the end time of monitoring</t>
    <phoneticPr fontId="3"/>
  </si>
  <si>
    <t>---</t>
    <phoneticPr fontId="3"/>
  </si>
  <si>
    <r>
      <t xml:space="preserve">Table 2: Project-specific parameters to be fixed </t>
    </r>
    <r>
      <rPr>
        <b/>
        <i/>
        <sz val="11"/>
        <color indexed="8"/>
        <rFont val="Arial"/>
        <family val="2"/>
      </rPr>
      <t>ex ante</t>
    </r>
    <phoneticPr fontId="3"/>
  </si>
  <si>
    <r>
      <t>RPC</t>
    </r>
    <r>
      <rPr>
        <vertAlign val="subscript"/>
        <sz val="11"/>
        <rFont val="Arial"/>
        <family val="2"/>
      </rPr>
      <t>PJ,HOB</t>
    </r>
    <phoneticPr fontId="3"/>
  </si>
  <si>
    <t>Rated power consumption of the project HOB</t>
    <phoneticPr fontId="3"/>
  </si>
  <si>
    <t>kW</t>
    <phoneticPr fontId="3"/>
  </si>
  <si>
    <t>Catalog value provided by the manufacturer of the project HOB</t>
    <phoneticPr fontId="3"/>
  </si>
  <si>
    <r>
      <t>EF</t>
    </r>
    <r>
      <rPr>
        <vertAlign val="subscript"/>
        <sz val="11"/>
        <rFont val="Arial"/>
        <family val="2"/>
      </rPr>
      <t>CO2,grid</t>
    </r>
    <phoneticPr fontId="3"/>
  </si>
  <si>
    <r>
      <t>CO</t>
    </r>
    <r>
      <rPr>
        <vertAlign val="subscript"/>
        <sz val="11"/>
        <rFont val="Arial"/>
        <family val="2"/>
      </rPr>
      <t>2</t>
    </r>
    <r>
      <rPr>
        <sz val="11"/>
        <rFont val="Arial"/>
        <family val="2"/>
      </rPr>
      <t xml:space="preserve"> emission factor of the grid electricity consumed by the project HOB</t>
    </r>
    <phoneticPr fontId="3"/>
  </si>
  <si>
    <r>
      <t>tCO</t>
    </r>
    <r>
      <rPr>
        <vertAlign val="subscript"/>
        <sz val="11"/>
        <rFont val="Arial"/>
        <family val="2"/>
      </rPr>
      <t>2</t>
    </r>
    <r>
      <rPr>
        <sz val="11"/>
        <rFont val="Arial"/>
        <family val="2"/>
      </rPr>
      <t>/MWh</t>
    </r>
    <phoneticPr fontId="3"/>
  </si>
  <si>
    <t>The most recent value available at the time of validation is applied and fixed for the monitoring period thereafter. The data is sourced from CDM Mongolia unless otherwise instructed by the Joint Committee.</t>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</si>
  <si>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</si>
  <si>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</si>
  <si>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color indexed="8"/>
        <rFont val="Arial"/>
        <family val="2"/>
      </rPr>
      <t>2</t>
    </r>
    <r>
      <rPr>
        <sz val="11"/>
        <color indexed="8"/>
        <rFont val="Arial"/>
        <family val="2"/>
      </rPr>
      <t>/p</t>
    </r>
    <phoneticPr fontId="3"/>
  </si>
  <si>
    <t>[Monitoring option]</t>
    <phoneticPr fontId="3"/>
  </si>
  <si>
    <t>Monitoring Plan Sheet (Calculation Process Sheet) [Attachment to Project Design Document]</t>
    <phoneticPr fontId="3"/>
  </si>
  <si>
    <t>1. Calculations for emission reductions</t>
    <phoneticPr fontId="3"/>
  </si>
  <si>
    <t>Fuel type</t>
    <phoneticPr fontId="3"/>
  </si>
  <si>
    <t>Value</t>
    <phoneticPr fontId="3"/>
  </si>
  <si>
    <r>
      <t xml:space="preserve">Emission reductions during the period </t>
    </r>
    <r>
      <rPr>
        <i/>
        <sz val="11"/>
        <rFont val="Arial"/>
        <family val="2"/>
      </rPr>
      <t>p</t>
    </r>
    <phoneticPr fontId="3"/>
  </si>
  <si>
    <r>
      <t>ER</t>
    </r>
    <r>
      <rPr>
        <vertAlign val="subscript"/>
        <sz val="11"/>
        <rFont val="Arial"/>
        <family val="2"/>
      </rPr>
      <t>p</t>
    </r>
    <phoneticPr fontId="3"/>
  </si>
  <si>
    <t>2. Selected default values, etc.</t>
    <phoneticPr fontId="3"/>
  </si>
  <si>
    <r>
      <t>CO</t>
    </r>
    <r>
      <rPr>
        <vertAlign val="subscript"/>
        <sz val="11"/>
        <rFont val="Arial"/>
        <family val="2"/>
      </rPr>
      <t>2</t>
    </r>
    <r>
      <rPr>
        <sz val="11"/>
        <rFont val="Arial"/>
        <family val="2"/>
      </rPr>
      <t xml:space="preserve"> emission factor of coal</t>
    </r>
    <phoneticPr fontId="3"/>
  </si>
  <si>
    <r>
      <t>tCO</t>
    </r>
    <r>
      <rPr>
        <vertAlign val="subscript"/>
        <sz val="11"/>
        <rFont val="Arial"/>
        <family val="2"/>
      </rPr>
      <t>2</t>
    </r>
    <r>
      <rPr>
        <sz val="11"/>
        <rFont val="Arial"/>
        <family val="2"/>
      </rPr>
      <t>/GJ</t>
    </r>
    <phoneticPr fontId="3"/>
  </si>
  <si>
    <r>
      <t>EF</t>
    </r>
    <r>
      <rPr>
        <vertAlign val="subscript"/>
        <sz val="11"/>
        <rFont val="Arial"/>
        <family val="2"/>
      </rPr>
      <t>CO2, coal</t>
    </r>
    <phoneticPr fontId="3"/>
  </si>
  <si>
    <t>Boiler efficiency of the reference HOB</t>
    <phoneticPr fontId="3"/>
  </si>
  <si>
    <t>-</t>
    <phoneticPr fontId="3"/>
  </si>
  <si>
    <r>
      <t>η</t>
    </r>
    <r>
      <rPr>
        <vertAlign val="subscript"/>
        <sz val="11"/>
        <rFont val="Arial"/>
        <family val="2"/>
      </rPr>
      <t>RE,HOB</t>
    </r>
    <phoneticPr fontId="3"/>
  </si>
  <si>
    <t>Boiler efficiency of the project HOB</t>
    <phoneticPr fontId="3"/>
  </si>
  <si>
    <r>
      <t>η</t>
    </r>
    <r>
      <rPr>
        <vertAlign val="subscript"/>
        <sz val="11"/>
        <rFont val="Arial"/>
        <family val="2"/>
      </rPr>
      <t>PJ,HOB</t>
    </r>
    <phoneticPr fontId="3"/>
  </si>
  <si>
    <t>3. Calculations for reference emissions</t>
    <phoneticPr fontId="3"/>
  </si>
  <si>
    <r>
      <t xml:space="preserve">Reference emissions during the period </t>
    </r>
    <r>
      <rPr>
        <i/>
        <sz val="11"/>
        <rFont val="Arial"/>
        <family val="2"/>
      </rPr>
      <t>p</t>
    </r>
    <phoneticPr fontId="3"/>
  </si>
  <si>
    <r>
      <t>tCO</t>
    </r>
    <r>
      <rPr>
        <vertAlign val="subscript"/>
        <sz val="11"/>
        <color indexed="8"/>
        <rFont val="Arial"/>
        <family val="2"/>
      </rPr>
      <t>2</t>
    </r>
    <r>
      <rPr>
        <sz val="11"/>
        <color indexed="8"/>
        <rFont val="Arial"/>
        <family val="2"/>
      </rPr>
      <t>/p</t>
    </r>
    <phoneticPr fontId="3"/>
  </si>
  <si>
    <r>
      <t>RE</t>
    </r>
    <r>
      <rPr>
        <vertAlign val="subscript"/>
        <sz val="11"/>
        <color indexed="8"/>
        <rFont val="Arial"/>
        <family val="2"/>
      </rPr>
      <t>p</t>
    </r>
    <phoneticPr fontId="3"/>
  </si>
  <si>
    <t>Reference Emissions</t>
    <phoneticPr fontId="3"/>
  </si>
  <si>
    <t>Net heat quantity supplied by the project HOB</t>
    <phoneticPr fontId="3"/>
  </si>
  <si>
    <t>GJ/p</t>
    <phoneticPr fontId="3"/>
  </si>
  <si>
    <r>
      <t>PH</t>
    </r>
    <r>
      <rPr>
        <vertAlign val="subscript"/>
        <sz val="11"/>
        <color indexed="8"/>
        <rFont val="Arial"/>
        <family val="2"/>
      </rPr>
      <t>p</t>
    </r>
    <phoneticPr fontId="3"/>
  </si>
  <si>
    <r>
      <t>CO</t>
    </r>
    <r>
      <rPr>
        <vertAlign val="subscript"/>
        <sz val="11"/>
        <rFont val="Arial"/>
        <family val="2"/>
      </rPr>
      <t>2</t>
    </r>
    <r>
      <rPr>
        <sz val="11"/>
        <rFont val="Arial"/>
        <family val="2"/>
      </rPr>
      <t xml:space="preserve"> emission factor of coal</t>
    </r>
    <phoneticPr fontId="3"/>
  </si>
  <si>
    <r>
      <t>tCO</t>
    </r>
    <r>
      <rPr>
        <vertAlign val="subscript"/>
        <sz val="11"/>
        <color indexed="8"/>
        <rFont val="Arial"/>
        <family val="2"/>
      </rPr>
      <t>2</t>
    </r>
    <r>
      <rPr>
        <sz val="11"/>
        <color indexed="8"/>
        <rFont val="Arial"/>
        <family val="2"/>
      </rPr>
      <t>/GJ</t>
    </r>
    <phoneticPr fontId="3"/>
  </si>
  <si>
    <r>
      <t>EF</t>
    </r>
    <r>
      <rPr>
        <vertAlign val="subscript"/>
        <sz val="11"/>
        <color indexed="8"/>
        <rFont val="Arial"/>
        <family val="2"/>
      </rPr>
      <t>CO2,coal</t>
    </r>
    <phoneticPr fontId="3"/>
  </si>
  <si>
    <t>4. Calculations of the project emissions</t>
    <phoneticPr fontId="3"/>
  </si>
  <si>
    <r>
      <t xml:space="preserve">Project emissions during the period </t>
    </r>
    <r>
      <rPr>
        <i/>
        <sz val="11"/>
        <rFont val="Arial"/>
        <family val="2"/>
      </rPr>
      <t>p</t>
    </r>
    <phoneticPr fontId="3"/>
  </si>
  <si>
    <r>
      <t>PE</t>
    </r>
    <r>
      <rPr>
        <vertAlign val="subscript"/>
        <sz val="11"/>
        <color indexed="8"/>
        <rFont val="Arial"/>
        <family val="2"/>
      </rPr>
      <t>p</t>
    </r>
    <phoneticPr fontId="3"/>
  </si>
  <si>
    <t>Project emissions (Fossil fuel consumption)</t>
    <phoneticPr fontId="3"/>
  </si>
  <si>
    <t>Project emissions (Electricity consumption)</t>
    <phoneticPr fontId="3"/>
  </si>
  <si>
    <t>Electricity consumption of the project HOB</t>
    <phoneticPr fontId="3"/>
  </si>
  <si>
    <t>MWh/p</t>
    <phoneticPr fontId="3"/>
  </si>
  <si>
    <r>
      <t>EC</t>
    </r>
    <r>
      <rPr>
        <vertAlign val="subscript"/>
        <sz val="11"/>
        <color indexed="8"/>
        <rFont val="Arial"/>
        <family val="2"/>
      </rPr>
      <t>p</t>
    </r>
    <phoneticPr fontId="3"/>
  </si>
  <si>
    <t>Total hours of the project HOB operation</t>
    <phoneticPr fontId="3"/>
  </si>
  <si>
    <t>h/p</t>
    <phoneticPr fontId="3"/>
  </si>
  <si>
    <r>
      <t>HMP</t>
    </r>
    <r>
      <rPr>
        <vertAlign val="subscript"/>
        <sz val="11"/>
        <color indexed="8"/>
        <rFont val="Arial"/>
        <family val="2"/>
      </rPr>
      <t>p</t>
    </r>
    <phoneticPr fontId="3"/>
  </si>
  <si>
    <t>Rated power consumption of the project HOB</t>
    <phoneticPr fontId="3"/>
  </si>
  <si>
    <t>kW</t>
    <phoneticPr fontId="3"/>
  </si>
  <si>
    <r>
      <t>RPC</t>
    </r>
    <r>
      <rPr>
        <vertAlign val="subscript"/>
        <sz val="11"/>
        <color indexed="8"/>
        <rFont val="Arial"/>
        <family val="2"/>
      </rPr>
      <t>PJ,HOB</t>
    </r>
    <phoneticPr fontId="3"/>
  </si>
  <si>
    <r>
      <t>CO</t>
    </r>
    <r>
      <rPr>
        <vertAlign val="subscript"/>
        <sz val="11"/>
        <rFont val="Arial"/>
        <family val="2"/>
      </rPr>
      <t>2</t>
    </r>
    <r>
      <rPr>
        <sz val="11"/>
        <rFont val="Arial"/>
        <family val="2"/>
      </rPr>
      <t xml:space="preserve"> emission factor of the grid</t>
    </r>
    <phoneticPr fontId="3"/>
  </si>
  <si>
    <r>
      <t>tCO</t>
    </r>
    <r>
      <rPr>
        <vertAlign val="subscript"/>
        <sz val="11"/>
        <color indexed="8"/>
        <rFont val="Arial"/>
        <family val="2"/>
      </rPr>
      <t>2</t>
    </r>
    <r>
      <rPr>
        <sz val="11"/>
        <color indexed="8"/>
        <rFont val="Arial"/>
        <family val="2"/>
      </rPr>
      <t>/MWh</t>
    </r>
    <phoneticPr fontId="3"/>
  </si>
  <si>
    <r>
      <t>EF</t>
    </r>
    <r>
      <rPr>
        <vertAlign val="subscript"/>
        <sz val="11"/>
        <color indexed="8"/>
        <rFont val="Arial"/>
        <family val="2"/>
      </rPr>
      <t>CO2,grid</t>
    </r>
    <phoneticPr fontId="3"/>
  </si>
  <si>
    <t>[List of Default Values]</t>
    <phoneticPr fontId="3"/>
  </si>
  <si>
    <r>
      <t>CO</t>
    </r>
    <r>
      <rPr>
        <vertAlign val="subscript"/>
        <sz val="11"/>
        <color indexed="8"/>
        <rFont val="Arial"/>
        <family val="2"/>
      </rPr>
      <t>2</t>
    </r>
    <r>
      <rPr>
        <sz val="11"/>
        <color indexed="8"/>
        <rFont val="Arial"/>
        <family val="2"/>
      </rPr>
      <t xml:space="preserve"> Emission Factor of Coal used in HOBs</t>
    </r>
    <phoneticPr fontId="3"/>
  </si>
  <si>
    <r>
      <t>EF</t>
    </r>
    <r>
      <rPr>
        <vertAlign val="subscript"/>
        <sz val="11"/>
        <color indexed="8"/>
        <rFont val="Arial"/>
        <family val="2"/>
      </rPr>
      <t>CO2, coal</t>
    </r>
    <phoneticPr fontId="3"/>
  </si>
  <si>
    <t>unit</t>
    <phoneticPr fontId="3"/>
  </si>
  <si>
    <t>Default emission factor applied to Lignite in fuel according to “2006 IPCC Guidelines for National Greenhouse Gas Inventory”</t>
    <phoneticPr fontId="3"/>
  </si>
  <si>
    <t>Boiler Efficiency of coal-fired HOB in Mongolia</t>
    <phoneticPr fontId="3"/>
  </si>
  <si>
    <t>η</t>
    <phoneticPr fontId="3"/>
  </si>
  <si>
    <t>Boiler Efficiency of Reference the HOB</t>
    <phoneticPr fontId="3"/>
  </si>
  <si>
    <t>Boiler Efficiency of the Project HOB</t>
    <phoneticPr fontId="3"/>
  </si>
  <si>
    <t>N/A</t>
    <phoneticPr fontId="3"/>
  </si>
  <si>
    <t>Coal</t>
    <phoneticPr fontId="3"/>
  </si>
  <si>
    <t>Coal</t>
    <phoneticPr fontId="3"/>
  </si>
  <si>
    <t>Coal</t>
    <phoneticPr fontId="3"/>
  </si>
  <si>
    <t>Electricity</t>
    <phoneticPr fontId="3"/>
  </si>
  <si>
    <t>Monitoring Structure Sheet [Attachment to Project Design Document]</t>
    <phoneticPr fontId="3"/>
  </si>
  <si>
    <t>Responsible personnel</t>
  </si>
  <si>
    <t>Role</t>
    <phoneticPr fontId="3"/>
  </si>
  <si>
    <t>Monitoring Report Sheet (Input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</si>
  <si>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</si>
  <si>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</si>
  <si>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</si>
  <si>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Monitored Values</t>
    <phoneticPr fontId="3"/>
  </si>
  <si>
    <t>Monitoring Report Sheet (Calculation Process Sheet) [For Verification]</t>
    <phoneticPr fontId="3"/>
  </si>
  <si>
    <t>(a)</t>
    <phoneticPr fontId="3"/>
  </si>
  <si>
    <t>Monitoring period</t>
    <phoneticPr fontId="3"/>
  </si>
  <si>
    <t>(k)</t>
    <phoneticPr fontId="3"/>
  </si>
  <si>
    <t>Monitoring Period</t>
    <phoneticPr fontId="18"/>
  </si>
  <si>
    <t>Senior Engineer of Anu-Service Co.,Ltd</t>
    <phoneticPr fontId="16"/>
  </si>
  <si>
    <t>Job Manager of SUURI-KEIKAKU CO.LTD.</t>
  </si>
  <si>
    <t>Civil Engineer of ANU-SERVICE CO.,LTD.</t>
    <phoneticPr fontId="16"/>
  </si>
  <si>
    <t>Archiving the monitoring data; 
responsible for managing monitoring points, when necessary, to collect data and maintain and control measuring instruments (including calibration/regular inspection) at monitoring points; 
Operation of Telemeter System of Heatmeter;  
Management of Telemeter System of Heatmeter;  
Development of Telemeter System of Heatmeter;  
Maintenance of Telemeter System of Heatmeter.</t>
    <phoneticPr fontId="16"/>
  </si>
  <si>
    <t>Operation of HOB; 
Management of HOB; 
Maintenance of HOB.</t>
    <phoneticPr fontId="16"/>
  </si>
  <si>
    <t>Administrative Agent of JCM Project; 
making and submitting PDD; 
management of QA/QC of monitoring data;
responsible for overall monitoring activity; 
ensures the quality of the monitoring report and the structure and procedure for producing such a document; 
appoints the civil engineer of ANU-SERVICE CO.,LTD. responsible for managing monitoring points, when necessary, to collect data and maintain and control measuring insrruments (including calibration/regular inspection) at monitoring points.</t>
    <phoneticPr fontId="16"/>
  </si>
  <si>
    <t>Total time from the start time of monitoring to the end time of monitoring</t>
    <phoneticPr fontId="3"/>
  </si>
  <si>
    <t>PHp (Net heat quantity) is measured by the heatmeter.
The method of the installation and operational monitoring regarding the heatmeter meets the Mongolian National Standard (MNS). This Standard is "MNS 6241:2011" ("Heatmeters. General requirements for the installation, commissioning, operational monitoring and maintenance"). Accepted uncertainty is ±5% according to "MNS 4549:2005" ("Calculator of heatmeter. The method and means of verification").
Since the heatmeter with the verification (official approval) is used, the heatmeter shall be verified before the verification validity of the heatmeter expire. 
The verification period of the heatmeter is 4 years according to "List of Measuring Instruments subject to mandatory verification", approved by the order #A384, of 2014/12/09, of the Chairman of the "Mongolian Agency for Standardization and Metrology" under "LAW ON GUARANTEE THE UNIFORMITY OF MEASUREMENT".
QA/QC: The installed heatmeter shall be confirmed by Verification Validity with Verification Seal marked on the heatmeter. In case that the heatmeter does not meet MNS, the heatmeter shall be replaced by a new one with the verification.
Monitoring data is the amount of heat supplied from the project HOB.
This monitoring data is recorded in the data logger that is built into the heatmeter. Electric data recorded on the data logger is input to the spreadsheet properly.
The measuring frequency is continuous. The monitoring data is recorded hourly and collected daily. The backup method is the daily back-up in the computer and monthly back-up on the CD. 
QA/QC: Monitored data are managed according to the QA/QC procedures stipulated in the Monitoring Structure Sheet.</t>
    <phoneticPr fontId="3"/>
  </si>
  <si>
    <t>Reference Number: MN001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</si>
</sst>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000_ "/>
    <numFmt numFmtId="178" formatCode="0.0000_ "/>
    <numFmt numFmtId="179" formatCode="#,##0_ ;[Red]\-#,##0\ "/>
    <numFmt numFmtId="180" formatCode="#,##0_ "/>
    <numFmt numFmtId="181" formatCode="#,##0_);[Red]\(#,##0\)"/>
    <numFmt numFmtId="182" formatCode="#,##0.0000_);[Red]\(#,##0.0000\)"/>
    <numFmt numFmtId="183" formatCode="#,##0.0_);[Red]\(#,##0.0\)"/>
  </numFmts>
  <fonts count="2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b/>
      <sz val="11"/>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2"/>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15">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2" borderId="0" xfId="0" applyFont="1" applyFill="1" applyBorder="1">
      <alignment vertical="center"/>
    </xf>
    <xf numFmtId="0" fontId="7" fillId="0" borderId="0" xfId="0" applyFont="1">
      <alignment vertical="center"/>
    </xf>
    <xf numFmtId="0" fontId="4" fillId="0" borderId="0" xfId="0" applyFont="1" applyBorder="1">
      <alignment vertical="center"/>
    </xf>
    <xf numFmtId="0" fontId="7" fillId="0" borderId="0" xfId="0" applyFont="1" applyFill="1" applyBorder="1">
      <alignment vertical="center"/>
    </xf>
    <xf numFmtId="0" fontId="4" fillId="0" borderId="0" xfId="0" applyFont="1" applyAlignment="1">
      <alignment horizontal="center" vertical="center"/>
    </xf>
    <xf numFmtId="0" fontId="4" fillId="0" borderId="1"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Fill="1" applyBorder="1" applyAlignment="1">
      <alignment horizontal="left" vertical="center" wrapText="1"/>
    </xf>
    <xf numFmtId="0" fontId="4" fillId="0" borderId="0" xfId="0" applyFont="1" applyAlignment="1">
      <alignment horizontal="righ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9" fillId="3" borderId="0" xfId="0" applyFont="1" applyFill="1" applyAlignment="1">
      <alignment vertical="center"/>
    </xf>
    <xf numFmtId="0" fontId="6" fillId="4" borderId="4" xfId="0" applyFont="1" applyFill="1" applyBorder="1">
      <alignment vertical="center"/>
    </xf>
    <xf numFmtId="0" fontId="4" fillId="4" borderId="4" xfId="0" applyFont="1" applyFill="1" applyBorder="1">
      <alignment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shrinkToFit="1"/>
    </xf>
    <xf numFmtId="0" fontId="8" fillId="6" borderId="4" xfId="0" applyFont="1" applyFill="1" applyBorder="1">
      <alignment vertical="center"/>
    </xf>
    <xf numFmtId="0" fontId="4" fillId="6" borderId="4" xfId="0" applyFont="1" applyFill="1" applyBorder="1">
      <alignment vertical="center"/>
    </xf>
    <xf numFmtId="0" fontId="4" fillId="0" borderId="4" xfId="0" applyFont="1" applyBorder="1">
      <alignment vertical="center"/>
    </xf>
    <xf numFmtId="0" fontId="8" fillId="0" borderId="4" xfId="0" applyFont="1" applyFill="1" applyBorder="1" applyAlignment="1">
      <alignment horizontal="center" vertical="center"/>
    </xf>
    <xf numFmtId="0" fontId="8" fillId="4" borderId="4" xfId="0" applyFont="1" applyFill="1" applyBorder="1">
      <alignment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8" fillId="0" borderId="4" xfId="0" applyFont="1" applyFill="1" applyBorder="1" applyAlignment="1">
      <alignment horizontal="left" vertical="center"/>
    </xf>
    <xf numFmtId="0" fontId="8" fillId="0" borderId="4" xfId="0" applyFont="1" applyBorder="1" applyAlignment="1">
      <alignment horizontal="center" vertical="center"/>
    </xf>
    <xf numFmtId="0" fontId="4" fillId="0" borderId="4" xfId="0" applyFont="1" applyFill="1" applyBorder="1">
      <alignment vertical="center"/>
    </xf>
    <xf numFmtId="0" fontId="4" fillId="0" borderId="4" xfId="0" applyFont="1" applyBorder="1" applyAlignment="1">
      <alignment horizontal="center" vertical="center"/>
    </xf>
    <xf numFmtId="0" fontId="4" fillId="5" borderId="4" xfId="0" applyFont="1" applyFill="1" applyBorder="1">
      <alignment vertical="center"/>
    </xf>
    <xf numFmtId="0" fontId="8" fillId="5" borderId="4" xfId="0" applyFont="1" applyFill="1" applyBorder="1">
      <alignment vertical="center"/>
    </xf>
    <xf numFmtId="0" fontId="4" fillId="0" borderId="4" xfId="0" applyFont="1" applyFill="1" applyBorder="1" applyAlignment="1">
      <alignment horizontal="center" vertical="center"/>
    </xf>
    <xf numFmtId="0" fontId="4" fillId="6" borderId="4" xfId="0" applyFont="1" applyFill="1" applyBorder="1" applyAlignment="1">
      <alignment vertical="center"/>
    </xf>
    <xf numFmtId="0" fontId="4" fillId="0" borderId="4" xfId="0" applyFont="1" applyFill="1" applyBorder="1" applyAlignment="1">
      <alignment horizontal="left" vertical="center"/>
    </xf>
    <xf numFmtId="0" fontId="6" fillId="4" borderId="5" xfId="0" applyFont="1" applyFill="1" applyBorder="1">
      <alignment vertical="center"/>
    </xf>
    <xf numFmtId="0" fontId="4" fillId="4" borderId="6" xfId="0" applyFont="1" applyFill="1" applyBorder="1">
      <alignment vertical="center"/>
    </xf>
    <xf numFmtId="0" fontId="4" fillId="4" borderId="7" xfId="0" applyFont="1" applyFill="1" applyBorder="1">
      <alignment vertical="center"/>
    </xf>
    <xf numFmtId="0" fontId="8" fillId="6" borderId="5" xfId="0" applyFont="1" applyFill="1" applyBorder="1" applyAlignment="1">
      <alignment vertical="center"/>
    </xf>
    <xf numFmtId="0" fontId="4" fillId="6" borderId="7" xfId="0" applyFont="1" applyFill="1" applyBorder="1">
      <alignment vertical="center"/>
    </xf>
    <xf numFmtId="0" fontId="4" fillId="6" borderId="6" xfId="0" applyFont="1" applyFill="1" applyBorder="1">
      <alignment vertical="center"/>
    </xf>
    <xf numFmtId="0" fontId="4" fillId="5" borderId="5" xfId="0" applyFont="1" applyFill="1" applyBorder="1">
      <alignment vertical="center"/>
    </xf>
    <xf numFmtId="0" fontId="4" fillId="5" borderId="7" xfId="0" applyFont="1" applyFill="1" applyBorder="1">
      <alignment vertical="center"/>
    </xf>
    <xf numFmtId="0" fontId="4" fillId="5" borderId="6" xfId="0" applyFont="1" applyFill="1" applyBorder="1">
      <alignment vertical="center"/>
    </xf>
    <xf numFmtId="0" fontId="8" fillId="6" borderId="5" xfId="0" applyFont="1" applyFill="1" applyBorder="1">
      <alignment vertical="center"/>
    </xf>
    <xf numFmtId="0" fontId="4" fillId="7" borderId="4" xfId="0" applyFont="1" applyFill="1" applyBorder="1">
      <alignment vertical="center"/>
    </xf>
    <xf numFmtId="0" fontId="4" fillId="7" borderId="4" xfId="0" applyFont="1" applyFill="1" applyBorder="1" applyAlignment="1">
      <alignment horizontal="center" vertical="center"/>
    </xf>
    <xf numFmtId="0" fontId="4" fillId="7" borderId="4" xfId="0" applyFont="1" applyFill="1" applyBorder="1" applyAlignment="1">
      <alignment vertical="center" wrapText="1"/>
    </xf>
    <xf numFmtId="0" fontId="8" fillId="7" borderId="4" xfId="0" applyFont="1" applyFill="1" applyBorder="1" applyAlignment="1">
      <alignment horizontal="center" vertical="center"/>
    </xf>
    <xf numFmtId="0" fontId="8" fillId="7" borderId="4" xfId="0" applyFont="1" applyFill="1" applyBorder="1">
      <alignment vertical="center"/>
    </xf>
    <xf numFmtId="176" fontId="8" fillId="7" borderId="4" xfId="0" applyNumberFormat="1" applyFont="1" applyFill="1" applyBorder="1">
      <alignment vertical="center"/>
    </xf>
    <xf numFmtId="0" fontId="6" fillId="4" borderId="4" xfId="0" applyFont="1" applyFill="1" applyBorder="1" applyAlignment="1">
      <alignment horizontal="center" vertical="center" wrapText="1"/>
    </xf>
    <xf numFmtId="0" fontId="8" fillId="5" borderId="4" xfId="0" quotePrefix="1" applyFont="1" applyFill="1" applyBorder="1" applyAlignment="1">
      <alignment horizontal="center" vertical="center"/>
    </xf>
    <xf numFmtId="0" fontId="8" fillId="5" borderId="4" xfId="0" applyFont="1" applyFill="1" applyBorder="1" applyAlignment="1">
      <alignment vertical="center" wrapText="1"/>
    </xf>
    <xf numFmtId="0" fontId="4" fillId="5" borderId="8" xfId="0" applyFont="1" applyFill="1" applyBorder="1">
      <alignment vertical="center"/>
    </xf>
    <xf numFmtId="0" fontId="4" fillId="0" borderId="12" xfId="0" applyFont="1" applyBorder="1" applyAlignment="1">
      <alignment horizontal="center" vertical="center"/>
    </xf>
    <xf numFmtId="0" fontId="4" fillId="0" borderId="8" xfId="0" applyFont="1" applyBorder="1">
      <alignment vertical="center"/>
    </xf>
    <xf numFmtId="0" fontId="6" fillId="4" borderId="5" xfId="0" applyFont="1" applyFill="1" applyBorder="1" applyAlignment="1">
      <alignment horizontal="center" vertical="center"/>
    </xf>
    <xf numFmtId="0" fontId="10" fillId="4" borderId="5" xfId="0" applyFont="1" applyFill="1" applyBorder="1">
      <alignment vertical="center"/>
    </xf>
    <xf numFmtId="0" fontId="10" fillId="4" borderId="6" xfId="0" applyFont="1" applyFill="1" applyBorder="1">
      <alignment vertical="center"/>
    </xf>
    <xf numFmtId="0" fontId="10" fillId="0" borderId="0" xfId="0" applyFont="1">
      <alignment vertical="center"/>
    </xf>
    <xf numFmtId="0" fontId="4" fillId="5" borderId="4" xfId="0" applyFont="1" applyFill="1" applyBorder="1" applyAlignment="1">
      <alignment vertical="center"/>
    </xf>
    <xf numFmtId="0" fontId="4" fillId="5" borderId="4" xfId="0" applyFont="1" applyFill="1" applyBorder="1" applyAlignment="1">
      <alignment vertical="center" wrapText="1"/>
    </xf>
    <xf numFmtId="177" fontId="8" fillId="7" borderId="4" xfId="0" applyNumberFormat="1" applyFont="1" applyFill="1" applyBorder="1">
      <alignment vertical="center"/>
    </xf>
    <xf numFmtId="179" fontId="4" fillId="0" borderId="4" xfId="0" applyNumberFormat="1" applyFont="1" applyFill="1" applyBorder="1">
      <alignment vertical="center"/>
    </xf>
    <xf numFmtId="181" fontId="8" fillId="2" borderId="4" xfId="1" applyNumberFormat="1" applyFont="1" applyFill="1" applyBorder="1" applyProtection="1">
      <alignment vertical="center"/>
      <protection locked="0"/>
    </xf>
    <xf numFmtId="0" fontId="8" fillId="0" borderId="4"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38" fontId="8" fillId="2" borderId="4" xfId="1" quotePrefix="1" applyFont="1" applyFill="1" applyBorder="1" applyAlignment="1" applyProtection="1">
      <alignment vertical="center" wrapText="1"/>
      <protection locked="0"/>
    </xf>
    <xf numFmtId="182" fontId="8" fillId="0" borderId="4" xfId="0" applyNumberFormat="1" applyFont="1" applyBorder="1" applyProtection="1">
      <alignment vertical="center"/>
      <protection locked="0"/>
    </xf>
    <xf numFmtId="179" fontId="4" fillId="5" borderId="4" xfId="0" applyNumberFormat="1" applyFont="1" applyFill="1" applyBorder="1">
      <alignment vertical="center"/>
    </xf>
    <xf numFmtId="179" fontId="4" fillId="8" borderId="4" xfId="0" applyNumberFormat="1" applyFont="1" applyFill="1" applyBorder="1">
      <alignment vertical="center"/>
    </xf>
    <xf numFmtId="0" fontId="4" fillId="8" borderId="4" xfId="0" applyFont="1" applyFill="1" applyBorder="1">
      <alignment vertical="center"/>
    </xf>
    <xf numFmtId="178" fontId="8" fillId="7" borderId="4" xfId="0" applyNumberFormat="1" applyFont="1" applyFill="1" applyBorder="1">
      <alignment vertical="center"/>
    </xf>
    <xf numFmtId="178" fontId="8" fillId="8" borderId="4" xfId="0" applyNumberFormat="1" applyFont="1" applyFill="1" applyBorder="1">
      <alignment vertical="center"/>
    </xf>
    <xf numFmtId="180" fontId="4" fillId="0" borderId="9" xfId="0" applyNumberFormat="1" applyFont="1" applyBorder="1">
      <alignment vertical="center"/>
    </xf>
    <xf numFmtId="180" fontId="4" fillId="0" borderId="6" xfId="0" applyNumberFormat="1" applyFont="1" applyFill="1" applyBorder="1">
      <alignment vertical="center"/>
    </xf>
    <xf numFmtId="180" fontId="4" fillId="0" borderId="4" xfId="0" applyNumberFormat="1" applyFont="1" applyFill="1" applyBorder="1">
      <alignment vertical="center"/>
    </xf>
    <xf numFmtId="0" fontId="0" fillId="0" borderId="0" xfId="0" applyFont="1">
      <alignment vertical="center"/>
    </xf>
    <xf numFmtId="181" fontId="8" fillId="5" borderId="4" xfId="0" applyNumberFormat="1" applyFont="1" applyFill="1" applyBorder="1" applyProtection="1">
      <alignment vertical="center"/>
    </xf>
    <xf numFmtId="0" fontId="4" fillId="0" borderId="4" xfId="0" applyFont="1" applyBorder="1" applyAlignment="1" applyProtection="1">
      <alignment vertical="center" wrapText="1"/>
      <protection locked="0"/>
    </xf>
    <xf numFmtId="182" fontId="8" fillId="5" borderId="4" xfId="0" applyNumberFormat="1" applyFont="1" applyFill="1" applyBorder="1" applyProtection="1">
      <alignment vertical="center"/>
    </xf>
    <xf numFmtId="0" fontId="4" fillId="0" borderId="4" xfId="0" applyFont="1" applyBorder="1" applyAlignment="1">
      <alignment vertical="center"/>
    </xf>
    <xf numFmtId="183" fontId="8" fillId="0" borderId="4" xfId="0" applyNumberFormat="1" applyFont="1" applyBorder="1" applyProtection="1">
      <alignment vertical="center"/>
      <protection locked="0"/>
    </xf>
    <xf numFmtId="0" fontId="19" fillId="0" borderId="4" xfId="2" applyFont="1" applyFill="1" applyBorder="1" applyAlignment="1" applyProtection="1">
      <alignment vertical="center" wrapText="1"/>
      <protection locked="0"/>
    </xf>
    <xf numFmtId="0" fontId="6" fillId="4"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4" fillId="0" borderId="1" xfId="0" applyFont="1" applyFill="1" applyBorder="1" applyAlignment="1">
      <alignment vertical="center" wrapText="1"/>
    </xf>
    <xf numFmtId="0" fontId="6" fillId="4" borderId="5" xfId="0" applyFont="1" applyFill="1" applyBorder="1" applyAlignment="1">
      <alignment horizontal="center" vertical="center"/>
    </xf>
    <xf numFmtId="179" fontId="8" fillId="2" borderId="10" xfId="1" applyNumberFormat="1" applyFont="1" applyFill="1" applyBorder="1" applyAlignment="1">
      <alignment horizontal="right" vertical="center"/>
    </xf>
    <xf numFmtId="179" fontId="8" fillId="2" borderId="11" xfId="1" applyNumberFormat="1" applyFont="1" applyFill="1" applyBorder="1" applyAlignment="1">
      <alignment horizontal="right" vertical="center"/>
    </xf>
    <xf numFmtId="0" fontId="8" fillId="5" borderId="4" xfId="0" applyFont="1" applyFill="1" applyBorder="1" applyAlignment="1">
      <alignment vertical="center" wrapText="1"/>
    </xf>
    <xf numFmtId="0" fontId="8" fillId="0" borderId="4" xfId="0" applyFont="1" applyBorder="1" applyAlignment="1" applyProtection="1">
      <alignment horizontal="left" vertical="center" wrapText="1"/>
      <protection locked="0"/>
    </xf>
    <xf numFmtId="0" fontId="9" fillId="3" borderId="0" xfId="0" applyFont="1" applyFill="1" applyAlignment="1">
      <alignment vertical="center"/>
    </xf>
    <xf numFmtId="0" fontId="9" fillId="3" borderId="0" xfId="0" applyFont="1" applyFill="1" applyAlignment="1">
      <alignment horizontal="lef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6" fillId="4" borderId="14" xfId="0" applyFont="1" applyFill="1" applyBorder="1" applyAlignment="1">
      <alignment horizontal="center" vertical="center"/>
    </xf>
    <xf numFmtId="0" fontId="6" fillId="4" borderId="13" xfId="0" applyFont="1" applyFill="1" applyBorder="1" applyAlignment="1">
      <alignment horizontal="center" vertical="center"/>
    </xf>
    <xf numFmtId="179" fontId="8" fillId="2" borderId="15" xfId="1" applyNumberFormat="1" applyFont="1" applyFill="1" applyBorder="1" applyAlignment="1">
      <alignment horizontal="right" vertical="center"/>
    </xf>
    <xf numFmtId="179" fontId="8" fillId="2" borderId="16" xfId="1" applyNumberFormat="1" applyFont="1" applyFill="1" applyBorder="1" applyAlignment="1">
      <alignment horizontal="right" vertical="center"/>
    </xf>
    <xf numFmtId="0" fontId="17" fillId="4" borderId="4"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7" xfId="0" applyNumberFormat="1" applyFont="1" applyBorder="1" applyAlignment="1" applyProtection="1">
      <alignment horizontal="center" vertical="center" shrinkToFit="1"/>
      <protection locked="0"/>
    </xf>
    <xf numFmtId="0" fontId="6" fillId="4" borderId="12"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8" fillId="5" borderId="12"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4" xfId="0" applyFont="1" applyFill="1" applyBorder="1" applyAlignment="1" applyProtection="1">
      <alignment horizontal="left" vertical="center" wrapText="1"/>
    </xf>
    <xf numFmtId="0" fontId="8" fillId="5" borderId="4" xfId="0" applyFont="1" applyFill="1" applyBorder="1" applyAlignment="1" applyProtection="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zoomScale="70" zoomScaleNormal="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5" t="s">
        <v>7</v>
      </c>
    </row>
    <row r="2" spans="1:11" ht="18" customHeight="1" x14ac:dyDescent="0.15">
      <c r="K2" s="15" t="s">
        <v>135</v>
      </c>
    </row>
    <row r="3" spans="1:11" ht="24" customHeight="1" x14ac:dyDescent="0.15">
      <c r="A3" s="19" t="s">
        <v>8</v>
      </c>
      <c r="B3" s="17"/>
      <c r="C3" s="17"/>
      <c r="D3" s="17"/>
      <c r="E3" s="17"/>
      <c r="F3" s="17"/>
      <c r="G3" s="17"/>
      <c r="H3" s="17"/>
      <c r="I3" s="17"/>
      <c r="J3" s="17"/>
      <c r="K3" s="18"/>
    </row>
    <row r="4" spans="1:11" ht="14.25" customHeight="1" x14ac:dyDescent="0.15"/>
    <row r="5" spans="1:11" ht="15" customHeight="1" x14ac:dyDescent="0.15">
      <c r="A5" s="7" t="s">
        <v>9</v>
      </c>
      <c r="B5" s="7"/>
    </row>
    <row r="6" spans="1:11" ht="15" customHeight="1" x14ac:dyDescent="0.15">
      <c r="A6" s="7"/>
      <c r="B6" s="56" t="s">
        <v>10</v>
      </c>
      <c r="C6" s="56" t="s">
        <v>11</v>
      </c>
      <c r="D6" s="56" t="s">
        <v>12</v>
      </c>
      <c r="E6" s="56" t="s">
        <v>13</v>
      </c>
      <c r="F6" s="56" t="s">
        <v>14</v>
      </c>
      <c r="G6" s="56" t="s">
        <v>15</v>
      </c>
      <c r="H6" s="56" t="s">
        <v>16</v>
      </c>
      <c r="I6" s="56" t="s">
        <v>17</v>
      </c>
      <c r="J6" s="56" t="s">
        <v>18</v>
      </c>
      <c r="K6" s="56" t="s">
        <v>19</v>
      </c>
    </row>
    <row r="7" spans="1:11" s="12" customFormat="1" ht="39" customHeight="1" x14ac:dyDescent="0.15">
      <c r="B7" s="56" t="s">
        <v>20</v>
      </c>
      <c r="C7" s="56" t="s">
        <v>21</v>
      </c>
      <c r="D7" s="56" t="s">
        <v>22</v>
      </c>
      <c r="E7" s="56" t="s">
        <v>23</v>
      </c>
      <c r="F7" s="56" t="s">
        <v>24</v>
      </c>
      <c r="G7" s="56" t="s">
        <v>25</v>
      </c>
      <c r="H7" s="56" t="s">
        <v>26</v>
      </c>
      <c r="I7" s="56" t="s">
        <v>27</v>
      </c>
      <c r="J7" s="56" t="s">
        <v>28</v>
      </c>
      <c r="K7" s="56" t="s">
        <v>29</v>
      </c>
    </row>
    <row r="8" spans="1:11" ht="384.95" customHeight="1" x14ac:dyDescent="0.15">
      <c r="B8" s="57">
        <v>1</v>
      </c>
      <c r="C8" s="36" t="s">
        <v>30</v>
      </c>
      <c r="D8" s="58" t="s">
        <v>31</v>
      </c>
      <c r="E8" s="70">
        <f>ROUND((56/201*E9)*300*2/180,0)</f>
        <v>4725</v>
      </c>
      <c r="F8" s="36" t="s">
        <v>32</v>
      </c>
      <c r="G8" s="71" t="s">
        <v>33</v>
      </c>
      <c r="H8" s="71" t="s">
        <v>34</v>
      </c>
      <c r="I8" s="72" t="s">
        <v>134</v>
      </c>
      <c r="J8" s="72" t="s">
        <v>36</v>
      </c>
      <c r="K8" s="72" t="s">
        <v>37</v>
      </c>
    </row>
    <row r="9" spans="1:11" ht="68.25" customHeight="1" x14ac:dyDescent="0.15">
      <c r="B9" s="57">
        <v>2</v>
      </c>
      <c r="C9" s="36" t="s">
        <v>38</v>
      </c>
      <c r="D9" s="58" t="s">
        <v>39</v>
      </c>
      <c r="E9" s="70">
        <f>(31+30+31+31+28+31+30)*24</f>
        <v>5088</v>
      </c>
      <c r="F9" s="36" t="s">
        <v>40</v>
      </c>
      <c r="G9" s="71" t="s">
        <v>33</v>
      </c>
      <c r="H9" s="71" t="s">
        <v>41</v>
      </c>
      <c r="I9" s="73" t="s">
        <v>133</v>
      </c>
      <c r="J9" s="73" t="s">
        <v>43</v>
      </c>
      <c r="K9" s="73" t="s">
        <v>43</v>
      </c>
    </row>
    <row r="10" spans="1:11" ht="8.25" customHeight="1" x14ac:dyDescent="0.15"/>
    <row r="11" spans="1:11" ht="15" customHeight="1" x14ac:dyDescent="0.15">
      <c r="A11" s="7" t="s">
        <v>44</v>
      </c>
    </row>
    <row r="12" spans="1:11" ht="15" customHeight="1" x14ac:dyDescent="0.15">
      <c r="B12" s="56" t="s">
        <v>10</v>
      </c>
      <c r="C12" s="90" t="s">
        <v>11</v>
      </c>
      <c r="D12" s="90"/>
      <c r="E12" s="56" t="s">
        <v>12</v>
      </c>
      <c r="F12" s="56" t="s">
        <v>13</v>
      </c>
      <c r="G12" s="90" t="s">
        <v>14</v>
      </c>
      <c r="H12" s="90"/>
      <c r="I12" s="90"/>
      <c r="J12" s="90" t="s">
        <v>15</v>
      </c>
      <c r="K12" s="90"/>
    </row>
    <row r="13" spans="1:11" ht="39" customHeight="1" x14ac:dyDescent="0.15">
      <c r="B13" s="56" t="s">
        <v>21</v>
      </c>
      <c r="C13" s="90" t="s">
        <v>22</v>
      </c>
      <c r="D13" s="90"/>
      <c r="E13" s="56" t="s">
        <v>23</v>
      </c>
      <c r="F13" s="56" t="s">
        <v>24</v>
      </c>
      <c r="G13" s="90" t="s">
        <v>26</v>
      </c>
      <c r="H13" s="90"/>
      <c r="I13" s="90"/>
      <c r="J13" s="90" t="s">
        <v>29</v>
      </c>
      <c r="K13" s="90"/>
    </row>
    <row r="14" spans="1:11" ht="36" customHeight="1" x14ac:dyDescent="0.15">
      <c r="B14" s="36" t="s">
        <v>45</v>
      </c>
      <c r="C14" s="96" t="s">
        <v>46</v>
      </c>
      <c r="D14" s="96"/>
      <c r="E14" s="88">
        <v>1.2</v>
      </c>
      <c r="F14" s="36" t="s">
        <v>47</v>
      </c>
      <c r="G14" s="97" t="s">
        <v>48</v>
      </c>
      <c r="H14" s="97"/>
      <c r="I14" s="97"/>
      <c r="J14" s="91"/>
      <c r="K14" s="91"/>
    </row>
    <row r="15" spans="1:11" ht="54" customHeight="1" x14ac:dyDescent="0.15">
      <c r="B15" s="36" t="s">
        <v>49</v>
      </c>
      <c r="C15" s="96" t="s">
        <v>50</v>
      </c>
      <c r="D15" s="96"/>
      <c r="E15" s="74">
        <f>ROUND((1.1501*0.5+1.0559*0.5),3)</f>
        <v>1.103</v>
      </c>
      <c r="F15" s="36" t="s">
        <v>51</v>
      </c>
      <c r="G15" s="97" t="s">
        <v>52</v>
      </c>
      <c r="H15" s="97"/>
      <c r="I15" s="97"/>
      <c r="J15" s="91"/>
      <c r="K15" s="91"/>
    </row>
    <row r="16" spans="1:11" ht="8.25" customHeight="1" x14ac:dyDescent="0.15"/>
    <row r="17" spans="1:10" ht="15" customHeight="1" x14ac:dyDescent="0.15">
      <c r="A17" s="5" t="s">
        <v>53</v>
      </c>
      <c r="B17" s="5"/>
    </row>
    <row r="18" spans="1:10" ht="16.5" customHeight="1" thickBot="1" x14ac:dyDescent="0.2">
      <c r="B18" s="93" t="s">
        <v>54</v>
      </c>
      <c r="C18" s="93"/>
      <c r="D18" s="22" t="s">
        <v>24</v>
      </c>
    </row>
    <row r="19" spans="1:10" ht="19.5" customHeight="1" thickBot="1" x14ac:dyDescent="0.2">
      <c r="B19" s="94">
        <f>ROUNDDOWN('MPS(calc_process)'!G6, 0)</f>
        <v>92</v>
      </c>
      <c r="C19" s="95"/>
      <c r="D19" s="59" t="s">
        <v>55</v>
      </c>
    </row>
    <row r="20" spans="1:10" ht="20.100000000000001" customHeight="1" x14ac:dyDescent="0.15">
      <c r="B20" s="6"/>
      <c r="C20" s="6"/>
      <c r="F20" s="13"/>
      <c r="G20" s="13"/>
    </row>
    <row r="21" spans="1:10" ht="15" customHeight="1" x14ac:dyDescent="0.15">
      <c r="A21" s="7" t="s">
        <v>56</v>
      </c>
    </row>
    <row r="22" spans="1:10" ht="15" customHeight="1" x14ac:dyDescent="0.15">
      <c r="B22" s="9" t="s">
        <v>2</v>
      </c>
      <c r="C22" s="92" t="s">
        <v>3</v>
      </c>
      <c r="D22" s="92"/>
      <c r="E22" s="92"/>
      <c r="F22" s="92"/>
      <c r="G22" s="92"/>
      <c r="H22" s="92"/>
      <c r="I22" s="92"/>
      <c r="J22" s="14"/>
    </row>
    <row r="23" spans="1:10" ht="15" customHeight="1" x14ac:dyDescent="0.15">
      <c r="B23" s="9" t="s">
        <v>1</v>
      </c>
      <c r="C23" s="92" t="s">
        <v>4</v>
      </c>
      <c r="D23" s="92"/>
      <c r="E23" s="92"/>
      <c r="F23" s="92"/>
      <c r="G23" s="92"/>
      <c r="H23" s="92"/>
      <c r="I23" s="92"/>
      <c r="J23" s="14"/>
    </row>
    <row r="24" spans="1:10" ht="15" customHeight="1" x14ac:dyDescent="0.15">
      <c r="B24" s="9" t="s">
        <v>5</v>
      </c>
      <c r="C24" s="92" t="s">
        <v>6</v>
      </c>
      <c r="D24" s="92"/>
      <c r="E24" s="92"/>
      <c r="F24" s="92"/>
      <c r="G24" s="92"/>
      <c r="H24" s="92"/>
      <c r="I24" s="92"/>
      <c r="J24" s="14"/>
    </row>
  </sheetData>
  <sheetProtection password="C5C3" sheet="1" objects="1" scenarios="1" formatCells="0" formatRows="0"/>
  <mergeCells count="17">
    <mergeCell ref="J14:K14"/>
    <mergeCell ref="J15:K15"/>
    <mergeCell ref="C23:I23"/>
    <mergeCell ref="C24:I24"/>
    <mergeCell ref="B18:C18"/>
    <mergeCell ref="B19:C19"/>
    <mergeCell ref="C22:I22"/>
    <mergeCell ref="C14:D14"/>
    <mergeCell ref="G14:I14"/>
    <mergeCell ref="C15:D15"/>
    <mergeCell ref="G15:I15"/>
    <mergeCell ref="J12:K12"/>
    <mergeCell ref="J13:K13"/>
    <mergeCell ref="G12:I12"/>
    <mergeCell ref="C12:D12"/>
    <mergeCell ref="C13:D13"/>
    <mergeCell ref="G13:I13"/>
  </mergeCells>
  <phoneticPr fontId="3"/>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8" customWidth="1"/>
    <col min="10" max="16384" width="9" style="1"/>
  </cols>
  <sheetData>
    <row r="1" spans="1:11" ht="18" customHeight="1" x14ac:dyDescent="0.15">
      <c r="I1" s="15" t="str">
        <f>'MPS(input)'!K1</f>
        <v>Monitoring Spreadsheet: JCM_MN_AM002_ver01.0</v>
      </c>
    </row>
    <row r="2" spans="1:11" ht="18" customHeight="1" x14ac:dyDescent="0.15">
      <c r="I2" s="15" t="str">
        <f>'MPS(input)'!K2</f>
        <v>Reference Number: MN001</v>
      </c>
    </row>
    <row r="3" spans="1:11" ht="24" customHeight="1" x14ac:dyDescent="0.15">
      <c r="A3" s="98" t="s">
        <v>57</v>
      </c>
      <c r="B3" s="98"/>
      <c r="C3" s="98"/>
      <c r="D3" s="98"/>
      <c r="E3" s="98"/>
      <c r="F3" s="98"/>
      <c r="G3" s="98"/>
      <c r="H3" s="98"/>
      <c r="I3" s="98"/>
    </row>
    <row r="4" spans="1:11" ht="11.25" customHeight="1" x14ac:dyDescent="0.15"/>
    <row r="5" spans="1:11" ht="18.75" customHeight="1" thickBot="1" x14ac:dyDescent="0.2">
      <c r="A5" s="40" t="s">
        <v>58</v>
      </c>
      <c r="B5" s="21"/>
      <c r="C5" s="21"/>
      <c r="D5" s="21"/>
      <c r="E5" s="20"/>
      <c r="F5" s="22" t="s">
        <v>59</v>
      </c>
      <c r="G5" s="62" t="s">
        <v>60</v>
      </c>
      <c r="H5" s="22" t="s">
        <v>24</v>
      </c>
      <c r="I5" s="23" t="s">
        <v>0</v>
      </c>
    </row>
    <row r="6" spans="1:11" ht="18.75" customHeight="1" thickBot="1" x14ac:dyDescent="0.2">
      <c r="A6" s="41"/>
      <c r="B6" s="24" t="s">
        <v>61</v>
      </c>
      <c r="C6" s="25"/>
      <c r="D6" s="25"/>
      <c r="E6" s="25"/>
      <c r="F6" s="60" t="s">
        <v>109</v>
      </c>
      <c r="G6" s="80">
        <f>G12-G18</f>
        <v>92</v>
      </c>
      <c r="H6" s="61" t="s">
        <v>55</v>
      </c>
      <c r="I6" s="27" t="s">
        <v>62</v>
      </c>
    </row>
    <row r="7" spans="1:11" ht="18.75" customHeight="1" x14ac:dyDescent="0.15">
      <c r="A7" s="40" t="s">
        <v>63</v>
      </c>
      <c r="B7" s="28"/>
      <c r="C7" s="28"/>
      <c r="D7" s="28"/>
      <c r="E7" s="29"/>
      <c r="F7" s="29"/>
      <c r="G7" s="64"/>
      <c r="H7" s="29"/>
      <c r="I7" s="30"/>
      <c r="J7" s="65"/>
      <c r="K7" s="65"/>
    </row>
    <row r="8" spans="1:11" ht="18.75" customHeight="1" x14ac:dyDescent="0.15">
      <c r="A8" s="42"/>
      <c r="B8" s="24" t="s">
        <v>64</v>
      </c>
      <c r="C8" s="24"/>
      <c r="D8" s="24"/>
      <c r="E8" s="24"/>
      <c r="F8" s="31" t="s">
        <v>110</v>
      </c>
      <c r="G8" s="68">
        <f>F31</f>
        <v>9.0899999999999995E-2</v>
      </c>
      <c r="H8" s="54" t="s">
        <v>65</v>
      </c>
      <c r="I8" s="32" t="s">
        <v>66</v>
      </c>
      <c r="J8" s="16"/>
      <c r="K8" s="16"/>
    </row>
    <row r="9" spans="1:11" ht="18.75" customHeight="1" x14ac:dyDescent="0.15">
      <c r="A9" s="42"/>
      <c r="B9" s="24" t="s">
        <v>67</v>
      </c>
      <c r="C9" s="25"/>
      <c r="D9" s="25"/>
      <c r="E9" s="25"/>
      <c r="F9" s="27" t="s">
        <v>109</v>
      </c>
      <c r="G9" s="55">
        <f>F34</f>
        <v>0.53300000000000003</v>
      </c>
      <c r="H9" s="50" t="s">
        <v>68</v>
      </c>
      <c r="I9" s="27" t="s">
        <v>69</v>
      </c>
    </row>
    <row r="10" spans="1:11" ht="18.75" customHeight="1" x14ac:dyDescent="0.15">
      <c r="A10" s="41"/>
      <c r="B10" s="24" t="s">
        <v>70</v>
      </c>
      <c r="C10" s="25"/>
      <c r="D10" s="25"/>
      <c r="E10" s="25"/>
      <c r="F10" s="27" t="s">
        <v>109</v>
      </c>
      <c r="G10" s="55">
        <f>F35</f>
        <v>0.61</v>
      </c>
      <c r="H10" s="50" t="s">
        <v>68</v>
      </c>
      <c r="I10" s="27" t="s">
        <v>71</v>
      </c>
    </row>
    <row r="11" spans="1:11" ht="18.75" customHeight="1" thickBot="1" x14ac:dyDescent="0.2">
      <c r="A11" s="40" t="s">
        <v>72</v>
      </c>
      <c r="B11" s="29"/>
      <c r="C11" s="28"/>
      <c r="D11" s="30"/>
      <c r="E11" s="30"/>
      <c r="F11" s="30"/>
      <c r="G11" s="63"/>
      <c r="H11" s="29"/>
      <c r="I11" s="30"/>
      <c r="J11" s="16"/>
      <c r="K11" s="16"/>
    </row>
    <row r="12" spans="1:11" ht="18.75" customHeight="1" thickBot="1" x14ac:dyDescent="0.2">
      <c r="A12" s="42"/>
      <c r="B12" s="49" t="s">
        <v>73</v>
      </c>
      <c r="C12" s="25"/>
      <c r="D12" s="25"/>
      <c r="E12" s="25"/>
      <c r="F12" s="60" t="s">
        <v>109</v>
      </c>
      <c r="G12" s="80">
        <f>G13</f>
        <v>805</v>
      </c>
      <c r="H12" s="61" t="s">
        <v>74</v>
      </c>
      <c r="I12" s="34" t="s">
        <v>75</v>
      </c>
    </row>
    <row r="13" spans="1:11" ht="18.75" customHeight="1" x14ac:dyDescent="0.15">
      <c r="A13" s="42"/>
      <c r="B13" s="44"/>
      <c r="C13" s="46" t="s">
        <v>76</v>
      </c>
      <c r="D13" s="35"/>
      <c r="E13" s="35"/>
      <c r="F13" s="34" t="s">
        <v>109</v>
      </c>
      <c r="G13" s="81">
        <f>ROUNDDOWN(G14*1/G15*G16,0)</f>
        <v>805</v>
      </c>
      <c r="H13" s="26" t="s">
        <v>74</v>
      </c>
      <c r="I13" s="34"/>
    </row>
    <row r="14" spans="1:11" ht="18.75" customHeight="1" x14ac:dyDescent="0.15">
      <c r="A14" s="42"/>
      <c r="B14" s="44"/>
      <c r="C14" s="47"/>
      <c r="D14" s="35" t="s">
        <v>77</v>
      </c>
      <c r="E14" s="35"/>
      <c r="F14" s="34" t="s">
        <v>109</v>
      </c>
      <c r="G14" s="75">
        <f>'MPS(input)'!E8</f>
        <v>4725</v>
      </c>
      <c r="H14" s="35" t="s">
        <v>78</v>
      </c>
      <c r="I14" s="34" t="s">
        <v>79</v>
      </c>
    </row>
    <row r="15" spans="1:11" ht="18.75" customHeight="1" x14ac:dyDescent="0.15">
      <c r="A15" s="42"/>
      <c r="B15" s="44"/>
      <c r="C15" s="47"/>
      <c r="D15" s="36" t="s">
        <v>67</v>
      </c>
      <c r="E15" s="35"/>
      <c r="F15" s="34" t="s">
        <v>109</v>
      </c>
      <c r="G15" s="55">
        <f>F34</f>
        <v>0.53300000000000003</v>
      </c>
      <c r="H15" s="50" t="s">
        <v>68</v>
      </c>
      <c r="I15" s="27" t="s">
        <v>69</v>
      </c>
    </row>
    <row r="16" spans="1:11" ht="18.75" customHeight="1" x14ac:dyDescent="0.15">
      <c r="A16" s="41"/>
      <c r="B16" s="45"/>
      <c r="C16" s="48"/>
      <c r="D16" s="36" t="s">
        <v>80</v>
      </c>
      <c r="E16" s="35"/>
      <c r="F16" s="87" t="s">
        <v>111</v>
      </c>
      <c r="G16" s="78">
        <f>F31</f>
        <v>9.0899999999999995E-2</v>
      </c>
      <c r="H16" s="50" t="s">
        <v>81</v>
      </c>
      <c r="I16" s="37" t="s">
        <v>82</v>
      </c>
    </row>
    <row r="17" spans="1:9" ht="18.75" customHeight="1" thickBot="1" x14ac:dyDescent="0.2">
      <c r="A17" s="40" t="s">
        <v>83</v>
      </c>
      <c r="B17" s="21"/>
      <c r="C17" s="21"/>
      <c r="D17" s="21"/>
      <c r="E17" s="20"/>
      <c r="F17" s="22"/>
      <c r="G17" s="40"/>
      <c r="H17" s="20"/>
      <c r="I17" s="22"/>
    </row>
    <row r="18" spans="1:9" ht="18.75" customHeight="1" thickBot="1" x14ac:dyDescent="0.2">
      <c r="A18" s="42"/>
      <c r="B18" s="43" t="s">
        <v>84</v>
      </c>
      <c r="C18" s="38"/>
      <c r="D18" s="38"/>
      <c r="E18" s="38"/>
      <c r="F18" s="60" t="s">
        <v>109</v>
      </c>
      <c r="G18" s="80">
        <f>G19+G23</f>
        <v>713</v>
      </c>
      <c r="H18" s="61" t="s">
        <v>74</v>
      </c>
      <c r="I18" s="34" t="s">
        <v>85</v>
      </c>
    </row>
    <row r="19" spans="1:9" ht="18.75" customHeight="1" x14ac:dyDescent="0.15">
      <c r="A19" s="42"/>
      <c r="B19" s="44"/>
      <c r="C19" s="46" t="s">
        <v>86</v>
      </c>
      <c r="D19" s="35"/>
      <c r="E19" s="35"/>
      <c r="F19" s="34" t="s">
        <v>109</v>
      </c>
      <c r="G19" s="81">
        <f>ROUNDUP(G20*1/G21*G22,0)</f>
        <v>705</v>
      </c>
      <c r="H19" s="26" t="s">
        <v>74</v>
      </c>
      <c r="I19" s="34"/>
    </row>
    <row r="20" spans="1:9" ht="18.75" customHeight="1" x14ac:dyDescent="0.15">
      <c r="A20" s="42"/>
      <c r="B20" s="44"/>
      <c r="C20" s="47"/>
      <c r="D20" s="35" t="s">
        <v>77</v>
      </c>
      <c r="E20" s="35"/>
      <c r="F20" s="34" t="s">
        <v>109</v>
      </c>
      <c r="G20" s="75">
        <f>G14</f>
        <v>4725</v>
      </c>
      <c r="H20" s="35" t="s">
        <v>78</v>
      </c>
      <c r="I20" s="34" t="s">
        <v>79</v>
      </c>
    </row>
    <row r="21" spans="1:9" ht="18.75" customHeight="1" x14ac:dyDescent="0.15">
      <c r="A21" s="42"/>
      <c r="B21" s="44"/>
      <c r="C21" s="47"/>
      <c r="D21" s="36" t="s">
        <v>70</v>
      </c>
      <c r="E21" s="35"/>
      <c r="F21" s="37" t="s">
        <v>109</v>
      </c>
      <c r="G21" s="55">
        <f>F35</f>
        <v>0.61</v>
      </c>
      <c r="H21" s="50" t="s">
        <v>68</v>
      </c>
      <c r="I21" s="27" t="s">
        <v>71</v>
      </c>
    </row>
    <row r="22" spans="1:9" ht="18.75" customHeight="1" x14ac:dyDescent="0.15">
      <c r="A22" s="42"/>
      <c r="B22" s="44"/>
      <c r="C22" s="48"/>
      <c r="D22" s="36" t="s">
        <v>80</v>
      </c>
      <c r="E22" s="35"/>
      <c r="F22" s="31" t="s">
        <v>112</v>
      </c>
      <c r="G22" s="68">
        <f>F31</f>
        <v>9.0899999999999995E-2</v>
      </c>
      <c r="H22" s="50" t="s">
        <v>81</v>
      </c>
      <c r="I22" s="37" t="s">
        <v>82</v>
      </c>
    </row>
    <row r="23" spans="1:9" ht="18.75" customHeight="1" x14ac:dyDescent="0.15">
      <c r="A23" s="42"/>
      <c r="B23" s="44"/>
      <c r="C23" s="46" t="s">
        <v>87</v>
      </c>
      <c r="D23" s="35"/>
      <c r="E23" s="35"/>
      <c r="F23" s="34" t="s">
        <v>109</v>
      </c>
      <c r="G23" s="82">
        <f>ROUNDUP(G24*G27,0)</f>
        <v>8</v>
      </c>
      <c r="H23" s="26" t="s">
        <v>74</v>
      </c>
      <c r="I23" s="34"/>
    </row>
    <row r="24" spans="1:9" ht="18.75" customHeight="1" x14ac:dyDescent="0.15">
      <c r="A24" s="42"/>
      <c r="B24" s="44"/>
      <c r="C24" s="47"/>
      <c r="D24" s="36" t="s">
        <v>88</v>
      </c>
      <c r="E24" s="35"/>
      <c r="F24" s="39" t="s">
        <v>113</v>
      </c>
      <c r="G24" s="69">
        <f>ROUNDUP(G25*G26/1000,0)</f>
        <v>7</v>
      </c>
      <c r="H24" s="33" t="s">
        <v>89</v>
      </c>
      <c r="I24" s="34" t="s">
        <v>90</v>
      </c>
    </row>
    <row r="25" spans="1:9" ht="18.75" customHeight="1" x14ac:dyDescent="0.15">
      <c r="A25" s="42"/>
      <c r="B25" s="44"/>
      <c r="C25" s="47"/>
      <c r="D25" s="36" t="s">
        <v>91</v>
      </c>
      <c r="E25" s="35"/>
      <c r="F25" s="34" t="s">
        <v>109</v>
      </c>
      <c r="G25" s="75">
        <f>'MPS(input)'!E9</f>
        <v>5088</v>
      </c>
      <c r="H25" s="35" t="s">
        <v>92</v>
      </c>
      <c r="I25" s="34" t="s">
        <v>93</v>
      </c>
    </row>
    <row r="26" spans="1:9" ht="18.75" customHeight="1" x14ac:dyDescent="0.15">
      <c r="A26" s="42"/>
      <c r="B26" s="44"/>
      <c r="C26" s="47"/>
      <c r="D26" s="66" t="s">
        <v>94</v>
      </c>
      <c r="E26" s="67"/>
      <c r="F26" s="34" t="s">
        <v>109</v>
      </c>
      <c r="G26" s="76">
        <f>'MPS(input)'!E14</f>
        <v>1.2</v>
      </c>
      <c r="H26" s="77" t="s">
        <v>95</v>
      </c>
      <c r="I26" s="34" t="s">
        <v>96</v>
      </c>
    </row>
    <row r="27" spans="1:9" ht="18.75" customHeight="1" x14ac:dyDescent="0.15">
      <c r="A27" s="41"/>
      <c r="B27" s="45"/>
      <c r="C27" s="48"/>
      <c r="D27" s="36" t="s">
        <v>97</v>
      </c>
      <c r="E27" s="35"/>
      <c r="F27" s="39" t="s">
        <v>113</v>
      </c>
      <c r="G27" s="79">
        <f>'MPS(input)'!E15</f>
        <v>1.103</v>
      </c>
      <c r="H27" s="77" t="s">
        <v>98</v>
      </c>
      <c r="I27" s="37" t="s">
        <v>99</v>
      </c>
    </row>
    <row r="28" spans="1:9" x14ac:dyDescent="0.15">
      <c r="A28" s="2"/>
      <c r="B28" s="2"/>
      <c r="C28" s="2"/>
      <c r="D28" s="2"/>
      <c r="E28" s="2"/>
      <c r="F28" s="11"/>
      <c r="G28" s="10"/>
      <c r="H28" s="10"/>
      <c r="I28" s="3"/>
    </row>
    <row r="29" spans="1:9" ht="21.75" customHeight="1" x14ac:dyDescent="0.15">
      <c r="E29" s="2" t="s">
        <v>100</v>
      </c>
      <c r="F29" s="6"/>
    </row>
    <row r="30" spans="1:9" ht="21.75" customHeight="1" x14ac:dyDescent="0.15">
      <c r="E30" s="50" t="s">
        <v>101</v>
      </c>
      <c r="F30" s="51" t="s">
        <v>102</v>
      </c>
      <c r="G30" s="51" t="s">
        <v>103</v>
      </c>
      <c r="H30" s="3"/>
    </row>
    <row r="31" spans="1:9" ht="51" customHeight="1" x14ac:dyDescent="0.15">
      <c r="E31" s="52" t="s">
        <v>104</v>
      </c>
      <c r="F31" s="68">
        <v>9.0899999999999995E-2</v>
      </c>
      <c r="G31" s="50" t="s">
        <v>81</v>
      </c>
      <c r="H31" s="3"/>
    </row>
    <row r="32" spans="1:9" x14ac:dyDescent="0.15">
      <c r="E32" s="4"/>
      <c r="F32" s="4"/>
      <c r="G32" s="2"/>
      <c r="H32" s="2"/>
    </row>
    <row r="33" spans="5:8" ht="21.75" customHeight="1" x14ac:dyDescent="0.15">
      <c r="E33" s="50" t="s">
        <v>105</v>
      </c>
      <c r="F33" s="53" t="s">
        <v>106</v>
      </c>
      <c r="G33" s="51" t="s">
        <v>103</v>
      </c>
      <c r="H33" s="2"/>
    </row>
    <row r="34" spans="5:8" ht="21.75" customHeight="1" x14ac:dyDescent="0.15">
      <c r="E34" s="54" t="s">
        <v>107</v>
      </c>
      <c r="F34" s="55">
        <v>0.53300000000000003</v>
      </c>
      <c r="G34" s="50" t="s">
        <v>68</v>
      </c>
      <c r="H34" s="2"/>
    </row>
    <row r="35" spans="5:8" ht="21.75" customHeight="1" x14ac:dyDescent="0.15">
      <c r="E35" s="54" t="s">
        <v>108</v>
      </c>
      <c r="F35" s="55">
        <v>0.61</v>
      </c>
      <c r="G35" s="50" t="s">
        <v>68</v>
      </c>
      <c r="H35" s="2"/>
    </row>
    <row r="36" spans="5:8" s="8" customFormat="1" x14ac:dyDescent="0.15">
      <c r="E36" s="2"/>
      <c r="F36" s="2"/>
      <c r="G36" s="2"/>
      <c r="H36" s="2"/>
    </row>
  </sheetData>
  <sheetProtection password="C5C3" sheet="1" objects="1" scenarios="1"/>
  <mergeCells count="1">
    <mergeCell ref="A3:I3"/>
  </mergeCells>
  <phoneticPr fontId="3"/>
  <pageMargins left="0.70866141732283472" right="0.70866141732283472" top="0.74803149606299213" bottom="0.74803149606299213" header="0.31496062992125984" footer="0.31496062992125984"/>
  <pageSetup paperSize="9" scale="79" fitToHeight="2"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90" zoomScaleNormal="90" workbookViewId="0"/>
  </sheetViews>
  <sheetFormatPr defaultRowHeight="13.5" x14ac:dyDescent="0.15"/>
  <cols>
    <col min="1" max="1" width="3.625" style="83" customWidth="1"/>
    <col min="2" max="2" width="36.375" style="83" customWidth="1"/>
    <col min="3" max="3" width="49.125" style="83" customWidth="1"/>
    <col min="4" max="256" width="9" style="83"/>
    <col min="257" max="257" width="3.625" style="83" customWidth="1"/>
    <col min="258" max="258" width="36.375" style="83" customWidth="1"/>
    <col min="259" max="259" width="49.125" style="83" customWidth="1"/>
    <col min="260" max="512" width="9" style="83"/>
    <col min="513" max="513" width="3.625" style="83" customWidth="1"/>
    <col min="514" max="514" width="36.375" style="83" customWidth="1"/>
    <col min="515" max="515" width="49.125" style="83" customWidth="1"/>
    <col min="516" max="768" width="9" style="83"/>
    <col min="769" max="769" width="3.625" style="83" customWidth="1"/>
    <col min="770" max="770" width="36.375" style="83" customWidth="1"/>
    <col min="771" max="771" width="49.125" style="83" customWidth="1"/>
    <col min="772" max="1024" width="9" style="83"/>
    <col min="1025" max="1025" width="3.625" style="83" customWidth="1"/>
    <col min="1026" max="1026" width="36.375" style="83" customWidth="1"/>
    <col min="1027" max="1027" width="49.125" style="83" customWidth="1"/>
    <col min="1028" max="1280" width="9" style="83"/>
    <col min="1281" max="1281" width="3.625" style="83" customWidth="1"/>
    <col min="1282" max="1282" width="36.375" style="83" customWidth="1"/>
    <col min="1283" max="1283" width="49.125" style="83" customWidth="1"/>
    <col min="1284" max="1536" width="9" style="83"/>
    <col min="1537" max="1537" width="3.625" style="83" customWidth="1"/>
    <col min="1538" max="1538" width="36.375" style="83" customWidth="1"/>
    <col min="1539" max="1539" width="49.125" style="83" customWidth="1"/>
    <col min="1540" max="1792" width="9" style="83"/>
    <col min="1793" max="1793" width="3.625" style="83" customWidth="1"/>
    <col min="1794" max="1794" width="36.375" style="83" customWidth="1"/>
    <col min="1795" max="1795" width="49.125" style="83" customWidth="1"/>
    <col min="1796" max="2048" width="9" style="83"/>
    <col min="2049" max="2049" width="3.625" style="83" customWidth="1"/>
    <col min="2050" max="2050" width="36.375" style="83" customWidth="1"/>
    <col min="2051" max="2051" width="49.125" style="83" customWidth="1"/>
    <col min="2052" max="2304" width="9" style="83"/>
    <col min="2305" max="2305" width="3.625" style="83" customWidth="1"/>
    <col min="2306" max="2306" width="36.375" style="83" customWidth="1"/>
    <col min="2307" max="2307" width="49.125" style="83" customWidth="1"/>
    <col min="2308" max="2560" width="9" style="83"/>
    <col min="2561" max="2561" width="3.625" style="83" customWidth="1"/>
    <col min="2562" max="2562" width="36.375" style="83" customWidth="1"/>
    <col min="2563" max="2563" width="49.125" style="83" customWidth="1"/>
    <col min="2564" max="2816" width="9" style="83"/>
    <col min="2817" max="2817" width="3.625" style="83" customWidth="1"/>
    <col min="2818" max="2818" width="36.375" style="83" customWidth="1"/>
    <col min="2819" max="2819" width="49.125" style="83" customWidth="1"/>
    <col min="2820" max="3072" width="9" style="83"/>
    <col min="3073" max="3073" width="3.625" style="83" customWidth="1"/>
    <col min="3074" max="3074" width="36.375" style="83" customWidth="1"/>
    <col min="3075" max="3075" width="49.125" style="83" customWidth="1"/>
    <col min="3076" max="3328" width="9" style="83"/>
    <col min="3329" max="3329" width="3.625" style="83" customWidth="1"/>
    <col min="3330" max="3330" width="36.375" style="83" customWidth="1"/>
    <col min="3331" max="3331" width="49.125" style="83" customWidth="1"/>
    <col min="3332" max="3584" width="9" style="83"/>
    <col min="3585" max="3585" width="3.625" style="83" customWidth="1"/>
    <col min="3586" max="3586" width="36.375" style="83" customWidth="1"/>
    <col min="3587" max="3587" width="49.125" style="83" customWidth="1"/>
    <col min="3588" max="3840" width="9" style="83"/>
    <col min="3841" max="3841" width="3.625" style="83" customWidth="1"/>
    <col min="3842" max="3842" width="36.375" style="83" customWidth="1"/>
    <col min="3843" max="3843" width="49.125" style="83" customWidth="1"/>
    <col min="3844" max="4096" width="9" style="83"/>
    <col min="4097" max="4097" width="3.625" style="83" customWidth="1"/>
    <col min="4098" max="4098" width="36.375" style="83" customWidth="1"/>
    <col min="4099" max="4099" width="49.125" style="83" customWidth="1"/>
    <col min="4100" max="4352" width="9" style="83"/>
    <col min="4353" max="4353" width="3.625" style="83" customWidth="1"/>
    <col min="4354" max="4354" width="36.375" style="83" customWidth="1"/>
    <col min="4355" max="4355" width="49.125" style="83" customWidth="1"/>
    <col min="4356" max="4608" width="9" style="83"/>
    <col min="4609" max="4609" width="3.625" style="83" customWidth="1"/>
    <col min="4610" max="4610" width="36.375" style="83" customWidth="1"/>
    <col min="4611" max="4611" width="49.125" style="83" customWidth="1"/>
    <col min="4612" max="4864" width="9" style="83"/>
    <col min="4865" max="4865" width="3.625" style="83" customWidth="1"/>
    <col min="4866" max="4866" width="36.375" style="83" customWidth="1"/>
    <col min="4867" max="4867" width="49.125" style="83" customWidth="1"/>
    <col min="4868" max="5120" width="9" style="83"/>
    <col min="5121" max="5121" width="3.625" style="83" customWidth="1"/>
    <col min="5122" max="5122" width="36.375" style="83" customWidth="1"/>
    <col min="5123" max="5123" width="49.125" style="83" customWidth="1"/>
    <col min="5124" max="5376" width="9" style="83"/>
    <col min="5377" max="5377" width="3.625" style="83" customWidth="1"/>
    <col min="5378" max="5378" width="36.375" style="83" customWidth="1"/>
    <col min="5379" max="5379" width="49.125" style="83" customWidth="1"/>
    <col min="5380" max="5632" width="9" style="83"/>
    <col min="5633" max="5633" width="3.625" style="83" customWidth="1"/>
    <col min="5634" max="5634" width="36.375" style="83" customWidth="1"/>
    <col min="5635" max="5635" width="49.125" style="83" customWidth="1"/>
    <col min="5636" max="5888" width="9" style="83"/>
    <col min="5889" max="5889" width="3.625" style="83" customWidth="1"/>
    <col min="5890" max="5890" width="36.375" style="83" customWidth="1"/>
    <col min="5891" max="5891" width="49.125" style="83" customWidth="1"/>
    <col min="5892" max="6144" width="9" style="83"/>
    <col min="6145" max="6145" width="3.625" style="83" customWidth="1"/>
    <col min="6146" max="6146" width="36.375" style="83" customWidth="1"/>
    <col min="6147" max="6147" width="49.125" style="83" customWidth="1"/>
    <col min="6148" max="6400" width="9" style="83"/>
    <col min="6401" max="6401" width="3.625" style="83" customWidth="1"/>
    <col min="6402" max="6402" width="36.375" style="83" customWidth="1"/>
    <col min="6403" max="6403" width="49.125" style="83" customWidth="1"/>
    <col min="6404" max="6656" width="9" style="83"/>
    <col min="6657" max="6657" width="3.625" style="83" customWidth="1"/>
    <col min="6658" max="6658" width="36.375" style="83" customWidth="1"/>
    <col min="6659" max="6659" width="49.125" style="83" customWidth="1"/>
    <col min="6660" max="6912" width="9" style="83"/>
    <col min="6913" max="6913" width="3.625" style="83" customWidth="1"/>
    <col min="6914" max="6914" width="36.375" style="83" customWidth="1"/>
    <col min="6915" max="6915" width="49.125" style="83" customWidth="1"/>
    <col min="6916" max="7168" width="9" style="83"/>
    <col min="7169" max="7169" width="3.625" style="83" customWidth="1"/>
    <col min="7170" max="7170" width="36.375" style="83" customWidth="1"/>
    <col min="7171" max="7171" width="49.125" style="83" customWidth="1"/>
    <col min="7172" max="7424" width="9" style="83"/>
    <col min="7425" max="7425" width="3.625" style="83" customWidth="1"/>
    <col min="7426" max="7426" width="36.375" style="83" customWidth="1"/>
    <col min="7427" max="7427" width="49.125" style="83" customWidth="1"/>
    <col min="7428" max="7680" width="9" style="83"/>
    <col min="7681" max="7681" width="3.625" style="83" customWidth="1"/>
    <col min="7682" max="7682" width="36.375" style="83" customWidth="1"/>
    <col min="7683" max="7683" width="49.125" style="83" customWidth="1"/>
    <col min="7684" max="7936" width="9" style="83"/>
    <col min="7937" max="7937" width="3.625" style="83" customWidth="1"/>
    <col min="7938" max="7938" width="36.375" style="83" customWidth="1"/>
    <col min="7939" max="7939" width="49.125" style="83" customWidth="1"/>
    <col min="7940" max="8192" width="9" style="83"/>
    <col min="8193" max="8193" width="3.625" style="83" customWidth="1"/>
    <col min="8194" max="8194" width="36.375" style="83" customWidth="1"/>
    <col min="8195" max="8195" width="49.125" style="83" customWidth="1"/>
    <col min="8196" max="8448" width="9" style="83"/>
    <col min="8449" max="8449" width="3.625" style="83" customWidth="1"/>
    <col min="8450" max="8450" width="36.375" style="83" customWidth="1"/>
    <col min="8451" max="8451" width="49.125" style="83" customWidth="1"/>
    <col min="8452" max="8704" width="9" style="83"/>
    <col min="8705" max="8705" width="3.625" style="83" customWidth="1"/>
    <col min="8706" max="8706" width="36.375" style="83" customWidth="1"/>
    <col min="8707" max="8707" width="49.125" style="83" customWidth="1"/>
    <col min="8708" max="8960" width="9" style="83"/>
    <col min="8961" max="8961" width="3.625" style="83" customWidth="1"/>
    <col min="8962" max="8962" width="36.375" style="83" customWidth="1"/>
    <col min="8963" max="8963" width="49.125" style="83" customWidth="1"/>
    <col min="8964" max="9216" width="9" style="83"/>
    <col min="9217" max="9217" width="3.625" style="83" customWidth="1"/>
    <col min="9218" max="9218" width="36.375" style="83" customWidth="1"/>
    <col min="9219" max="9219" width="49.125" style="83" customWidth="1"/>
    <col min="9220" max="9472" width="9" style="83"/>
    <col min="9473" max="9473" width="3.625" style="83" customWidth="1"/>
    <col min="9474" max="9474" width="36.375" style="83" customWidth="1"/>
    <col min="9475" max="9475" width="49.125" style="83" customWidth="1"/>
    <col min="9476" max="9728" width="9" style="83"/>
    <col min="9729" max="9729" width="3.625" style="83" customWidth="1"/>
    <col min="9730" max="9730" width="36.375" style="83" customWidth="1"/>
    <col min="9731" max="9731" width="49.125" style="83" customWidth="1"/>
    <col min="9732" max="9984" width="9" style="83"/>
    <col min="9985" max="9985" width="3.625" style="83" customWidth="1"/>
    <col min="9986" max="9986" width="36.375" style="83" customWidth="1"/>
    <col min="9987" max="9987" width="49.125" style="83" customWidth="1"/>
    <col min="9988" max="10240" width="9" style="83"/>
    <col min="10241" max="10241" width="3.625" style="83" customWidth="1"/>
    <col min="10242" max="10242" width="36.375" style="83" customWidth="1"/>
    <col min="10243" max="10243" width="49.125" style="83" customWidth="1"/>
    <col min="10244" max="10496" width="9" style="83"/>
    <col min="10497" max="10497" width="3.625" style="83" customWidth="1"/>
    <col min="10498" max="10498" width="36.375" style="83" customWidth="1"/>
    <col min="10499" max="10499" width="49.125" style="83" customWidth="1"/>
    <col min="10500" max="10752" width="9" style="83"/>
    <col min="10753" max="10753" width="3.625" style="83" customWidth="1"/>
    <col min="10754" max="10754" width="36.375" style="83" customWidth="1"/>
    <col min="10755" max="10755" width="49.125" style="83" customWidth="1"/>
    <col min="10756" max="11008" width="9" style="83"/>
    <col min="11009" max="11009" width="3.625" style="83" customWidth="1"/>
    <col min="11010" max="11010" width="36.375" style="83" customWidth="1"/>
    <col min="11011" max="11011" width="49.125" style="83" customWidth="1"/>
    <col min="11012" max="11264" width="9" style="83"/>
    <col min="11265" max="11265" width="3.625" style="83" customWidth="1"/>
    <col min="11266" max="11266" width="36.375" style="83" customWidth="1"/>
    <col min="11267" max="11267" width="49.125" style="83" customWidth="1"/>
    <col min="11268" max="11520" width="9" style="83"/>
    <col min="11521" max="11521" width="3.625" style="83" customWidth="1"/>
    <col min="11522" max="11522" width="36.375" style="83" customWidth="1"/>
    <col min="11523" max="11523" width="49.125" style="83" customWidth="1"/>
    <col min="11524" max="11776" width="9" style="83"/>
    <col min="11777" max="11777" width="3.625" style="83" customWidth="1"/>
    <col min="11778" max="11778" width="36.375" style="83" customWidth="1"/>
    <col min="11779" max="11779" width="49.125" style="83" customWidth="1"/>
    <col min="11780" max="12032" width="9" style="83"/>
    <col min="12033" max="12033" width="3.625" style="83" customWidth="1"/>
    <col min="12034" max="12034" width="36.375" style="83" customWidth="1"/>
    <col min="12035" max="12035" width="49.125" style="83" customWidth="1"/>
    <col min="12036" max="12288" width="9" style="83"/>
    <col min="12289" max="12289" width="3.625" style="83" customWidth="1"/>
    <col min="12290" max="12290" width="36.375" style="83" customWidth="1"/>
    <col min="12291" max="12291" width="49.125" style="83" customWidth="1"/>
    <col min="12292" max="12544" width="9" style="83"/>
    <col min="12545" max="12545" width="3.625" style="83" customWidth="1"/>
    <col min="12546" max="12546" width="36.375" style="83" customWidth="1"/>
    <col min="12547" max="12547" width="49.125" style="83" customWidth="1"/>
    <col min="12548" max="12800" width="9" style="83"/>
    <col min="12801" max="12801" width="3.625" style="83" customWidth="1"/>
    <col min="12802" max="12802" width="36.375" style="83" customWidth="1"/>
    <col min="12803" max="12803" width="49.125" style="83" customWidth="1"/>
    <col min="12804" max="13056" width="9" style="83"/>
    <col min="13057" max="13057" width="3.625" style="83" customWidth="1"/>
    <col min="13058" max="13058" width="36.375" style="83" customWidth="1"/>
    <col min="13059" max="13059" width="49.125" style="83" customWidth="1"/>
    <col min="13060" max="13312" width="9" style="83"/>
    <col min="13313" max="13313" width="3.625" style="83" customWidth="1"/>
    <col min="13314" max="13314" width="36.375" style="83" customWidth="1"/>
    <col min="13315" max="13315" width="49.125" style="83" customWidth="1"/>
    <col min="13316" max="13568" width="9" style="83"/>
    <col min="13569" max="13569" width="3.625" style="83" customWidth="1"/>
    <col min="13570" max="13570" width="36.375" style="83" customWidth="1"/>
    <col min="13571" max="13571" width="49.125" style="83" customWidth="1"/>
    <col min="13572" max="13824" width="9" style="83"/>
    <col min="13825" max="13825" width="3.625" style="83" customWidth="1"/>
    <col min="13826" max="13826" width="36.375" style="83" customWidth="1"/>
    <col min="13827" max="13827" width="49.125" style="83" customWidth="1"/>
    <col min="13828" max="14080" width="9" style="83"/>
    <col min="14081" max="14081" width="3.625" style="83" customWidth="1"/>
    <col min="14082" max="14082" width="36.375" style="83" customWidth="1"/>
    <col min="14083" max="14083" width="49.125" style="83" customWidth="1"/>
    <col min="14084" max="14336" width="9" style="83"/>
    <col min="14337" max="14337" width="3.625" style="83" customWidth="1"/>
    <col min="14338" max="14338" width="36.375" style="83" customWidth="1"/>
    <col min="14339" max="14339" width="49.125" style="83" customWidth="1"/>
    <col min="14340" max="14592" width="9" style="83"/>
    <col min="14593" max="14593" width="3.625" style="83" customWidth="1"/>
    <col min="14594" max="14594" width="36.375" style="83" customWidth="1"/>
    <col min="14595" max="14595" width="49.125" style="83" customWidth="1"/>
    <col min="14596" max="14848" width="9" style="83"/>
    <col min="14849" max="14849" width="3.625" style="83" customWidth="1"/>
    <col min="14850" max="14850" width="36.375" style="83" customWidth="1"/>
    <col min="14851" max="14851" width="49.125" style="83" customWidth="1"/>
    <col min="14852" max="15104" width="9" style="83"/>
    <col min="15105" max="15105" width="3.625" style="83" customWidth="1"/>
    <col min="15106" max="15106" width="36.375" style="83" customWidth="1"/>
    <col min="15107" max="15107" width="49.125" style="83" customWidth="1"/>
    <col min="15108" max="15360" width="9" style="83"/>
    <col min="15361" max="15361" width="3.625" style="83" customWidth="1"/>
    <col min="15362" max="15362" width="36.375" style="83" customWidth="1"/>
    <col min="15363" max="15363" width="49.125" style="83" customWidth="1"/>
    <col min="15364" max="15616" width="9" style="83"/>
    <col min="15617" max="15617" width="3.625" style="83" customWidth="1"/>
    <col min="15618" max="15618" width="36.375" style="83" customWidth="1"/>
    <col min="15619" max="15619" width="49.125" style="83" customWidth="1"/>
    <col min="15620" max="15872" width="9" style="83"/>
    <col min="15873" max="15873" width="3.625" style="83" customWidth="1"/>
    <col min="15874" max="15874" width="36.375" style="83" customWidth="1"/>
    <col min="15875" max="15875" width="49.125" style="83" customWidth="1"/>
    <col min="15876" max="16128" width="9" style="83"/>
    <col min="16129" max="16129" width="3.625" style="83" customWidth="1"/>
    <col min="16130" max="16130" width="36.375" style="83" customWidth="1"/>
    <col min="16131" max="16131" width="49.125" style="83" customWidth="1"/>
    <col min="16132" max="16384" width="9" style="83"/>
  </cols>
  <sheetData>
    <row r="1" spans="1:3" ht="18" customHeight="1" x14ac:dyDescent="0.15">
      <c r="C1" s="15" t="str">
        <f>'MPS(input)'!K1</f>
        <v>Monitoring Spreadsheet: JCM_MN_AM002_ver01.0</v>
      </c>
    </row>
    <row r="2" spans="1:3" ht="18" customHeight="1" x14ac:dyDescent="0.15">
      <c r="C2" s="15" t="str">
        <f>'MPS(input)'!K2</f>
        <v>Reference Number: MN001</v>
      </c>
    </row>
    <row r="3" spans="1:3" ht="24" customHeight="1" x14ac:dyDescent="0.15">
      <c r="A3" s="99" t="s">
        <v>114</v>
      </c>
      <c r="B3" s="99"/>
      <c r="C3" s="99"/>
    </row>
    <row r="5" spans="1:3" ht="21" customHeight="1" x14ac:dyDescent="0.15">
      <c r="B5" s="56" t="s">
        <v>115</v>
      </c>
      <c r="C5" s="56" t="s">
        <v>116</v>
      </c>
    </row>
    <row r="6" spans="1:3" ht="54" customHeight="1" x14ac:dyDescent="0.15">
      <c r="B6" s="89" t="s">
        <v>127</v>
      </c>
      <c r="C6" s="89" t="s">
        <v>131</v>
      </c>
    </row>
    <row r="7" spans="1:3" ht="219.95" customHeight="1" x14ac:dyDescent="0.15">
      <c r="B7" s="89" t="s">
        <v>128</v>
      </c>
      <c r="C7" s="89" t="s">
        <v>132</v>
      </c>
    </row>
    <row r="8" spans="1:3" ht="180" customHeight="1" x14ac:dyDescent="0.15">
      <c r="B8" s="89" t="s">
        <v>129</v>
      </c>
      <c r="C8" s="89" t="s">
        <v>130</v>
      </c>
    </row>
    <row r="9" spans="1:3" ht="54" customHeight="1" x14ac:dyDescent="0.15">
      <c r="B9" s="71"/>
      <c r="C9" s="71"/>
    </row>
    <row r="10" spans="1:3" ht="54" customHeight="1" x14ac:dyDescent="0.15">
      <c r="B10" s="71"/>
      <c r="C10" s="71"/>
    </row>
    <row r="11" spans="1:3" ht="54" customHeight="1" x14ac:dyDescent="0.15">
      <c r="B11" s="71"/>
      <c r="C11" s="71"/>
    </row>
    <row r="12" spans="1:3" ht="54" customHeight="1" x14ac:dyDescent="0.15">
      <c r="B12" s="71"/>
      <c r="C12" s="71"/>
    </row>
  </sheetData>
  <sheetProtection password="C5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zoomScale="70" zoomScaleNormal="70" workbookViewId="0"/>
  </sheetViews>
  <sheetFormatPr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5" t="str">
        <f>'MPS(input)'!K1</f>
        <v>Monitoring Spreadsheet: JCM_MN_AM002_ver01.0</v>
      </c>
    </row>
    <row r="2" spans="1:12" ht="18" customHeight="1" x14ac:dyDescent="0.15">
      <c r="L2" s="15" t="str">
        <f>'MPS(input)'!K2</f>
        <v>Reference Number: MN001</v>
      </c>
    </row>
    <row r="3" spans="1:12" ht="24" customHeight="1" x14ac:dyDescent="0.15">
      <c r="A3" s="19" t="s">
        <v>117</v>
      </c>
      <c r="B3" s="19"/>
      <c r="C3" s="17"/>
      <c r="D3" s="17"/>
      <c r="E3" s="17"/>
      <c r="F3" s="17"/>
      <c r="G3" s="17"/>
      <c r="H3" s="17"/>
      <c r="I3" s="17"/>
      <c r="J3" s="17"/>
      <c r="K3" s="17"/>
      <c r="L3" s="18"/>
    </row>
    <row r="4" spans="1:12" ht="14.25" customHeight="1" x14ac:dyDescent="0.15"/>
    <row r="5" spans="1:12" ht="15" customHeight="1" x14ac:dyDescent="0.15">
      <c r="A5" s="7" t="s">
        <v>118</v>
      </c>
      <c r="B5" s="7"/>
      <c r="C5" s="7"/>
    </row>
    <row r="6" spans="1:12" ht="15" customHeight="1" x14ac:dyDescent="0.15">
      <c r="A6" s="7"/>
      <c r="B6" s="56" t="s">
        <v>123</v>
      </c>
      <c r="C6" s="56" t="s">
        <v>11</v>
      </c>
      <c r="D6" s="56" t="s">
        <v>12</v>
      </c>
      <c r="E6" s="56" t="s">
        <v>13</v>
      </c>
      <c r="F6" s="56" t="s">
        <v>14</v>
      </c>
      <c r="G6" s="56" t="s">
        <v>15</v>
      </c>
      <c r="H6" s="56" t="s">
        <v>16</v>
      </c>
      <c r="I6" s="56" t="s">
        <v>17</v>
      </c>
      <c r="J6" s="56" t="s">
        <v>18</v>
      </c>
      <c r="K6" s="56" t="s">
        <v>19</v>
      </c>
      <c r="L6" s="56" t="s">
        <v>125</v>
      </c>
    </row>
    <row r="7" spans="1:12" s="12" customFormat="1" ht="39" customHeight="1" x14ac:dyDescent="0.15">
      <c r="B7" s="56" t="s">
        <v>124</v>
      </c>
      <c r="C7" s="56" t="s">
        <v>20</v>
      </c>
      <c r="D7" s="56" t="s">
        <v>21</v>
      </c>
      <c r="E7" s="56" t="s">
        <v>22</v>
      </c>
      <c r="F7" s="56" t="s">
        <v>121</v>
      </c>
      <c r="G7" s="56" t="s">
        <v>24</v>
      </c>
      <c r="H7" s="56" t="s">
        <v>25</v>
      </c>
      <c r="I7" s="56" t="s">
        <v>26</v>
      </c>
      <c r="J7" s="56" t="s">
        <v>27</v>
      </c>
      <c r="K7" s="56" t="s">
        <v>28</v>
      </c>
      <c r="L7" s="56" t="s">
        <v>29</v>
      </c>
    </row>
    <row r="8" spans="1:12" ht="240.75" customHeight="1" x14ac:dyDescent="0.15">
      <c r="B8" s="85"/>
      <c r="C8" s="57">
        <v>1</v>
      </c>
      <c r="D8" s="36" t="s">
        <v>30</v>
      </c>
      <c r="E8" s="58" t="s">
        <v>31</v>
      </c>
      <c r="F8" s="70"/>
      <c r="G8" s="36" t="s">
        <v>32</v>
      </c>
      <c r="H8" s="71" t="s">
        <v>33</v>
      </c>
      <c r="I8" s="71" t="s">
        <v>34</v>
      </c>
      <c r="J8" s="72" t="s">
        <v>35</v>
      </c>
      <c r="K8" s="72" t="s">
        <v>36</v>
      </c>
      <c r="L8" s="72" t="s">
        <v>37</v>
      </c>
    </row>
    <row r="9" spans="1:12" ht="68.25" customHeight="1" x14ac:dyDescent="0.15">
      <c r="B9" s="85"/>
      <c r="C9" s="57">
        <v>2</v>
      </c>
      <c r="D9" s="36" t="s">
        <v>38</v>
      </c>
      <c r="E9" s="58" t="s">
        <v>39</v>
      </c>
      <c r="F9" s="70"/>
      <c r="G9" s="36" t="s">
        <v>40</v>
      </c>
      <c r="H9" s="71" t="s">
        <v>33</v>
      </c>
      <c r="I9" s="71" t="s">
        <v>41</v>
      </c>
      <c r="J9" s="73" t="s">
        <v>42</v>
      </c>
      <c r="K9" s="73" t="s">
        <v>43</v>
      </c>
      <c r="L9" s="73" t="s">
        <v>43</v>
      </c>
    </row>
    <row r="10" spans="1:12" ht="8.25" customHeight="1" x14ac:dyDescent="0.15"/>
    <row r="11" spans="1:12" ht="15" customHeight="1" x14ac:dyDescent="0.15">
      <c r="A11" s="7" t="s">
        <v>119</v>
      </c>
      <c r="B11" s="7"/>
    </row>
    <row r="12" spans="1:12" ht="15" customHeight="1" x14ac:dyDescent="0.15">
      <c r="B12" s="109" t="s">
        <v>10</v>
      </c>
      <c r="C12" s="110"/>
      <c r="D12" s="90" t="s">
        <v>11</v>
      </c>
      <c r="E12" s="90"/>
      <c r="F12" s="56" t="s">
        <v>12</v>
      </c>
      <c r="G12" s="56" t="s">
        <v>13</v>
      </c>
      <c r="H12" s="90" t="s">
        <v>14</v>
      </c>
      <c r="I12" s="90"/>
      <c r="J12" s="90"/>
      <c r="K12" s="90" t="s">
        <v>15</v>
      </c>
      <c r="L12" s="90"/>
    </row>
    <row r="13" spans="1:12" ht="39" customHeight="1" x14ac:dyDescent="0.15">
      <c r="B13" s="109" t="s">
        <v>21</v>
      </c>
      <c r="C13" s="110"/>
      <c r="D13" s="90" t="s">
        <v>22</v>
      </c>
      <c r="E13" s="90"/>
      <c r="F13" s="56" t="s">
        <v>23</v>
      </c>
      <c r="G13" s="56" t="s">
        <v>24</v>
      </c>
      <c r="H13" s="90" t="s">
        <v>26</v>
      </c>
      <c r="I13" s="90"/>
      <c r="J13" s="90"/>
      <c r="K13" s="90" t="s">
        <v>29</v>
      </c>
      <c r="L13" s="90"/>
    </row>
    <row r="14" spans="1:12" ht="36" customHeight="1" x14ac:dyDescent="0.15">
      <c r="B14" s="111" t="s">
        <v>45</v>
      </c>
      <c r="C14" s="112"/>
      <c r="D14" s="96" t="s">
        <v>46</v>
      </c>
      <c r="E14" s="96"/>
      <c r="F14" s="84">
        <f>IF('MPS(input)'!E14&gt;0,'MPS(input)'!E14,"")</f>
        <v>1.2</v>
      </c>
      <c r="G14" s="36" t="s">
        <v>47</v>
      </c>
      <c r="H14" s="113" t="str">
        <f>'MPS(input)'!G14</f>
        <v>Catalog value provided by the manufacturer of the project HOB</v>
      </c>
      <c r="I14" s="113"/>
      <c r="J14" s="113"/>
      <c r="K14" s="114" t="str">
        <f>IF('MPS(input)'!J14&gt;0,'MPS(input)'!J14,"")</f>
        <v/>
      </c>
      <c r="L14" s="114"/>
    </row>
    <row r="15" spans="1:12" ht="54" customHeight="1" x14ac:dyDescent="0.15">
      <c r="B15" s="111" t="s">
        <v>49</v>
      </c>
      <c r="C15" s="112"/>
      <c r="D15" s="96" t="s">
        <v>50</v>
      </c>
      <c r="E15" s="96"/>
      <c r="F15" s="86">
        <f>IF('MPS(input)'!E15&gt;0,'MPS(input)'!E15,"")</f>
        <v>1.103</v>
      </c>
      <c r="G15" s="36" t="s">
        <v>51</v>
      </c>
      <c r="H15" s="113" t="str">
        <f>'MPS(input)'!G15</f>
        <v>The most recent value available at the time of validation is applied and fixed for the monitoring period thereafter. The data is sourced from CDM Mongolia unless otherwise instructed by the Joint Committee.</v>
      </c>
      <c r="I15" s="113"/>
      <c r="J15" s="113"/>
      <c r="K15" s="114" t="str">
        <f>IF('MPS(input)'!J15&gt;0,'MPS(input)'!J15,"")</f>
        <v/>
      </c>
      <c r="L15" s="114"/>
    </row>
    <row r="16" spans="1:12" ht="8.25" customHeight="1" x14ac:dyDescent="0.15"/>
    <row r="17" spans="1:11" ht="15" customHeight="1" x14ac:dyDescent="0.15">
      <c r="A17" s="5" t="s">
        <v>120</v>
      </c>
      <c r="B17" s="5"/>
      <c r="C17" s="5"/>
    </row>
    <row r="18" spans="1:11" ht="16.5" customHeight="1" thickBot="1" x14ac:dyDescent="0.2">
      <c r="B18" s="106" t="s">
        <v>126</v>
      </c>
      <c r="C18" s="106"/>
      <c r="D18" s="102" t="s">
        <v>54</v>
      </c>
      <c r="E18" s="103"/>
      <c r="F18" s="22" t="s">
        <v>24</v>
      </c>
    </row>
    <row r="19" spans="1:11" ht="19.5" customHeight="1" thickBot="1" x14ac:dyDescent="0.2">
      <c r="B19" s="107"/>
      <c r="C19" s="108"/>
      <c r="D19" s="104">
        <f>ROUNDDOWN('MRS(calc_process)'!G6, 0)</f>
        <v>0</v>
      </c>
      <c r="E19" s="105"/>
      <c r="F19" s="59" t="s">
        <v>55</v>
      </c>
    </row>
    <row r="20" spans="1:11" ht="20.100000000000001" customHeight="1" x14ac:dyDescent="0.15">
      <c r="C20" s="6"/>
      <c r="D20" s="6"/>
      <c r="G20" s="13"/>
      <c r="H20" s="13"/>
    </row>
    <row r="21" spans="1:11" ht="15" customHeight="1" x14ac:dyDescent="0.15">
      <c r="A21" s="7" t="s">
        <v>56</v>
      </c>
      <c r="B21" s="7"/>
    </row>
    <row r="22" spans="1:11" ht="15" customHeight="1" x14ac:dyDescent="0.15">
      <c r="B22" s="100" t="s">
        <v>2</v>
      </c>
      <c r="C22" s="101"/>
      <c r="D22" s="92" t="s">
        <v>3</v>
      </c>
      <c r="E22" s="92"/>
      <c r="F22" s="92"/>
      <c r="G22" s="92"/>
      <c r="H22" s="92"/>
      <c r="I22" s="92"/>
      <c r="J22" s="92"/>
      <c r="K22" s="14"/>
    </row>
    <row r="23" spans="1:11" ht="15" customHeight="1" x14ac:dyDescent="0.15">
      <c r="B23" s="100" t="s">
        <v>1</v>
      </c>
      <c r="C23" s="101"/>
      <c r="D23" s="92" t="s">
        <v>4</v>
      </c>
      <c r="E23" s="92"/>
      <c r="F23" s="92"/>
      <c r="G23" s="92"/>
      <c r="H23" s="92"/>
      <c r="I23" s="92"/>
      <c r="J23" s="92"/>
      <c r="K23" s="14"/>
    </row>
    <row r="24" spans="1:11" ht="15" customHeight="1" x14ac:dyDescent="0.15">
      <c r="B24" s="100" t="s">
        <v>5</v>
      </c>
      <c r="C24" s="101"/>
      <c r="D24" s="92" t="s">
        <v>6</v>
      </c>
      <c r="E24" s="92"/>
      <c r="F24" s="92"/>
      <c r="G24" s="92"/>
      <c r="H24" s="92"/>
      <c r="I24" s="92"/>
      <c r="J24" s="92"/>
      <c r="K24" s="14"/>
    </row>
  </sheetData>
  <sheetProtection password="C5C3" sheet="1" objects="1" scenarios="1" formatCells="0" formatRows="0"/>
  <mergeCells count="26">
    <mergeCell ref="H12:J12"/>
    <mergeCell ref="K12:L12"/>
    <mergeCell ref="D13:E13"/>
    <mergeCell ref="H13:J13"/>
    <mergeCell ref="K13:L13"/>
    <mergeCell ref="H14:J14"/>
    <mergeCell ref="K14:L14"/>
    <mergeCell ref="D15:E15"/>
    <mergeCell ref="H15:J15"/>
    <mergeCell ref="K15:L15"/>
    <mergeCell ref="B12:C12"/>
    <mergeCell ref="B13:C13"/>
    <mergeCell ref="B14:C14"/>
    <mergeCell ref="B15:C15"/>
    <mergeCell ref="D14:E14"/>
    <mergeCell ref="D12:E12"/>
    <mergeCell ref="B24:C24"/>
    <mergeCell ref="D18:E18"/>
    <mergeCell ref="D19:E19"/>
    <mergeCell ref="B18:C18"/>
    <mergeCell ref="B19:C19"/>
    <mergeCell ref="B22:C22"/>
    <mergeCell ref="B23:C23"/>
    <mergeCell ref="D22:J22"/>
    <mergeCell ref="D23:J23"/>
    <mergeCell ref="D24:J24"/>
  </mergeCells>
  <phoneticPr fontId="16"/>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8" customWidth="1"/>
    <col min="10" max="16384" width="9" style="1"/>
  </cols>
  <sheetData>
    <row r="1" spans="1:11" ht="18" customHeight="1" x14ac:dyDescent="0.15">
      <c r="I1" s="15" t="str">
        <f>'MRS(input)'!L1</f>
        <v>Monitoring Spreadsheet: JCM_MN_AM002_ver01.0</v>
      </c>
    </row>
    <row r="2" spans="1:11" ht="18" customHeight="1" x14ac:dyDescent="0.15">
      <c r="I2" s="15" t="str">
        <f>'MRS(input)'!L2</f>
        <v>Reference Number: MN001</v>
      </c>
    </row>
    <row r="3" spans="1:11" ht="24" customHeight="1" x14ac:dyDescent="0.15">
      <c r="A3" s="98" t="s">
        <v>122</v>
      </c>
      <c r="B3" s="98"/>
      <c r="C3" s="98"/>
      <c r="D3" s="98"/>
      <c r="E3" s="98"/>
      <c r="F3" s="98"/>
      <c r="G3" s="98"/>
      <c r="H3" s="98"/>
      <c r="I3" s="98"/>
    </row>
    <row r="4" spans="1:11" ht="11.25" customHeight="1" x14ac:dyDescent="0.15"/>
    <row r="5" spans="1:11" ht="18.75" customHeight="1" thickBot="1" x14ac:dyDescent="0.2">
      <c r="A5" s="40" t="s">
        <v>58</v>
      </c>
      <c r="B5" s="21"/>
      <c r="C5" s="21"/>
      <c r="D5" s="21"/>
      <c r="E5" s="20"/>
      <c r="F5" s="22" t="s">
        <v>59</v>
      </c>
      <c r="G5" s="62" t="s">
        <v>60</v>
      </c>
      <c r="H5" s="22" t="s">
        <v>24</v>
      </c>
      <c r="I5" s="23" t="s">
        <v>0</v>
      </c>
    </row>
    <row r="6" spans="1:11" ht="18.75" customHeight="1" thickBot="1" x14ac:dyDescent="0.2">
      <c r="A6" s="41"/>
      <c r="B6" s="24" t="s">
        <v>61</v>
      </c>
      <c r="C6" s="25"/>
      <c r="D6" s="25"/>
      <c r="E6" s="25"/>
      <c r="F6" s="60" t="s">
        <v>109</v>
      </c>
      <c r="G6" s="80">
        <f>G12-G18</f>
        <v>0</v>
      </c>
      <c r="H6" s="61" t="s">
        <v>55</v>
      </c>
      <c r="I6" s="27" t="s">
        <v>62</v>
      </c>
    </row>
    <row r="7" spans="1:11" ht="18.75" customHeight="1" x14ac:dyDescent="0.15">
      <c r="A7" s="40" t="s">
        <v>63</v>
      </c>
      <c r="B7" s="28"/>
      <c r="C7" s="28"/>
      <c r="D7" s="28"/>
      <c r="E7" s="29"/>
      <c r="F7" s="29"/>
      <c r="G7" s="64"/>
      <c r="H7" s="29"/>
      <c r="I7" s="30"/>
      <c r="J7" s="65"/>
      <c r="K7" s="65"/>
    </row>
    <row r="8" spans="1:11" ht="18.75" customHeight="1" x14ac:dyDescent="0.15">
      <c r="A8" s="42"/>
      <c r="B8" s="24" t="s">
        <v>64</v>
      </c>
      <c r="C8" s="24"/>
      <c r="D8" s="24"/>
      <c r="E8" s="24"/>
      <c r="F8" s="31" t="s">
        <v>110</v>
      </c>
      <c r="G8" s="68">
        <f>F31</f>
        <v>9.0899999999999995E-2</v>
      </c>
      <c r="H8" s="54" t="s">
        <v>65</v>
      </c>
      <c r="I8" s="32" t="s">
        <v>66</v>
      </c>
      <c r="J8" s="16"/>
      <c r="K8" s="16"/>
    </row>
    <row r="9" spans="1:11" ht="18.75" customHeight="1" x14ac:dyDescent="0.15">
      <c r="A9" s="42"/>
      <c r="B9" s="24" t="s">
        <v>67</v>
      </c>
      <c r="C9" s="25"/>
      <c r="D9" s="25"/>
      <c r="E9" s="25"/>
      <c r="F9" s="27" t="s">
        <v>109</v>
      </c>
      <c r="G9" s="55">
        <f>F34</f>
        <v>0.53300000000000003</v>
      </c>
      <c r="H9" s="50" t="s">
        <v>68</v>
      </c>
      <c r="I9" s="27" t="s">
        <v>69</v>
      </c>
    </row>
    <row r="10" spans="1:11" ht="18.75" customHeight="1" x14ac:dyDescent="0.15">
      <c r="A10" s="41"/>
      <c r="B10" s="24" t="s">
        <v>70</v>
      </c>
      <c r="C10" s="25"/>
      <c r="D10" s="25"/>
      <c r="E10" s="25"/>
      <c r="F10" s="27" t="s">
        <v>109</v>
      </c>
      <c r="G10" s="55">
        <f>F35</f>
        <v>0.61</v>
      </c>
      <c r="H10" s="50" t="s">
        <v>68</v>
      </c>
      <c r="I10" s="27" t="s">
        <v>71</v>
      </c>
    </row>
    <row r="11" spans="1:11" ht="18.75" customHeight="1" thickBot="1" x14ac:dyDescent="0.2">
      <c r="A11" s="40" t="s">
        <v>72</v>
      </c>
      <c r="B11" s="29"/>
      <c r="C11" s="28"/>
      <c r="D11" s="30"/>
      <c r="E11" s="30"/>
      <c r="F11" s="30"/>
      <c r="G11" s="63"/>
      <c r="H11" s="29"/>
      <c r="I11" s="30"/>
      <c r="J11" s="16"/>
      <c r="K11" s="16"/>
    </row>
    <row r="12" spans="1:11" ht="18.75" customHeight="1" thickBot="1" x14ac:dyDescent="0.2">
      <c r="A12" s="42"/>
      <c r="B12" s="49" t="s">
        <v>73</v>
      </c>
      <c r="C12" s="25"/>
      <c r="D12" s="25"/>
      <c r="E12" s="25"/>
      <c r="F12" s="60" t="s">
        <v>109</v>
      </c>
      <c r="G12" s="80">
        <f>G13</f>
        <v>0</v>
      </c>
      <c r="H12" s="61" t="s">
        <v>74</v>
      </c>
      <c r="I12" s="34" t="s">
        <v>75</v>
      </c>
    </row>
    <row r="13" spans="1:11" ht="18.75" customHeight="1" x14ac:dyDescent="0.15">
      <c r="A13" s="42"/>
      <c r="B13" s="44"/>
      <c r="C13" s="46" t="s">
        <v>76</v>
      </c>
      <c r="D13" s="35"/>
      <c r="E13" s="35"/>
      <c r="F13" s="34" t="s">
        <v>109</v>
      </c>
      <c r="G13" s="81">
        <f>ROUNDDOWN(G14*1/G15*G16,0)</f>
        <v>0</v>
      </c>
      <c r="H13" s="26" t="s">
        <v>74</v>
      </c>
      <c r="I13" s="34"/>
    </row>
    <row r="14" spans="1:11" ht="18.75" customHeight="1" x14ac:dyDescent="0.15">
      <c r="A14" s="42"/>
      <c r="B14" s="44"/>
      <c r="C14" s="47"/>
      <c r="D14" s="35" t="s">
        <v>77</v>
      </c>
      <c r="E14" s="35"/>
      <c r="F14" s="34" t="s">
        <v>109</v>
      </c>
      <c r="G14" s="75">
        <f>'MRS(input)'!F8</f>
        <v>0</v>
      </c>
      <c r="H14" s="35" t="s">
        <v>78</v>
      </c>
      <c r="I14" s="34" t="s">
        <v>79</v>
      </c>
    </row>
    <row r="15" spans="1:11" ht="18.75" customHeight="1" x14ac:dyDescent="0.15">
      <c r="A15" s="42"/>
      <c r="B15" s="44"/>
      <c r="C15" s="47"/>
      <c r="D15" s="36" t="s">
        <v>67</v>
      </c>
      <c r="E15" s="35"/>
      <c r="F15" s="34" t="s">
        <v>109</v>
      </c>
      <c r="G15" s="55">
        <f>F34</f>
        <v>0.53300000000000003</v>
      </c>
      <c r="H15" s="50" t="s">
        <v>68</v>
      </c>
      <c r="I15" s="27" t="s">
        <v>69</v>
      </c>
    </row>
    <row r="16" spans="1:11" ht="18.75" customHeight="1" x14ac:dyDescent="0.15">
      <c r="A16" s="41"/>
      <c r="B16" s="45"/>
      <c r="C16" s="48"/>
      <c r="D16" s="36" t="s">
        <v>80</v>
      </c>
      <c r="E16" s="35"/>
      <c r="F16" s="87" t="s">
        <v>111</v>
      </c>
      <c r="G16" s="78">
        <f>F31</f>
        <v>9.0899999999999995E-2</v>
      </c>
      <c r="H16" s="50" t="s">
        <v>81</v>
      </c>
      <c r="I16" s="37" t="s">
        <v>82</v>
      </c>
    </row>
    <row r="17" spans="1:9" ht="18.75" customHeight="1" thickBot="1" x14ac:dyDescent="0.2">
      <c r="A17" s="40" t="s">
        <v>83</v>
      </c>
      <c r="B17" s="21"/>
      <c r="C17" s="21"/>
      <c r="D17" s="21"/>
      <c r="E17" s="20"/>
      <c r="F17" s="22"/>
      <c r="G17" s="40"/>
      <c r="H17" s="20"/>
      <c r="I17" s="22"/>
    </row>
    <row r="18" spans="1:9" ht="18.75" customHeight="1" thickBot="1" x14ac:dyDescent="0.2">
      <c r="A18" s="42"/>
      <c r="B18" s="43" t="s">
        <v>84</v>
      </c>
      <c r="C18" s="38"/>
      <c r="D18" s="38"/>
      <c r="E18" s="38"/>
      <c r="F18" s="60" t="s">
        <v>109</v>
      </c>
      <c r="G18" s="80">
        <f>G19+G23</f>
        <v>0</v>
      </c>
      <c r="H18" s="61" t="s">
        <v>74</v>
      </c>
      <c r="I18" s="34" t="s">
        <v>85</v>
      </c>
    </row>
    <row r="19" spans="1:9" ht="18.75" customHeight="1" x14ac:dyDescent="0.15">
      <c r="A19" s="42"/>
      <c r="B19" s="44"/>
      <c r="C19" s="46" t="s">
        <v>86</v>
      </c>
      <c r="D19" s="35"/>
      <c r="E19" s="35"/>
      <c r="F19" s="34" t="s">
        <v>109</v>
      </c>
      <c r="G19" s="81">
        <f>ROUNDUP(G20*1/G21*G22,0)</f>
        <v>0</v>
      </c>
      <c r="H19" s="26" t="s">
        <v>74</v>
      </c>
      <c r="I19" s="34"/>
    </row>
    <row r="20" spans="1:9" ht="18.75" customHeight="1" x14ac:dyDescent="0.15">
      <c r="A20" s="42"/>
      <c r="B20" s="44"/>
      <c r="C20" s="47"/>
      <c r="D20" s="35" t="s">
        <v>77</v>
      </c>
      <c r="E20" s="35"/>
      <c r="F20" s="34" t="s">
        <v>109</v>
      </c>
      <c r="G20" s="75">
        <f>G14</f>
        <v>0</v>
      </c>
      <c r="H20" s="35" t="s">
        <v>78</v>
      </c>
      <c r="I20" s="34" t="s">
        <v>79</v>
      </c>
    </row>
    <row r="21" spans="1:9" ht="18.75" customHeight="1" x14ac:dyDescent="0.15">
      <c r="A21" s="42"/>
      <c r="B21" s="44"/>
      <c r="C21" s="47"/>
      <c r="D21" s="36" t="s">
        <v>70</v>
      </c>
      <c r="E21" s="35"/>
      <c r="F21" s="37" t="s">
        <v>109</v>
      </c>
      <c r="G21" s="55">
        <f>F35</f>
        <v>0.61</v>
      </c>
      <c r="H21" s="50" t="s">
        <v>68</v>
      </c>
      <c r="I21" s="27" t="s">
        <v>71</v>
      </c>
    </row>
    <row r="22" spans="1:9" ht="18.75" customHeight="1" x14ac:dyDescent="0.15">
      <c r="A22" s="42"/>
      <c r="B22" s="44"/>
      <c r="C22" s="48"/>
      <c r="D22" s="36" t="s">
        <v>80</v>
      </c>
      <c r="E22" s="35"/>
      <c r="F22" s="31" t="s">
        <v>112</v>
      </c>
      <c r="G22" s="68">
        <f>F31</f>
        <v>9.0899999999999995E-2</v>
      </c>
      <c r="H22" s="50" t="s">
        <v>81</v>
      </c>
      <c r="I22" s="37" t="s">
        <v>82</v>
      </c>
    </row>
    <row r="23" spans="1:9" ht="18.75" customHeight="1" x14ac:dyDescent="0.15">
      <c r="A23" s="42"/>
      <c r="B23" s="44"/>
      <c r="C23" s="46" t="s">
        <v>87</v>
      </c>
      <c r="D23" s="35"/>
      <c r="E23" s="35"/>
      <c r="F23" s="34" t="s">
        <v>109</v>
      </c>
      <c r="G23" s="82">
        <f>ROUNDUP(G24*G27,0)</f>
        <v>0</v>
      </c>
      <c r="H23" s="26" t="s">
        <v>74</v>
      </c>
      <c r="I23" s="34"/>
    </row>
    <row r="24" spans="1:9" ht="18.75" customHeight="1" x14ac:dyDescent="0.15">
      <c r="A24" s="42"/>
      <c r="B24" s="44"/>
      <c r="C24" s="47"/>
      <c r="D24" s="36" t="s">
        <v>88</v>
      </c>
      <c r="E24" s="35"/>
      <c r="F24" s="39" t="s">
        <v>113</v>
      </c>
      <c r="G24" s="69">
        <f>ROUNDUP(G25*G26/1000,0)</f>
        <v>0</v>
      </c>
      <c r="H24" s="33" t="s">
        <v>89</v>
      </c>
      <c r="I24" s="34" t="s">
        <v>90</v>
      </c>
    </row>
    <row r="25" spans="1:9" ht="18.75" customHeight="1" x14ac:dyDescent="0.15">
      <c r="A25" s="42"/>
      <c r="B25" s="44"/>
      <c r="C25" s="47"/>
      <c r="D25" s="36" t="s">
        <v>91</v>
      </c>
      <c r="E25" s="35"/>
      <c r="F25" s="34" t="s">
        <v>109</v>
      </c>
      <c r="G25" s="75">
        <f>'MRS(input)'!F9</f>
        <v>0</v>
      </c>
      <c r="H25" s="35" t="s">
        <v>92</v>
      </c>
      <c r="I25" s="34" t="s">
        <v>93</v>
      </c>
    </row>
    <row r="26" spans="1:9" ht="18.75" customHeight="1" x14ac:dyDescent="0.15">
      <c r="A26" s="42"/>
      <c r="B26" s="44"/>
      <c r="C26" s="47"/>
      <c r="D26" s="66" t="s">
        <v>94</v>
      </c>
      <c r="E26" s="67"/>
      <c r="F26" s="34" t="s">
        <v>109</v>
      </c>
      <c r="G26" s="76">
        <f>'MRS(input)'!F14</f>
        <v>1.2</v>
      </c>
      <c r="H26" s="77" t="s">
        <v>95</v>
      </c>
      <c r="I26" s="34" t="s">
        <v>96</v>
      </c>
    </row>
    <row r="27" spans="1:9" ht="18.75" customHeight="1" x14ac:dyDescent="0.15">
      <c r="A27" s="41"/>
      <c r="B27" s="45"/>
      <c r="C27" s="48"/>
      <c r="D27" s="36" t="s">
        <v>97</v>
      </c>
      <c r="E27" s="35"/>
      <c r="F27" s="39" t="s">
        <v>113</v>
      </c>
      <c r="G27" s="79">
        <f>'MRS(input)'!F15</f>
        <v>1.103</v>
      </c>
      <c r="H27" s="77" t="s">
        <v>98</v>
      </c>
      <c r="I27" s="37" t="s">
        <v>99</v>
      </c>
    </row>
    <row r="28" spans="1:9" x14ac:dyDescent="0.15">
      <c r="A28" s="2"/>
      <c r="B28" s="2"/>
      <c r="C28" s="2"/>
      <c r="D28" s="2"/>
      <c r="E28" s="2"/>
      <c r="F28" s="11"/>
      <c r="G28" s="10"/>
      <c r="H28" s="10"/>
      <c r="I28" s="3"/>
    </row>
    <row r="29" spans="1:9" ht="21.75" customHeight="1" x14ac:dyDescent="0.15">
      <c r="E29" s="2" t="s">
        <v>100</v>
      </c>
      <c r="F29" s="6"/>
    </row>
    <row r="30" spans="1:9" ht="21.75" customHeight="1" x14ac:dyDescent="0.15">
      <c r="E30" s="50" t="s">
        <v>101</v>
      </c>
      <c r="F30" s="51" t="s">
        <v>102</v>
      </c>
      <c r="G30" s="51" t="s">
        <v>103</v>
      </c>
      <c r="H30" s="3"/>
    </row>
    <row r="31" spans="1:9" ht="51" customHeight="1" x14ac:dyDescent="0.15">
      <c r="E31" s="52" t="s">
        <v>104</v>
      </c>
      <c r="F31" s="68">
        <v>9.0899999999999995E-2</v>
      </c>
      <c r="G31" s="50" t="s">
        <v>81</v>
      </c>
      <c r="H31" s="3"/>
    </row>
    <row r="32" spans="1:9" x14ac:dyDescent="0.15">
      <c r="E32" s="4"/>
      <c r="F32" s="4"/>
      <c r="G32" s="2"/>
      <c r="H32" s="2"/>
    </row>
    <row r="33" spans="5:8" ht="21.75" customHeight="1" x14ac:dyDescent="0.15">
      <c r="E33" s="50" t="s">
        <v>105</v>
      </c>
      <c r="F33" s="53" t="s">
        <v>106</v>
      </c>
      <c r="G33" s="51" t="s">
        <v>103</v>
      </c>
      <c r="H33" s="2"/>
    </row>
    <row r="34" spans="5:8" ht="21.75" customHeight="1" x14ac:dyDescent="0.15">
      <c r="E34" s="54" t="s">
        <v>107</v>
      </c>
      <c r="F34" s="55">
        <v>0.53300000000000003</v>
      </c>
      <c r="G34" s="50" t="s">
        <v>68</v>
      </c>
      <c r="H34" s="2"/>
    </row>
    <row r="35" spans="5:8" ht="21.75" customHeight="1" x14ac:dyDescent="0.15">
      <c r="E35" s="54" t="s">
        <v>108</v>
      </c>
      <c r="F35" s="55">
        <v>0.61</v>
      </c>
      <c r="G35" s="50" t="s">
        <v>68</v>
      </c>
      <c r="H35" s="2"/>
    </row>
    <row r="36" spans="5:8" s="8" customFormat="1" x14ac:dyDescent="0.15">
      <c r="E36" s="2"/>
      <c r="F36" s="2"/>
      <c r="G36" s="2"/>
      <c r="H36" s="2"/>
    </row>
  </sheetData>
  <sheetProtection password="C5C3" sheet="1" objects="1" scenarios="1"/>
  <mergeCells count="1">
    <mergeCell ref="A3:I3"/>
  </mergeCells>
  <phoneticPr fontId="16"/>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2015-06-26T01:01:53Z</cp:lastPrinted>
  <dcterms:created xsi:type="dcterms:W3CDTF">2012-01-13T02:28:29Z</dcterms:created>
  <dcterms:modified xsi:type="dcterms:W3CDTF">2017-08-02T02:08:09Z</dcterms:modified>
</cp:coreProperties>
</file>