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1_Methodology\15_MM\MM_PM006(キリン、カスケードチラー)\3_public inputs\"/>
    </mc:Choice>
  </mc:AlternateContent>
  <xr:revisionPtr revIDLastSave="0" documentId="13_ncr:1_{2683CC26-231F-488C-B9C9-30EDA551BFEB}" xr6:coauthVersionLast="41" xr6:coauthVersionMax="41" xr10:uidLastSave="{00000000-0000-0000-0000-000000000000}"/>
  <bookViews>
    <workbookView xWindow="-120" yWindow="-120" windowWidth="29040" windowHeight="15990" tabRatio="730" xr2:uid="{00000000-000D-0000-FFFF-FFFF00000000}"/>
  </bookViews>
  <sheets>
    <sheet name="PMS(input)" sheetId="30" r:id="rId1"/>
    <sheet name="PMS(input_separate_case1)" sheetId="32" r:id="rId2"/>
    <sheet name="PMS(input_separate_case2)" sheetId="39" r:id="rId3"/>
    <sheet name="PMS(input_separate_case3)" sheetId="40" r:id="rId4"/>
    <sheet name="PMS(calc_process)" sheetId="33" r:id="rId5"/>
  </sheets>
  <definedNames>
    <definedName name="COP">'PMS(calc_process)'!$F$38:$F$40</definedName>
    <definedName name="_xlnm.Print_Area" localSheetId="4">'PMS(calc_process)'!$A$1:$I$42</definedName>
    <definedName name="_xlnm.Print_Area" localSheetId="0">'PMS(input)'!$A$1:$K$50</definedName>
    <definedName name="_xlnm.Print_Area" localSheetId="1">'PMS(input_separate_case1)'!$A$1:$R$81</definedName>
    <definedName name="_xlnm.Print_Area" localSheetId="3">'PMS(input_separate_case3)'!$A$1:$P$54</definedName>
    <definedName name="Z_B2660EC6_48E8_44CA_972A_E2556BB968F0_.wvu.PrintArea" localSheetId="4" hidden="1">'PMS(calc_process)'!$A$2:$I$41</definedName>
    <definedName name="Z_D0CDC236_ABDA_4432_BA8D_8D1597712156_.wvu.PrintArea" localSheetId="4" hidden="1">'PMS(calc_process)'!$A$2:$I$41</definedName>
    <definedName name="Z_D273F3A6_8152_4679_92B0_E1E5F788BD2C_.wvu.PrintArea" localSheetId="4" hidden="1">'PMS(calc_process)'!$A$2:$I$41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2" i="30" l="1"/>
  <c r="E21" i="30"/>
  <c r="M53" i="40" l="1"/>
  <c r="L53" i="40"/>
  <c r="K53" i="40"/>
  <c r="J53" i="40"/>
  <c r="I53" i="40"/>
  <c r="H53" i="40"/>
  <c r="M52" i="40"/>
  <c r="L52" i="40"/>
  <c r="K52" i="40"/>
  <c r="J52" i="40"/>
  <c r="I52" i="40"/>
  <c r="H52" i="40"/>
  <c r="M51" i="40"/>
  <c r="L51" i="40"/>
  <c r="K51" i="40"/>
  <c r="J51" i="40"/>
  <c r="I51" i="40"/>
  <c r="H51" i="40"/>
  <c r="M50" i="40"/>
  <c r="L50" i="40"/>
  <c r="K50" i="40"/>
  <c r="J50" i="40"/>
  <c r="I50" i="40"/>
  <c r="H50" i="40"/>
  <c r="M49" i="40"/>
  <c r="L49" i="40"/>
  <c r="K49" i="40"/>
  <c r="J49" i="40"/>
  <c r="I49" i="40"/>
  <c r="H49" i="40"/>
  <c r="M48" i="40"/>
  <c r="L48" i="40"/>
  <c r="K48" i="40"/>
  <c r="J48" i="40"/>
  <c r="I48" i="40"/>
  <c r="H48" i="40"/>
  <c r="M47" i="40"/>
  <c r="L47" i="40"/>
  <c r="K47" i="40"/>
  <c r="J47" i="40"/>
  <c r="I47" i="40"/>
  <c r="H47" i="40"/>
  <c r="M46" i="40"/>
  <c r="L46" i="40"/>
  <c r="K46" i="40"/>
  <c r="J46" i="40"/>
  <c r="I46" i="40"/>
  <c r="H46" i="40"/>
  <c r="M45" i="40"/>
  <c r="L45" i="40"/>
  <c r="K45" i="40"/>
  <c r="J45" i="40"/>
  <c r="I45" i="40"/>
  <c r="H45" i="40"/>
  <c r="M44" i="40"/>
  <c r="L44" i="40"/>
  <c r="K44" i="40"/>
  <c r="J44" i="40"/>
  <c r="I44" i="40"/>
  <c r="H44" i="40"/>
  <c r="M43" i="40"/>
  <c r="L43" i="40"/>
  <c r="K43" i="40"/>
  <c r="J43" i="40"/>
  <c r="I43" i="40"/>
  <c r="H43" i="40"/>
  <c r="M42" i="40"/>
  <c r="L42" i="40"/>
  <c r="K42" i="40"/>
  <c r="J42" i="40"/>
  <c r="I42" i="40"/>
  <c r="H42" i="40"/>
  <c r="M41" i="40"/>
  <c r="L41" i="40"/>
  <c r="K41" i="40"/>
  <c r="J41" i="40"/>
  <c r="I41" i="40"/>
  <c r="H41" i="40"/>
  <c r="M40" i="40"/>
  <c r="L40" i="40"/>
  <c r="K40" i="40"/>
  <c r="J40" i="40"/>
  <c r="I40" i="40"/>
  <c r="H40" i="40"/>
  <c r="M39" i="40"/>
  <c r="L39" i="40"/>
  <c r="K39" i="40"/>
  <c r="J39" i="40"/>
  <c r="I39" i="40"/>
  <c r="H39" i="40"/>
  <c r="M38" i="40"/>
  <c r="L38" i="40"/>
  <c r="K38" i="40"/>
  <c r="J38" i="40"/>
  <c r="I38" i="40"/>
  <c r="H38" i="40"/>
  <c r="M37" i="40"/>
  <c r="L37" i="40"/>
  <c r="K37" i="40"/>
  <c r="J37" i="40"/>
  <c r="I37" i="40"/>
  <c r="H37" i="40"/>
  <c r="M36" i="40"/>
  <c r="L36" i="40"/>
  <c r="K36" i="40"/>
  <c r="J36" i="40"/>
  <c r="I36" i="40"/>
  <c r="H36" i="40"/>
  <c r="M35" i="40"/>
  <c r="L35" i="40"/>
  <c r="K35" i="40"/>
  <c r="J35" i="40"/>
  <c r="I35" i="40"/>
  <c r="H35" i="40"/>
  <c r="M34" i="40"/>
  <c r="L34" i="40"/>
  <c r="K34" i="40"/>
  <c r="J34" i="40"/>
  <c r="I34" i="40"/>
  <c r="H34" i="40"/>
  <c r="I26" i="40"/>
  <c r="H26" i="40"/>
  <c r="G26" i="40"/>
  <c r="F26" i="40"/>
  <c r="I25" i="40"/>
  <c r="H25" i="40"/>
  <c r="G25" i="40"/>
  <c r="F25" i="40"/>
  <c r="I24" i="40"/>
  <c r="H24" i="40"/>
  <c r="G24" i="40"/>
  <c r="F24" i="40"/>
  <c r="I23" i="40"/>
  <c r="H23" i="40"/>
  <c r="G23" i="40"/>
  <c r="F23" i="40"/>
  <c r="I22" i="40"/>
  <c r="H22" i="40"/>
  <c r="G22" i="40"/>
  <c r="F22" i="40"/>
  <c r="I21" i="40"/>
  <c r="H21" i="40"/>
  <c r="G21" i="40"/>
  <c r="F21" i="40"/>
  <c r="I20" i="40"/>
  <c r="H20" i="40"/>
  <c r="G20" i="40"/>
  <c r="F20" i="40"/>
  <c r="I19" i="40"/>
  <c r="H19" i="40"/>
  <c r="G19" i="40"/>
  <c r="F19" i="40"/>
  <c r="I18" i="40"/>
  <c r="H18" i="40"/>
  <c r="G18" i="40"/>
  <c r="F18" i="40"/>
  <c r="I17" i="40"/>
  <c r="H17" i="40"/>
  <c r="G17" i="40"/>
  <c r="F17" i="40"/>
  <c r="I16" i="40"/>
  <c r="H16" i="40"/>
  <c r="G16" i="40"/>
  <c r="F16" i="40"/>
  <c r="I15" i="40"/>
  <c r="H15" i="40"/>
  <c r="G15" i="40"/>
  <c r="F15" i="40"/>
  <c r="I14" i="40"/>
  <c r="H14" i="40"/>
  <c r="G14" i="40"/>
  <c r="F14" i="40"/>
  <c r="I13" i="40"/>
  <c r="H13" i="40"/>
  <c r="G13" i="40"/>
  <c r="F13" i="40"/>
  <c r="I12" i="40"/>
  <c r="H12" i="40"/>
  <c r="G12" i="40"/>
  <c r="F12" i="40"/>
  <c r="I11" i="40"/>
  <c r="H11" i="40"/>
  <c r="G11" i="40"/>
  <c r="F11" i="40"/>
  <c r="I10" i="40"/>
  <c r="H10" i="40"/>
  <c r="G10" i="40"/>
  <c r="F10" i="40"/>
  <c r="I9" i="40"/>
  <c r="H9" i="40"/>
  <c r="G9" i="40"/>
  <c r="F9" i="40"/>
  <c r="I8" i="40"/>
  <c r="H8" i="40"/>
  <c r="G8" i="40"/>
  <c r="F8" i="40"/>
  <c r="I7" i="40"/>
  <c r="H7" i="40"/>
  <c r="G7" i="40"/>
  <c r="F7" i="40"/>
  <c r="P1" i="40"/>
  <c r="K80" i="39"/>
  <c r="J80" i="39"/>
  <c r="I80" i="39"/>
  <c r="H80" i="39"/>
  <c r="G80" i="39"/>
  <c r="E80" i="39"/>
  <c r="K79" i="39"/>
  <c r="J79" i="39"/>
  <c r="I79" i="39"/>
  <c r="H79" i="39"/>
  <c r="G79" i="39"/>
  <c r="E79" i="39"/>
  <c r="K78" i="39"/>
  <c r="J78" i="39"/>
  <c r="I78" i="39"/>
  <c r="H78" i="39"/>
  <c r="G78" i="39"/>
  <c r="E78" i="39"/>
  <c r="K77" i="39"/>
  <c r="J77" i="39"/>
  <c r="I77" i="39"/>
  <c r="H77" i="39"/>
  <c r="G77" i="39"/>
  <c r="E77" i="39"/>
  <c r="K76" i="39"/>
  <c r="J76" i="39"/>
  <c r="I76" i="39"/>
  <c r="H76" i="39"/>
  <c r="G76" i="39"/>
  <c r="E76" i="39"/>
  <c r="K75" i="39"/>
  <c r="J75" i="39"/>
  <c r="I75" i="39"/>
  <c r="H75" i="39"/>
  <c r="G75" i="39"/>
  <c r="E75" i="39"/>
  <c r="K74" i="39"/>
  <c r="J74" i="39"/>
  <c r="I74" i="39"/>
  <c r="H74" i="39"/>
  <c r="G74" i="39"/>
  <c r="E74" i="39"/>
  <c r="K73" i="39"/>
  <c r="J73" i="39"/>
  <c r="I73" i="39"/>
  <c r="H73" i="39"/>
  <c r="G73" i="39"/>
  <c r="E73" i="39"/>
  <c r="K72" i="39"/>
  <c r="J72" i="39"/>
  <c r="I72" i="39"/>
  <c r="H72" i="39"/>
  <c r="G72" i="39"/>
  <c r="E72" i="39"/>
  <c r="K71" i="39"/>
  <c r="J71" i="39"/>
  <c r="I71" i="39"/>
  <c r="H71" i="39"/>
  <c r="G71" i="39"/>
  <c r="E71" i="39"/>
  <c r="K70" i="39"/>
  <c r="J70" i="39"/>
  <c r="I70" i="39"/>
  <c r="H70" i="39"/>
  <c r="G70" i="39"/>
  <c r="E70" i="39"/>
  <c r="K69" i="39"/>
  <c r="J69" i="39"/>
  <c r="I69" i="39"/>
  <c r="H69" i="39"/>
  <c r="G69" i="39"/>
  <c r="E69" i="39"/>
  <c r="K68" i="39"/>
  <c r="J68" i="39"/>
  <c r="I68" i="39"/>
  <c r="H68" i="39"/>
  <c r="G68" i="39"/>
  <c r="E68" i="39"/>
  <c r="K67" i="39"/>
  <c r="J67" i="39"/>
  <c r="I67" i="39"/>
  <c r="H67" i="39"/>
  <c r="G67" i="39"/>
  <c r="E67" i="39"/>
  <c r="K66" i="39"/>
  <c r="J66" i="39"/>
  <c r="I66" i="39"/>
  <c r="H66" i="39"/>
  <c r="G66" i="39"/>
  <c r="E66" i="39"/>
  <c r="K65" i="39"/>
  <c r="J65" i="39"/>
  <c r="I65" i="39"/>
  <c r="H65" i="39"/>
  <c r="G65" i="39"/>
  <c r="E65" i="39"/>
  <c r="K64" i="39"/>
  <c r="J64" i="39"/>
  <c r="I64" i="39"/>
  <c r="H64" i="39"/>
  <c r="G64" i="39"/>
  <c r="E64" i="39"/>
  <c r="K63" i="39"/>
  <c r="J63" i="39"/>
  <c r="I63" i="39"/>
  <c r="H63" i="39"/>
  <c r="G63" i="39"/>
  <c r="E63" i="39"/>
  <c r="K62" i="39"/>
  <c r="J62" i="39"/>
  <c r="I62" i="39"/>
  <c r="H62" i="39"/>
  <c r="G62" i="39"/>
  <c r="E62" i="39"/>
  <c r="K61" i="39"/>
  <c r="J61" i="39"/>
  <c r="I61" i="39"/>
  <c r="H61" i="39"/>
  <c r="G61" i="39"/>
  <c r="E61" i="39"/>
  <c r="K53" i="39"/>
  <c r="J53" i="39"/>
  <c r="I53" i="39"/>
  <c r="H53" i="39"/>
  <c r="G53" i="39"/>
  <c r="E53" i="39"/>
  <c r="K52" i="39"/>
  <c r="J52" i="39"/>
  <c r="I52" i="39"/>
  <c r="H52" i="39"/>
  <c r="G52" i="39"/>
  <c r="E52" i="39"/>
  <c r="K51" i="39"/>
  <c r="J51" i="39"/>
  <c r="I51" i="39"/>
  <c r="H51" i="39"/>
  <c r="G51" i="39"/>
  <c r="E51" i="39"/>
  <c r="K50" i="39"/>
  <c r="J50" i="39"/>
  <c r="I50" i="39"/>
  <c r="H50" i="39"/>
  <c r="G50" i="39"/>
  <c r="E50" i="39"/>
  <c r="K49" i="39"/>
  <c r="J49" i="39"/>
  <c r="I49" i="39"/>
  <c r="H49" i="39"/>
  <c r="G49" i="39"/>
  <c r="E49" i="39"/>
  <c r="K48" i="39"/>
  <c r="J48" i="39"/>
  <c r="I48" i="39"/>
  <c r="H48" i="39"/>
  <c r="G48" i="39"/>
  <c r="E48" i="39"/>
  <c r="K47" i="39"/>
  <c r="J47" i="39"/>
  <c r="I47" i="39"/>
  <c r="H47" i="39"/>
  <c r="G47" i="39"/>
  <c r="E47" i="39"/>
  <c r="K46" i="39"/>
  <c r="J46" i="39"/>
  <c r="I46" i="39"/>
  <c r="H46" i="39"/>
  <c r="G46" i="39"/>
  <c r="E46" i="39"/>
  <c r="K45" i="39"/>
  <c r="J45" i="39"/>
  <c r="I45" i="39"/>
  <c r="H45" i="39"/>
  <c r="G45" i="39"/>
  <c r="E45" i="39"/>
  <c r="K44" i="39"/>
  <c r="J44" i="39"/>
  <c r="I44" i="39"/>
  <c r="H44" i="39"/>
  <c r="G44" i="39"/>
  <c r="E44" i="39"/>
  <c r="K43" i="39"/>
  <c r="J43" i="39"/>
  <c r="I43" i="39"/>
  <c r="H43" i="39"/>
  <c r="G43" i="39"/>
  <c r="E43" i="39"/>
  <c r="K42" i="39"/>
  <c r="J42" i="39"/>
  <c r="I42" i="39"/>
  <c r="H42" i="39"/>
  <c r="G42" i="39"/>
  <c r="E42" i="39"/>
  <c r="K41" i="39"/>
  <c r="J41" i="39"/>
  <c r="I41" i="39"/>
  <c r="H41" i="39"/>
  <c r="G41" i="39"/>
  <c r="E41" i="39"/>
  <c r="K40" i="39"/>
  <c r="J40" i="39"/>
  <c r="I40" i="39"/>
  <c r="H40" i="39"/>
  <c r="G40" i="39"/>
  <c r="E40" i="39"/>
  <c r="K39" i="39"/>
  <c r="J39" i="39"/>
  <c r="I39" i="39"/>
  <c r="H39" i="39"/>
  <c r="G39" i="39"/>
  <c r="E39" i="39"/>
  <c r="K38" i="39"/>
  <c r="J38" i="39"/>
  <c r="I38" i="39"/>
  <c r="H38" i="39"/>
  <c r="G38" i="39"/>
  <c r="E38" i="39"/>
  <c r="K37" i="39"/>
  <c r="J37" i="39"/>
  <c r="I37" i="39"/>
  <c r="H37" i="39"/>
  <c r="G37" i="39"/>
  <c r="E37" i="39"/>
  <c r="K36" i="39"/>
  <c r="J36" i="39"/>
  <c r="I36" i="39"/>
  <c r="H36" i="39"/>
  <c r="G36" i="39"/>
  <c r="E36" i="39"/>
  <c r="K35" i="39"/>
  <c r="J35" i="39"/>
  <c r="I35" i="39"/>
  <c r="H35" i="39"/>
  <c r="G35" i="39"/>
  <c r="E35" i="39"/>
  <c r="K34" i="39"/>
  <c r="J34" i="39"/>
  <c r="I34" i="39"/>
  <c r="H34" i="39"/>
  <c r="G34" i="39"/>
  <c r="E34" i="39"/>
  <c r="O26" i="39"/>
  <c r="N26" i="39"/>
  <c r="M26" i="39"/>
  <c r="L26" i="39"/>
  <c r="G26" i="39"/>
  <c r="F26" i="39"/>
  <c r="E26" i="39"/>
  <c r="O25" i="39"/>
  <c r="N25" i="39"/>
  <c r="M25" i="39"/>
  <c r="L25" i="39"/>
  <c r="G25" i="39"/>
  <c r="F25" i="39"/>
  <c r="E25" i="39"/>
  <c r="O24" i="39"/>
  <c r="N24" i="39"/>
  <c r="M24" i="39"/>
  <c r="L24" i="39"/>
  <c r="G24" i="39"/>
  <c r="F24" i="39"/>
  <c r="E24" i="39"/>
  <c r="O23" i="39"/>
  <c r="N23" i="39"/>
  <c r="M23" i="39"/>
  <c r="L23" i="39"/>
  <c r="G23" i="39"/>
  <c r="F23" i="39"/>
  <c r="E23" i="39"/>
  <c r="O22" i="39"/>
  <c r="N22" i="39"/>
  <c r="M22" i="39"/>
  <c r="L22" i="39"/>
  <c r="G22" i="39"/>
  <c r="F22" i="39"/>
  <c r="E22" i="39"/>
  <c r="O21" i="39"/>
  <c r="N21" i="39"/>
  <c r="M21" i="39"/>
  <c r="L21" i="39"/>
  <c r="G21" i="39"/>
  <c r="F21" i="39"/>
  <c r="E21" i="39"/>
  <c r="O20" i="39"/>
  <c r="N20" i="39"/>
  <c r="M20" i="39"/>
  <c r="L20" i="39"/>
  <c r="G20" i="39"/>
  <c r="F20" i="39"/>
  <c r="E20" i="39"/>
  <c r="O19" i="39"/>
  <c r="N19" i="39"/>
  <c r="M19" i="39"/>
  <c r="L19" i="39"/>
  <c r="G19" i="39"/>
  <c r="F19" i="39"/>
  <c r="E19" i="39"/>
  <c r="O18" i="39"/>
  <c r="N18" i="39"/>
  <c r="M18" i="39"/>
  <c r="L18" i="39"/>
  <c r="G18" i="39"/>
  <c r="F18" i="39"/>
  <c r="E18" i="39"/>
  <c r="O17" i="39"/>
  <c r="N17" i="39"/>
  <c r="M17" i="39"/>
  <c r="L17" i="39"/>
  <c r="G17" i="39"/>
  <c r="F17" i="39"/>
  <c r="E17" i="39"/>
  <c r="O16" i="39"/>
  <c r="N16" i="39"/>
  <c r="M16" i="39"/>
  <c r="L16" i="39"/>
  <c r="G16" i="39"/>
  <c r="F16" i="39"/>
  <c r="E16" i="39"/>
  <c r="O15" i="39"/>
  <c r="N15" i="39"/>
  <c r="M15" i="39"/>
  <c r="L15" i="39"/>
  <c r="G15" i="39"/>
  <c r="F15" i="39"/>
  <c r="E15" i="39"/>
  <c r="O14" i="39"/>
  <c r="N14" i="39"/>
  <c r="M14" i="39"/>
  <c r="L14" i="39"/>
  <c r="G14" i="39"/>
  <c r="F14" i="39"/>
  <c r="E14" i="39"/>
  <c r="O13" i="39"/>
  <c r="N13" i="39"/>
  <c r="M13" i="39"/>
  <c r="L13" i="39"/>
  <c r="G13" i="39"/>
  <c r="F13" i="39"/>
  <c r="E13" i="39"/>
  <c r="O12" i="39"/>
  <c r="N12" i="39"/>
  <c r="M12" i="39"/>
  <c r="L12" i="39"/>
  <c r="G12" i="39"/>
  <c r="F12" i="39"/>
  <c r="E12" i="39"/>
  <c r="O11" i="39"/>
  <c r="N11" i="39"/>
  <c r="M11" i="39"/>
  <c r="L11" i="39"/>
  <c r="G11" i="39"/>
  <c r="F11" i="39"/>
  <c r="E11" i="39"/>
  <c r="O10" i="39"/>
  <c r="N10" i="39"/>
  <c r="M10" i="39"/>
  <c r="L10" i="39"/>
  <c r="G10" i="39"/>
  <c r="F10" i="39"/>
  <c r="E10" i="39"/>
  <c r="O9" i="39"/>
  <c r="N9" i="39"/>
  <c r="M9" i="39"/>
  <c r="L9" i="39"/>
  <c r="G9" i="39"/>
  <c r="F9" i="39"/>
  <c r="E9" i="39"/>
  <c r="O8" i="39"/>
  <c r="N8" i="39"/>
  <c r="M8" i="39"/>
  <c r="L8" i="39"/>
  <c r="G8" i="39"/>
  <c r="F8" i="39"/>
  <c r="E8" i="39"/>
  <c r="O7" i="39"/>
  <c r="N7" i="39"/>
  <c r="M7" i="39"/>
  <c r="L7" i="39"/>
  <c r="G7" i="39"/>
  <c r="F7" i="39"/>
  <c r="E7" i="39"/>
  <c r="R1" i="39"/>
  <c r="I53" i="32"/>
  <c r="I52" i="32"/>
  <c r="I51" i="32"/>
  <c r="I50" i="32"/>
  <c r="I49" i="32"/>
  <c r="I48" i="32"/>
  <c r="I47" i="32"/>
  <c r="I46" i="32"/>
  <c r="I45" i="32"/>
  <c r="I44" i="32"/>
  <c r="I43" i="32"/>
  <c r="I42" i="32"/>
  <c r="I41" i="32"/>
  <c r="I40" i="32"/>
  <c r="I39" i="32"/>
  <c r="I38" i="32"/>
  <c r="I37" i="32"/>
  <c r="I36" i="32"/>
  <c r="I35" i="32"/>
  <c r="I34" i="32"/>
  <c r="G53" i="32"/>
  <c r="G52" i="32"/>
  <c r="G51" i="32"/>
  <c r="G50" i="32"/>
  <c r="G49" i="32"/>
  <c r="G48" i="32"/>
  <c r="G47" i="32"/>
  <c r="G46" i="32"/>
  <c r="G45" i="32"/>
  <c r="G44" i="32"/>
  <c r="G43" i="32"/>
  <c r="G42" i="32"/>
  <c r="G41" i="32"/>
  <c r="G40" i="32"/>
  <c r="G39" i="32"/>
  <c r="G38" i="32"/>
  <c r="G37" i="32"/>
  <c r="G36" i="32"/>
  <c r="G35" i="32"/>
  <c r="G34" i="32"/>
  <c r="G80" i="32"/>
  <c r="G79" i="32"/>
  <c r="G78" i="32"/>
  <c r="G77" i="32"/>
  <c r="G76" i="32"/>
  <c r="G75" i="32"/>
  <c r="G74" i="32"/>
  <c r="G73" i="32"/>
  <c r="G72" i="32"/>
  <c r="G71" i="32"/>
  <c r="G70" i="32"/>
  <c r="G69" i="32"/>
  <c r="G68" i="32"/>
  <c r="G67" i="32"/>
  <c r="G66" i="32"/>
  <c r="G65" i="32"/>
  <c r="G64" i="32"/>
  <c r="G63" i="32"/>
  <c r="G62" i="32"/>
  <c r="G61" i="32"/>
  <c r="J80" i="32"/>
  <c r="J79" i="32"/>
  <c r="J78" i="32"/>
  <c r="J77" i="32"/>
  <c r="J76" i="32"/>
  <c r="J75" i="32"/>
  <c r="J74" i="32"/>
  <c r="J73" i="32"/>
  <c r="J72" i="32"/>
  <c r="J71" i="32"/>
  <c r="J70" i="32"/>
  <c r="J69" i="32"/>
  <c r="J68" i="32"/>
  <c r="J67" i="32"/>
  <c r="J66" i="32"/>
  <c r="J65" i="32"/>
  <c r="J64" i="32"/>
  <c r="J63" i="32"/>
  <c r="J62" i="32"/>
  <c r="J61" i="32"/>
  <c r="K80" i="32"/>
  <c r="K79" i="32"/>
  <c r="K78" i="32"/>
  <c r="K77" i="32"/>
  <c r="K76" i="32"/>
  <c r="K75" i="32"/>
  <c r="K74" i="32"/>
  <c r="K73" i="32"/>
  <c r="K72" i="32"/>
  <c r="K71" i="32"/>
  <c r="K70" i="32"/>
  <c r="K69" i="32"/>
  <c r="K68" i="32"/>
  <c r="K67" i="32"/>
  <c r="K66" i="32"/>
  <c r="K65" i="32"/>
  <c r="K64" i="32"/>
  <c r="K63" i="32"/>
  <c r="K62" i="32"/>
  <c r="K61" i="32"/>
  <c r="M7" i="32"/>
  <c r="G26" i="32"/>
  <c r="G25" i="32"/>
  <c r="G24" i="32"/>
  <c r="G23" i="32"/>
  <c r="G22" i="32"/>
  <c r="G21" i="32"/>
  <c r="G20" i="32"/>
  <c r="G19" i="32"/>
  <c r="G18" i="32"/>
  <c r="G17" i="32"/>
  <c r="G16" i="32"/>
  <c r="G15" i="32"/>
  <c r="G14" i="32"/>
  <c r="G13" i="32"/>
  <c r="G12" i="32"/>
  <c r="G11" i="32"/>
  <c r="G10" i="32"/>
  <c r="G9" i="32"/>
  <c r="G8" i="32"/>
  <c r="G7" i="32"/>
  <c r="O34" i="40" l="1"/>
  <c r="L63" i="39"/>
  <c r="L67" i="39"/>
  <c r="L71" i="39"/>
  <c r="L65" i="39"/>
  <c r="L73" i="39"/>
  <c r="N34" i="40"/>
  <c r="L61" i="39"/>
  <c r="L69" i="39"/>
  <c r="L64" i="39"/>
  <c r="L68" i="39"/>
  <c r="L72" i="39"/>
  <c r="L76" i="39"/>
  <c r="L80" i="39"/>
  <c r="L75" i="39"/>
  <c r="L79" i="39"/>
  <c r="L66" i="39"/>
  <c r="L70" i="39"/>
  <c r="L74" i="39"/>
  <c r="L78" i="39"/>
  <c r="L62" i="39"/>
  <c r="L77" i="39"/>
  <c r="K7" i="40"/>
  <c r="J7" i="40"/>
  <c r="M34" i="39"/>
  <c r="M61" i="39"/>
  <c r="N38" i="40"/>
  <c r="P7" i="39"/>
  <c r="Q7" i="39"/>
  <c r="L34" i="39"/>
  <c r="N47" i="40"/>
  <c r="N39" i="40"/>
  <c r="J12" i="40"/>
  <c r="J24" i="40"/>
  <c r="N43" i="40"/>
  <c r="J22" i="40"/>
  <c r="N36" i="40"/>
  <c r="N37" i="40"/>
  <c r="N44" i="40"/>
  <c r="N45" i="40"/>
  <c r="N52" i="40"/>
  <c r="N53" i="40"/>
  <c r="J25" i="40"/>
  <c r="J15" i="40"/>
  <c r="N40" i="40"/>
  <c r="N41" i="40"/>
  <c r="N48" i="40"/>
  <c r="N49" i="40"/>
  <c r="J8" i="40"/>
  <c r="J20" i="40"/>
  <c r="N35" i="40"/>
  <c r="N51" i="40"/>
  <c r="J14" i="40"/>
  <c r="J23" i="40"/>
  <c r="K15" i="40"/>
  <c r="N46" i="40"/>
  <c r="J11" i="40"/>
  <c r="J19" i="40"/>
  <c r="N42" i="40"/>
  <c r="N50" i="40"/>
  <c r="J13" i="40"/>
  <c r="J21" i="40"/>
  <c r="J10" i="40"/>
  <c r="J9" i="40"/>
  <c r="J17" i="40"/>
  <c r="K8" i="40"/>
  <c r="J16" i="40"/>
  <c r="K18" i="40"/>
  <c r="K26" i="40"/>
  <c r="O41" i="40"/>
  <c r="O49" i="40"/>
  <c r="O37" i="40"/>
  <c r="O45" i="40"/>
  <c r="O53" i="40"/>
  <c r="J26" i="40"/>
  <c r="J18" i="40"/>
  <c r="K14" i="40"/>
  <c r="K11" i="40"/>
  <c r="K21" i="40"/>
  <c r="K17" i="40"/>
  <c r="K25" i="40"/>
  <c r="K12" i="40"/>
  <c r="K19" i="40"/>
  <c r="K13" i="40"/>
  <c r="K20" i="40"/>
  <c r="O38" i="40"/>
  <c r="O42" i="40"/>
  <c r="O46" i="40"/>
  <c r="O50" i="40"/>
  <c r="K22" i="40"/>
  <c r="O35" i="40"/>
  <c r="O39" i="40"/>
  <c r="O43" i="40"/>
  <c r="O47" i="40"/>
  <c r="O51" i="40"/>
  <c r="K9" i="40"/>
  <c r="K23" i="40"/>
  <c r="K10" i="40"/>
  <c r="K16" i="40"/>
  <c r="K24" i="40"/>
  <c r="O36" i="40"/>
  <c r="P36" i="40" s="1"/>
  <c r="O40" i="40"/>
  <c r="O44" i="40"/>
  <c r="O48" i="40"/>
  <c r="O52" i="40"/>
  <c r="P52" i="40" s="1"/>
  <c r="L38" i="39"/>
  <c r="L46" i="39"/>
  <c r="Q8" i="39"/>
  <c r="L39" i="39"/>
  <c r="L47" i="39"/>
  <c r="M53" i="39"/>
  <c r="L40" i="39"/>
  <c r="L48" i="39"/>
  <c r="L41" i="39"/>
  <c r="L42" i="39"/>
  <c r="L49" i="39"/>
  <c r="L50" i="39"/>
  <c r="L35" i="39"/>
  <c r="L43" i="39"/>
  <c r="L51" i="39"/>
  <c r="M74" i="39"/>
  <c r="M78" i="39"/>
  <c r="P15" i="39"/>
  <c r="L36" i="39"/>
  <c r="M42" i="39"/>
  <c r="L44" i="39"/>
  <c r="L52" i="39"/>
  <c r="M62" i="39"/>
  <c r="N62" i="39" s="1"/>
  <c r="L37" i="39"/>
  <c r="L45" i="39"/>
  <c r="L53" i="39"/>
  <c r="P24" i="39"/>
  <c r="M36" i="39"/>
  <c r="M44" i="39"/>
  <c r="M67" i="39"/>
  <c r="N67" i="39" s="1"/>
  <c r="M70" i="39"/>
  <c r="Q20" i="39"/>
  <c r="P17" i="39"/>
  <c r="M46" i="39"/>
  <c r="M72" i="39"/>
  <c r="N72" i="39" s="1"/>
  <c r="Q19" i="39"/>
  <c r="P10" i="39"/>
  <c r="Q13" i="39"/>
  <c r="Q25" i="39"/>
  <c r="Q10" i="39"/>
  <c r="P18" i="39"/>
  <c r="Q21" i="39"/>
  <c r="P26" i="39"/>
  <c r="M48" i="39"/>
  <c r="M65" i="39"/>
  <c r="N65" i="39" s="1"/>
  <c r="M73" i="39"/>
  <c r="Q18" i="39"/>
  <c r="Q26" i="39"/>
  <c r="M40" i="39"/>
  <c r="P14" i="39"/>
  <c r="Q17" i="39"/>
  <c r="P21" i="39"/>
  <c r="Q24" i="39"/>
  <c r="M41" i="39"/>
  <c r="M47" i="39"/>
  <c r="M64" i="39"/>
  <c r="M71" i="39"/>
  <c r="P11" i="39"/>
  <c r="Q14" i="39"/>
  <c r="P25" i="39"/>
  <c r="M35" i="39"/>
  <c r="M68" i="39"/>
  <c r="M75" i="39"/>
  <c r="P8" i="39"/>
  <c r="P9" i="39"/>
  <c r="P12" i="39"/>
  <c r="Q15" i="39"/>
  <c r="R15" i="39" s="1"/>
  <c r="P22" i="39"/>
  <c r="M37" i="39"/>
  <c r="M43" i="39"/>
  <c r="M49" i="39"/>
  <c r="M69" i="39"/>
  <c r="M76" i="39"/>
  <c r="M79" i="39"/>
  <c r="Q9" i="39"/>
  <c r="Q11" i="39"/>
  <c r="Q12" i="39"/>
  <c r="P19" i="39"/>
  <c r="Q22" i="39"/>
  <c r="M38" i="39"/>
  <c r="M50" i="39"/>
  <c r="P13" i="39"/>
  <c r="P16" i="39"/>
  <c r="P23" i="39"/>
  <c r="M39" i="39"/>
  <c r="M51" i="39"/>
  <c r="M66" i="39"/>
  <c r="M77" i="39"/>
  <c r="M80" i="39"/>
  <c r="Q16" i="39"/>
  <c r="P20" i="39"/>
  <c r="Q23" i="39"/>
  <c r="M45" i="39"/>
  <c r="N45" i="39" s="1"/>
  <c r="M52" i="39"/>
  <c r="N52" i="39" s="1"/>
  <c r="M63" i="39"/>
  <c r="N70" i="39" l="1"/>
  <c r="N64" i="39"/>
  <c r="N71" i="39"/>
  <c r="R25" i="39"/>
  <c r="L23" i="40"/>
  <c r="N51" i="39"/>
  <c r="N34" i="39"/>
  <c r="N39" i="39"/>
  <c r="L12" i="40"/>
  <c r="L11" i="40"/>
  <c r="N78" i="39"/>
  <c r="L15" i="40"/>
  <c r="N48" i="39"/>
  <c r="P46" i="40"/>
  <c r="L25" i="40"/>
  <c r="P38" i="40"/>
  <c r="M81" i="39"/>
  <c r="G32" i="33" s="1"/>
  <c r="M54" i="39"/>
  <c r="G31" i="33" s="1"/>
  <c r="P40" i="40"/>
  <c r="L7" i="40"/>
  <c r="J27" i="40"/>
  <c r="G21" i="33" s="1"/>
  <c r="L19" i="40"/>
  <c r="K27" i="40"/>
  <c r="G34" i="33" s="1"/>
  <c r="L14" i="40"/>
  <c r="P41" i="40"/>
  <c r="P53" i="40"/>
  <c r="L21" i="40"/>
  <c r="P44" i="40"/>
  <c r="P49" i="40"/>
  <c r="L26" i="40"/>
  <c r="N42" i="39"/>
  <c r="R8" i="39"/>
  <c r="N40" i="39"/>
  <c r="N44" i="39"/>
  <c r="N36" i="39"/>
  <c r="L8" i="40"/>
  <c r="N46" i="39"/>
  <c r="N53" i="39"/>
  <c r="P34" i="40"/>
  <c r="L18" i="40"/>
  <c r="N69" i="39"/>
  <c r="N35" i="39"/>
  <c r="R7" i="39"/>
  <c r="L13" i="40"/>
  <c r="R13" i="39"/>
  <c r="P37" i="40"/>
  <c r="P45" i="40"/>
  <c r="L17" i="40"/>
  <c r="P50" i="40"/>
  <c r="P48" i="40"/>
  <c r="L10" i="40"/>
  <c r="L9" i="40"/>
  <c r="P35" i="40"/>
  <c r="P43" i="40"/>
  <c r="L16" i="40"/>
  <c r="P47" i="40"/>
  <c r="N54" i="40"/>
  <c r="G22" i="33" s="1"/>
  <c r="O54" i="40"/>
  <c r="G35" i="33" s="1"/>
  <c r="P42" i="40"/>
  <c r="P39" i="40"/>
  <c r="P51" i="40"/>
  <c r="L22" i="40"/>
  <c r="L24" i="40"/>
  <c r="L20" i="40"/>
  <c r="R17" i="39"/>
  <c r="R14" i="39"/>
  <c r="N76" i="39"/>
  <c r="N75" i="39"/>
  <c r="R19" i="39"/>
  <c r="N74" i="39"/>
  <c r="Q27" i="39"/>
  <c r="G30" i="33" s="1"/>
  <c r="N79" i="39"/>
  <c r="R22" i="39"/>
  <c r="R24" i="39"/>
  <c r="R18" i="39"/>
  <c r="R16" i="39"/>
  <c r="R11" i="39"/>
  <c r="R20" i="39"/>
  <c r="R21" i="39"/>
  <c r="R10" i="39"/>
  <c r="R26" i="39"/>
  <c r="N77" i="39"/>
  <c r="N73" i="39"/>
  <c r="P27" i="39"/>
  <c r="G17" i="33" s="1"/>
  <c r="R23" i="39"/>
  <c r="N68" i="39"/>
  <c r="N41" i="39"/>
  <c r="N80" i="39"/>
  <c r="N38" i="39"/>
  <c r="L54" i="39"/>
  <c r="G18" i="33" s="1"/>
  <c r="N63" i="39"/>
  <c r="R12" i="39"/>
  <c r="N49" i="39"/>
  <c r="R9" i="39"/>
  <c r="N66" i="39"/>
  <c r="N43" i="39"/>
  <c r="N47" i="39"/>
  <c r="N50" i="39"/>
  <c r="N37" i="39"/>
  <c r="O80" i="32"/>
  <c r="N80" i="32"/>
  <c r="M80" i="32"/>
  <c r="L80" i="32"/>
  <c r="O79" i="32"/>
  <c r="N79" i="32"/>
  <c r="M79" i="32"/>
  <c r="L79" i="32"/>
  <c r="O78" i="32"/>
  <c r="N78" i="32"/>
  <c r="M78" i="32"/>
  <c r="L78" i="32"/>
  <c r="O77" i="32"/>
  <c r="N77" i="32"/>
  <c r="M77" i="32"/>
  <c r="L77" i="32"/>
  <c r="O76" i="32"/>
  <c r="N76" i="32"/>
  <c r="M76" i="32"/>
  <c r="L76" i="32"/>
  <c r="O75" i="32"/>
  <c r="N75" i="32"/>
  <c r="M75" i="32"/>
  <c r="L75" i="32"/>
  <c r="O74" i="32"/>
  <c r="N74" i="32"/>
  <c r="M74" i="32"/>
  <c r="L74" i="32"/>
  <c r="O73" i="32"/>
  <c r="N73" i="32"/>
  <c r="M73" i="32"/>
  <c r="L73" i="32"/>
  <c r="O72" i="32"/>
  <c r="N72" i="32"/>
  <c r="M72" i="32"/>
  <c r="L72" i="32"/>
  <c r="O71" i="32"/>
  <c r="N71" i="32"/>
  <c r="M71" i="32"/>
  <c r="L71" i="32"/>
  <c r="O70" i="32"/>
  <c r="N70" i="32"/>
  <c r="M70" i="32"/>
  <c r="L70" i="32"/>
  <c r="O69" i="32"/>
  <c r="N69" i="32"/>
  <c r="M69" i="32"/>
  <c r="L69" i="32"/>
  <c r="O68" i="32"/>
  <c r="N68" i="32"/>
  <c r="M68" i="32"/>
  <c r="L68" i="32"/>
  <c r="O67" i="32"/>
  <c r="N67" i="32"/>
  <c r="M67" i="32"/>
  <c r="L67" i="32"/>
  <c r="O66" i="32"/>
  <c r="N66" i="32"/>
  <c r="M66" i="32"/>
  <c r="L66" i="32"/>
  <c r="O65" i="32"/>
  <c r="N65" i="32"/>
  <c r="M65" i="32"/>
  <c r="L65" i="32"/>
  <c r="O64" i="32"/>
  <c r="N64" i="32"/>
  <c r="M64" i="32"/>
  <c r="L64" i="32"/>
  <c r="O63" i="32"/>
  <c r="N63" i="32"/>
  <c r="M63" i="32"/>
  <c r="L63" i="32"/>
  <c r="O62" i="32"/>
  <c r="N62" i="32"/>
  <c r="M62" i="32"/>
  <c r="L62" i="32"/>
  <c r="O61" i="32"/>
  <c r="N61" i="32"/>
  <c r="M61" i="32"/>
  <c r="L61" i="32"/>
  <c r="N54" i="39" l="1"/>
  <c r="N61" i="39"/>
  <c r="N81" i="39" s="1"/>
  <c r="L81" i="39"/>
  <c r="G19" i="33" s="1"/>
  <c r="G16" i="33" s="1"/>
  <c r="Q61" i="32"/>
  <c r="P61" i="32"/>
  <c r="L27" i="40"/>
  <c r="G29" i="33"/>
  <c r="G33" i="33"/>
  <c r="G20" i="33"/>
  <c r="Q70" i="32"/>
  <c r="P70" i="32"/>
  <c r="P65" i="32"/>
  <c r="Q65" i="32"/>
  <c r="P63" i="32"/>
  <c r="Q63" i="32"/>
  <c r="P71" i="32"/>
  <c r="Q71" i="32"/>
  <c r="P79" i="32"/>
  <c r="Q79" i="32"/>
  <c r="P78" i="32"/>
  <c r="Q78" i="32"/>
  <c r="Q69" i="32"/>
  <c r="P69" i="32"/>
  <c r="Q77" i="32"/>
  <c r="P77" i="32"/>
  <c r="Q68" i="32"/>
  <c r="P68" i="32"/>
  <c r="Q76" i="32"/>
  <c r="P76" i="32"/>
  <c r="Q62" i="32"/>
  <c r="P62" i="32"/>
  <c r="P67" i="32"/>
  <c r="Q67" i="32"/>
  <c r="Q75" i="32"/>
  <c r="P75" i="32"/>
  <c r="P66" i="32"/>
  <c r="Q66" i="32"/>
  <c r="P74" i="32"/>
  <c r="Q74" i="32"/>
  <c r="P73" i="32"/>
  <c r="Q73" i="32"/>
  <c r="P64" i="32"/>
  <c r="Q64" i="32"/>
  <c r="P72" i="32"/>
  <c r="Q72" i="32"/>
  <c r="P80" i="32"/>
  <c r="Q80" i="32"/>
  <c r="P54" i="40"/>
  <c r="R27" i="39"/>
  <c r="G8" i="33" l="1"/>
  <c r="G9" i="33"/>
  <c r="P81" i="32"/>
  <c r="G15" i="33" s="1"/>
  <c r="R61" i="32"/>
  <c r="R65" i="32"/>
  <c r="Q81" i="32"/>
  <c r="G28" i="33" s="1"/>
  <c r="R66" i="32"/>
  <c r="R80" i="32"/>
  <c r="R73" i="32"/>
  <c r="R76" i="32"/>
  <c r="R64" i="32"/>
  <c r="R69" i="32"/>
  <c r="R72" i="32"/>
  <c r="R71" i="32"/>
  <c r="R68" i="32"/>
  <c r="R62" i="32"/>
  <c r="R77" i="32"/>
  <c r="R74" i="32"/>
  <c r="R78" i="32"/>
  <c r="R75" i="32"/>
  <c r="R79" i="32"/>
  <c r="R70" i="32"/>
  <c r="R67" i="32"/>
  <c r="R63" i="32"/>
  <c r="M53" i="32"/>
  <c r="J53" i="32"/>
  <c r="M52" i="32"/>
  <c r="J52" i="32"/>
  <c r="M51" i="32"/>
  <c r="J51" i="32"/>
  <c r="M50" i="32"/>
  <c r="J50" i="32"/>
  <c r="M49" i="32"/>
  <c r="J49" i="32"/>
  <c r="M48" i="32"/>
  <c r="J48" i="32"/>
  <c r="M47" i="32"/>
  <c r="J47" i="32"/>
  <c r="M46" i="32"/>
  <c r="J46" i="32"/>
  <c r="M45" i="32"/>
  <c r="J45" i="32"/>
  <c r="M44" i="32"/>
  <c r="J44" i="32"/>
  <c r="M43" i="32"/>
  <c r="J43" i="32"/>
  <c r="M42" i="32"/>
  <c r="J42" i="32"/>
  <c r="M41" i="32"/>
  <c r="J41" i="32"/>
  <c r="M40" i="32"/>
  <c r="J40" i="32"/>
  <c r="M39" i="32"/>
  <c r="J39" i="32"/>
  <c r="M38" i="32"/>
  <c r="J38" i="32"/>
  <c r="M37" i="32"/>
  <c r="J37" i="32"/>
  <c r="M36" i="32"/>
  <c r="J36" i="32"/>
  <c r="M35" i="32"/>
  <c r="J35" i="32"/>
  <c r="M34" i="32"/>
  <c r="J34" i="32"/>
  <c r="O26" i="32"/>
  <c r="L26" i="32"/>
  <c r="O25" i="32"/>
  <c r="L25" i="32"/>
  <c r="O24" i="32"/>
  <c r="L24" i="32"/>
  <c r="O23" i="32"/>
  <c r="L23" i="32"/>
  <c r="O22" i="32"/>
  <c r="L22" i="32"/>
  <c r="O21" i="32"/>
  <c r="L21" i="32"/>
  <c r="O20" i="32"/>
  <c r="L20" i="32"/>
  <c r="O19" i="32"/>
  <c r="L19" i="32"/>
  <c r="O18" i="32"/>
  <c r="L18" i="32"/>
  <c r="O17" i="32"/>
  <c r="L17" i="32"/>
  <c r="O16" i="32"/>
  <c r="L16" i="32"/>
  <c r="O15" i="32"/>
  <c r="L15" i="32"/>
  <c r="O14" i="32"/>
  <c r="L14" i="32"/>
  <c r="O13" i="32"/>
  <c r="L13" i="32"/>
  <c r="O12" i="32"/>
  <c r="L12" i="32"/>
  <c r="O11" i="32"/>
  <c r="L11" i="32"/>
  <c r="O10" i="32"/>
  <c r="L10" i="32"/>
  <c r="O9" i="32"/>
  <c r="L9" i="32"/>
  <c r="O8" i="32"/>
  <c r="L8" i="32"/>
  <c r="O7" i="32"/>
  <c r="L7" i="32"/>
  <c r="R81" i="32" l="1"/>
  <c r="F26" i="32"/>
  <c r="E26" i="32"/>
  <c r="F25" i="32"/>
  <c r="E25" i="32"/>
  <c r="F24" i="32"/>
  <c r="E24" i="32"/>
  <c r="F23" i="32"/>
  <c r="E23" i="32"/>
  <c r="F22" i="32"/>
  <c r="E22" i="32"/>
  <c r="F21" i="32"/>
  <c r="E21" i="32"/>
  <c r="F20" i="32"/>
  <c r="E20" i="32"/>
  <c r="F19" i="32"/>
  <c r="E19" i="32"/>
  <c r="F18" i="32"/>
  <c r="E18" i="32"/>
  <c r="F17" i="32"/>
  <c r="E17" i="32"/>
  <c r="F16" i="32"/>
  <c r="E16" i="32"/>
  <c r="F15" i="32"/>
  <c r="E15" i="32"/>
  <c r="F14" i="32"/>
  <c r="E14" i="32"/>
  <c r="F13" i="32"/>
  <c r="E13" i="32"/>
  <c r="F12" i="32"/>
  <c r="E12" i="32"/>
  <c r="F11" i="32"/>
  <c r="E11" i="32"/>
  <c r="F10" i="32"/>
  <c r="E10" i="32"/>
  <c r="F9" i="32"/>
  <c r="E9" i="32"/>
  <c r="F8" i="32"/>
  <c r="E8" i="32"/>
  <c r="F7" i="32"/>
  <c r="E7" i="32"/>
  <c r="L49" i="32" l="1"/>
  <c r="L41" i="32"/>
  <c r="N26" i="32"/>
  <c r="N18" i="32"/>
  <c r="N10" i="32"/>
  <c r="N9" i="32"/>
  <c r="L50" i="32"/>
  <c r="L42" i="32"/>
  <c r="L34" i="32"/>
  <c r="N19" i="32"/>
  <c r="N11" i="32"/>
  <c r="L48" i="32"/>
  <c r="N17" i="32"/>
  <c r="L51" i="32"/>
  <c r="L43" i="32"/>
  <c r="L35" i="32"/>
  <c r="N20" i="32"/>
  <c r="N12" i="32"/>
  <c r="N13" i="32"/>
  <c r="L40" i="32"/>
  <c r="L52" i="32"/>
  <c r="L44" i="32"/>
  <c r="L36" i="32"/>
  <c r="N21" i="32"/>
  <c r="L53" i="32"/>
  <c r="L45" i="32"/>
  <c r="L37" i="32"/>
  <c r="N22" i="32"/>
  <c r="N14" i="32"/>
  <c r="N8" i="32"/>
  <c r="L46" i="32"/>
  <c r="L38" i="32"/>
  <c r="N23" i="32"/>
  <c r="N15" i="32"/>
  <c r="N7" i="32"/>
  <c r="P7" i="32" s="1"/>
  <c r="N25" i="32"/>
  <c r="L47" i="32"/>
  <c r="L39" i="32"/>
  <c r="N24" i="32"/>
  <c r="N16" i="32"/>
  <c r="K48" i="32"/>
  <c r="K40" i="32"/>
  <c r="M25" i="32"/>
  <c r="M17" i="32"/>
  <c r="M9" i="32"/>
  <c r="K49" i="32"/>
  <c r="K41" i="32"/>
  <c r="N41" i="32" s="1"/>
  <c r="M26" i="32"/>
  <c r="M18" i="32"/>
  <c r="M10" i="32"/>
  <c r="M12" i="32"/>
  <c r="K50" i="32"/>
  <c r="K42" i="32"/>
  <c r="K34" i="32"/>
  <c r="M19" i="32"/>
  <c r="M11" i="32"/>
  <c r="M24" i="32"/>
  <c r="K51" i="32"/>
  <c r="K43" i="32"/>
  <c r="K35" i="32"/>
  <c r="M20" i="32"/>
  <c r="K47" i="32"/>
  <c r="K52" i="32"/>
  <c r="N52" i="32" s="1"/>
  <c r="K44" i="32"/>
  <c r="K36" i="32"/>
  <c r="M21" i="32"/>
  <c r="M13" i="32"/>
  <c r="K53" i="32"/>
  <c r="K45" i="32"/>
  <c r="K37" i="32"/>
  <c r="M22" i="32"/>
  <c r="M14" i="32"/>
  <c r="M16" i="32"/>
  <c r="M8" i="32"/>
  <c r="K46" i="32"/>
  <c r="K38" i="32"/>
  <c r="M23" i="32"/>
  <c r="M15" i="32"/>
  <c r="K39" i="32"/>
  <c r="N39" i="32" s="1"/>
  <c r="O34" i="32" l="1"/>
  <c r="N34" i="32"/>
  <c r="N37" i="32"/>
  <c r="N47" i="32"/>
  <c r="N40" i="32"/>
  <c r="N49" i="32"/>
  <c r="N45" i="32"/>
  <c r="N53" i="32"/>
  <c r="N38" i="32"/>
  <c r="N46" i="32"/>
  <c r="N43" i="32"/>
  <c r="N42" i="32"/>
  <c r="N36" i="32"/>
  <c r="N48" i="32"/>
  <c r="N44" i="32"/>
  <c r="N35" i="32"/>
  <c r="N50" i="32"/>
  <c r="N51" i="32"/>
  <c r="Q7" i="32"/>
  <c r="O44" i="32"/>
  <c r="P15" i="32"/>
  <c r="Q15" i="32"/>
  <c r="Q19" i="32"/>
  <c r="P19" i="32"/>
  <c r="O45" i="32"/>
  <c r="O49" i="32"/>
  <c r="Q22" i="32"/>
  <c r="P22" i="32"/>
  <c r="P26" i="32"/>
  <c r="Q26" i="32"/>
  <c r="O37" i="32"/>
  <c r="O47" i="32"/>
  <c r="O38" i="32"/>
  <c r="O42" i="32"/>
  <c r="O46" i="32"/>
  <c r="O35" i="32"/>
  <c r="O50" i="32"/>
  <c r="Q17" i="32"/>
  <c r="P17" i="32"/>
  <c r="P20" i="32"/>
  <c r="Q20" i="32"/>
  <c r="P12" i="32"/>
  <c r="Q12" i="32"/>
  <c r="O39" i="32"/>
  <c r="Q11" i="32"/>
  <c r="P11" i="32"/>
  <c r="O52" i="32"/>
  <c r="O41" i="32"/>
  <c r="P23" i="32"/>
  <c r="Q23" i="32"/>
  <c r="O53" i="32"/>
  <c r="P9" i="32"/>
  <c r="Q9" i="32"/>
  <c r="Q8" i="32"/>
  <c r="P8" i="32"/>
  <c r="P13" i="32"/>
  <c r="Q13" i="32"/>
  <c r="Q25" i="32"/>
  <c r="P25" i="32"/>
  <c r="P21" i="32"/>
  <c r="Q21" i="32"/>
  <c r="O51" i="32"/>
  <c r="P10" i="32"/>
  <c r="Q10" i="32"/>
  <c r="O40" i="32"/>
  <c r="O43" i="32"/>
  <c r="P16" i="32"/>
  <c r="Q16" i="32"/>
  <c r="Q14" i="32"/>
  <c r="P14" i="32"/>
  <c r="O36" i="32"/>
  <c r="Q24" i="32"/>
  <c r="P24" i="32"/>
  <c r="Q18" i="32"/>
  <c r="P18" i="32"/>
  <c r="O48" i="32"/>
  <c r="P34" i="32" l="1"/>
  <c r="N54" i="32"/>
  <c r="G14" i="33" s="1"/>
  <c r="R18" i="32"/>
  <c r="P51" i="32"/>
  <c r="R8" i="32"/>
  <c r="R23" i="32"/>
  <c r="P39" i="32"/>
  <c r="P50" i="32"/>
  <c r="P42" i="32"/>
  <c r="P47" i="32"/>
  <c r="P49" i="32"/>
  <c r="P44" i="32"/>
  <c r="P36" i="32"/>
  <c r="P40" i="32"/>
  <c r="R25" i="32"/>
  <c r="P53" i="32"/>
  <c r="P52" i="32"/>
  <c r="P48" i="32"/>
  <c r="R14" i="32"/>
  <c r="O54" i="32"/>
  <c r="G27" i="33" s="1"/>
  <c r="R17" i="32"/>
  <c r="P37" i="32"/>
  <c r="P45" i="32"/>
  <c r="R24" i="32"/>
  <c r="P43" i="32"/>
  <c r="P41" i="32"/>
  <c r="P35" i="32"/>
  <c r="P38" i="32"/>
  <c r="R22" i="32"/>
  <c r="R15" i="32"/>
  <c r="R11" i="32"/>
  <c r="P46" i="32"/>
  <c r="R19" i="32"/>
  <c r="R13" i="32"/>
  <c r="R10" i="32"/>
  <c r="R16" i="32"/>
  <c r="R26" i="32"/>
  <c r="R21" i="32"/>
  <c r="R9" i="32"/>
  <c r="R12" i="32"/>
  <c r="R7" i="32"/>
  <c r="P27" i="32"/>
  <c r="G13" i="33" s="1"/>
  <c r="G12" i="33" s="1"/>
  <c r="R20" i="32"/>
  <c r="Q27" i="32"/>
  <c r="G26" i="33" s="1"/>
  <c r="G25" i="33" l="1"/>
  <c r="G24" i="33" s="1"/>
  <c r="G11" i="33"/>
  <c r="G6" i="33" s="1"/>
  <c r="P54" i="32"/>
  <c r="R27" i="32"/>
  <c r="I1" i="33"/>
  <c r="R1" i="32"/>
  <c r="G7" i="33" l="1"/>
  <c r="B45" i="30"/>
</calcChain>
</file>

<file path=xl/sharedStrings.xml><?xml version="1.0" encoding="utf-8"?>
<sst xmlns="http://schemas.openxmlformats.org/spreadsheetml/2006/main" count="878" uniqueCount="273">
  <si>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</si>
  <si>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</si>
  <si>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</si>
  <si>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</si>
  <si>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</si>
  <si>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</si>
  <si>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</si>
  <si>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</si>
  <si>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</si>
  <si>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</si>
  <si>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</si>
  <si>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</si>
  <si>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</si>
  <si>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</si>
  <si>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</si>
  <si>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</si>
  <si>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</si>
  <si>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</si>
  <si>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</si>
  <si>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</si>
  <si>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</si>
  <si>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</si>
  <si>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</si>
  <si>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</si>
  <si>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</si>
  <si>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</si>
  <si>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</si>
  <si>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</si>
  <si>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</si>
  <si>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r>
      <t xml:space="preserve">JCM Proposed Methodology Spreadsheet Form (Input Sheet) </t>
    </r>
    <r>
      <rPr>
        <b/>
        <sz val="12"/>
        <color indexed="9"/>
        <rFont val="Arial"/>
        <family val="2"/>
      </rPr>
      <t xml:space="preserve">[Attachment to Proposed Methodology Form]  </t>
    </r>
    <phoneticPr fontId="2"/>
  </si>
  <si>
    <r>
      <t>tCO</t>
    </r>
    <r>
      <rPr>
        <vertAlign val="subscript"/>
        <sz val="14"/>
        <color indexed="8"/>
        <rFont val="Arial"/>
        <family val="2"/>
      </rPr>
      <t>2</t>
    </r>
    <r>
      <rPr>
        <sz val="14"/>
        <color indexed="8"/>
        <rFont val="Arial"/>
        <family val="2"/>
      </rPr>
      <t>/p</t>
    </r>
    <phoneticPr fontId="2"/>
  </si>
  <si>
    <t>JCM_MM_F_PMS_ver01.0</t>
    <phoneticPr fontId="2"/>
  </si>
  <si>
    <t>(1)</t>
  </si>
  <si>
    <t>-</t>
    <phoneticPr fontId="2"/>
  </si>
  <si>
    <t>Option C</t>
    <phoneticPr fontId="2"/>
  </si>
  <si>
    <t>Monitored data</t>
    <phoneticPr fontId="2"/>
  </si>
  <si>
    <t>Continuously</t>
    <phoneticPr fontId="2"/>
  </si>
  <si>
    <r>
      <t>FC</t>
    </r>
    <r>
      <rPr>
        <i/>
        <vertAlign val="subscript"/>
        <sz val="11"/>
        <rFont val="Arial"/>
        <family val="2"/>
      </rPr>
      <t>PJ,p</t>
    </r>
    <phoneticPr fontId="2"/>
  </si>
  <si>
    <r>
      <t xml:space="preserve">The amount of fuel input for power generation during monitoring period </t>
    </r>
    <r>
      <rPr>
        <i/>
        <sz val="11"/>
        <rFont val="Arial"/>
        <family val="2"/>
      </rPr>
      <t>p</t>
    </r>
    <phoneticPr fontId="2"/>
  </si>
  <si>
    <t>mass or weight/p</t>
    <phoneticPr fontId="2"/>
  </si>
  <si>
    <t>for option b</t>
    <phoneticPr fontId="2"/>
  </si>
  <si>
    <t>(3)</t>
    <phoneticPr fontId="2"/>
  </si>
  <si>
    <r>
      <t>EG</t>
    </r>
    <r>
      <rPr>
        <i/>
        <vertAlign val="subscript"/>
        <sz val="11"/>
        <rFont val="Arial"/>
        <family val="2"/>
      </rPr>
      <t>PJ,p</t>
    </r>
    <phoneticPr fontId="2"/>
  </si>
  <si>
    <r>
      <t xml:space="preserve">The amount of electricity generated during the monitoring period </t>
    </r>
    <r>
      <rPr>
        <i/>
        <sz val="11"/>
        <rFont val="Arial"/>
        <family val="2"/>
      </rPr>
      <t>p</t>
    </r>
    <phoneticPr fontId="2"/>
  </si>
  <si>
    <r>
      <t>EF</t>
    </r>
    <r>
      <rPr>
        <i/>
        <vertAlign val="subscript"/>
        <sz val="11"/>
        <rFont val="Arial"/>
        <family val="2"/>
      </rPr>
      <t>elec</t>
    </r>
    <phoneticPr fontId="2"/>
  </si>
  <si>
    <r>
      <t>[For grid electricity]
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</si>
  <si>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</si>
  <si>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2"/>
  </si>
  <si>
    <t>Power generation efficiency obtained from manufacturer's specification</t>
    <phoneticPr fontId="2"/>
  </si>
  <si>
    <t>Calculated</t>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</si>
  <si>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2"/>
  </si>
  <si>
    <t>The power generation efficiency calculated from monitored data of the amount of fuel input for power generation and the amount of electricity generated</t>
    <phoneticPr fontId="2"/>
  </si>
  <si>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</si>
  <si>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</si>
  <si>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r>
      <t>COP</t>
    </r>
    <r>
      <rPr>
        <i/>
        <vertAlign val="subscript"/>
        <sz val="11"/>
        <rFont val="Arial"/>
        <family val="2"/>
      </rPr>
      <t>RE,i</t>
    </r>
    <phoneticPr fontId="2"/>
  </si>
  <si>
    <r>
      <t>η</t>
    </r>
    <r>
      <rPr>
        <i/>
        <vertAlign val="subscript"/>
        <sz val="11"/>
        <rFont val="Arial"/>
        <family val="2"/>
      </rPr>
      <t>elec</t>
    </r>
    <phoneticPr fontId="2"/>
  </si>
  <si>
    <t xml:space="preserve">Power generation efficiency </t>
    <phoneticPr fontId="2"/>
  </si>
  <si>
    <t>%</t>
    <phoneticPr fontId="2"/>
  </si>
  <si>
    <t>Specification of the captive power generation system provided by the manufacturer</t>
    <phoneticPr fontId="2"/>
  </si>
  <si>
    <r>
      <t>NCV</t>
    </r>
    <r>
      <rPr>
        <i/>
        <vertAlign val="subscript"/>
        <sz val="11"/>
        <rFont val="Arial"/>
        <family val="2"/>
      </rPr>
      <t>fuel</t>
    </r>
    <phoneticPr fontId="2"/>
  </si>
  <si>
    <t>Net calorific value of consumed fuel</t>
    <phoneticPr fontId="2"/>
  </si>
  <si>
    <t>GJ/mass or weight</t>
    <phoneticPr fontId="2"/>
  </si>
  <si>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</si>
  <si>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r>
      <t>EF</t>
    </r>
    <r>
      <rPr>
        <i/>
        <vertAlign val="subscript"/>
        <sz val="11"/>
        <rFont val="Arial"/>
        <family val="2"/>
      </rPr>
      <t>fuel</t>
    </r>
    <phoneticPr fontId="2"/>
  </si>
  <si>
    <r>
      <t>CO</t>
    </r>
    <r>
      <rPr>
        <vertAlign val="subscript"/>
        <sz val="11"/>
        <rFont val="Arial"/>
        <family val="2"/>
      </rPr>
      <t>2</t>
    </r>
    <r>
      <rPr>
        <sz val="11"/>
        <rFont val="Arial"/>
        <family val="2"/>
      </rPr>
      <t xml:space="preserve"> emission factor of consumed fuel</t>
    </r>
    <phoneticPr fontId="2"/>
  </si>
  <si>
    <r>
      <t>tCO</t>
    </r>
    <r>
      <rPr>
        <vertAlign val="subscript"/>
        <sz val="11"/>
        <rFont val="Arial"/>
        <family val="2"/>
      </rPr>
      <t>2</t>
    </r>
    <r>
      <rPr>
        <sz val="11"/>
        <rFont val="Arial"/>
        <family val="2"/>
      </rPr>
      <t>/GJ</t>
    </r>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</si>
  <si>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</si>
  <si>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t>PDD of the most recently registered CDM project hosted in Myanmar or the latest version of the “Tool to calculate the emission factor for an electricity system” under the CDM at the time of validation.</t>
    <phoneticPr fontId="2"/>
  </si>
  <si>
    <r>
      <t xml:space="preserve">Parameters to be monitored </t>
    </r>
    <r>
      <rPr>
        <b/>
        <i/>
        <sz val="11"/>
        <color indexed="9"/>
        <rFont val="Arial"/>
        <family val="2"/>
      </rPr>
      <t>ex post</t>
    </r>
    <phoneticPr fontId="28"/>
  </si>
  <si>
    <r>
      <t xml:space="preserve">Project-specific parameters to be fixed </t>
    </r>
    <r>
      <rPr>
        <b/>
        <i/>
        <sz val="11"/>
        <color indexed="9"/>
        <rFont val="Arial"/>
        <family val="2"/>
      </rPr>
      <t>ex ante</t>
    </r>
    <phoneticPr fontId="28"/>
  </si>
  <si>
    <r>
      <rPr>
        <b/>
        <i/>
        <sz val="11"/>
        <color theme="0"/>
        <rFont val="Arial"/>
        <family val="2"/>
      </rPr>
      <t>Ex-ante</t>
    </r>
    <r>
      <rPr>
        <b/>
        <sz val="11"/>
        <color theme="0"/>
        <rFont val="Arial"/>
        <family val="2"/>
      </rPr>
      <t xml:space="preserve"> estimation of emissions</t>
    </r>
    <phoneticPr fontId="28"/>
  </si>
  <si>
    <t>Parameters</t>
    <phoneticPr fontId="28"/>
  </si>
  <si>
    <t>i</t>
    <phoneticPr fontId="2"/>
  </si>
  <si>
    <t>Description of data</t>
    <phoneticPr fontId="28"/>
  </si>
  <si>
    <r>
      <t>[For captive electricity]
CO</t>
    </r>
    <r>
      <rPr>
        <vertAlign val="subscript"/>
        <sz val="11"/>
        <rFont val="Arial"/>
        <family val="2"/>
      </rPr>
      <t>2</t>
    </r>
    <r>
      <rPr>
        <sz val="11"/>
        <rFont val="Arial"/>
        <family val="2"/>
      </rPr>
      <t xml:space="preserve"> emission factor for consumed electricity</t>
    </r>
    <phoneticPr fontId="2"/>
  </si>
  <si>
    <t>Units</t>
    <phoneticPr fontId="28"/>
  </si>
  <si>
    <t>-</t>
    <phoneticPr fontId="28"/>
  </si>
  <si>
    <r>
      <t>tCO</t>
    </r>
    <r>
      <rPr>
        <vertAlign val="subscript"/>
        <sz val="11"/>
        <rFont val="Arial"/>
        <family val="2"/>
      </rPr>
      <t>2</t>
    </r>
    <r>
      <rPr>
        <sz val="11"/>
        <rFont val="Arial"/>
        <family val="2"/>
      </rPr>
      <t>/p</t>
    </r>
    <phoneticPr fontId="28"/>
  </si>
  <si>
    <t>Estimated values</t>
    <phoneticPr fontId="28"/>
  </si>
  <si>
    <t>Total</t>
    <phoneticPr fontId="28"/>
  </si>
  <si>
    <t>-</t>
    <phoneticPr fontId="28"/>
  </si>
  <si>
    <t>JCM Proposed Methodology Spreadsheet Form (Calculation Process Sheet)</t>
    <phoneticPr fontId="2"/>
  </si>
  <si>
    <t>1. Calculations for emission reductions</t>
    <phoneticPr fontId="2"/>
  </si>
  <si>
    <t>Fuel type</t>
    <phoneticPr fontId="2"/>
  </si>
  <si>
    <t>Value</t>
    <phoneticPr fontId="2"/>
  </si>
  <si>
    <t>Units</t>
    <phoneticPr fontId="2"/>
  </si>
  <si>
    <r>
      <t xml:space="preserve">Emission reductions during the period </t>
    </r>
    <r>
      <rPr>
        <i/>
        <sz val="11"/>
        <color indexed="8"/>
        <rFont val="Arial"/>
        <family val="2"/>
      </rPr>
      <t>p</t>
    </r>
    <phoneticPr fontId="2"/>
  </si>
  <si>
    <t>N/A</t>
    <phoneticPr fontId="28"/>
  </si>
  <si>
    <r>
      <t>tCO</t>
    </r>
    <r>
      <rPr>
        <vertAlign val="subscript"/>
        <sz val="11"/>
        <color indexed="8"/>
        <rFont val="Arial"/>
        <family val="2"/>
      </rPr>
      <t>2</t>
    </r>
    <r>
      <rPr>
        <sz val="11"/>
        <color indexed="8"/>
        <rFont val="Arial"/>
        <family val="2"/>
      </rPr>
      <t>/p</t>
    </r>
    <phoneticPr fontId="2"/>
  </si>
  <si>
    <t>2. Calculations for reference emissions</t>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</si>
  <si>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</si>
  <si>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</si>
  <si>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t>N/A</t>
  </si>
  <si>
    <t>3. Calculations of the project emissions</t>
    <phoneticPr fontId="2"/>
  </si>
  <si>
    <r>
      <t xml:space="preserve">Project emissions during the period </t>
    </r>
    <r>
      <rPr>
        <i/>
        <sz val="11"/>
        <color indexed="8"/>
        <rFont val="Arial"/>
        <family val="2"/>
      </rPr>
      <t>p</t>
    </r>
    <phoneticPr fontId="2"/>
  </si>
  <si>
    <t>N/A</t>
    <phoneticPr fontId="28"/>
  </si>
  <si>
    <r>
      <t>tCO</t>
    </r>
    <r>
      <rPr>
        <vertAlign val="subscript"/>
        <sz val="11"/>
        <rFont val="Arial"/>
        <family val="2"/>
      </rPr>
      <t>2</t>
    </r>
    <r>
      <rPr>
        <sz val="11"/>
        <rFont val="Arial"/>
        <family val="2"/>
      </rPr>
      <t>/p</t>
    </r>
    <phoneticPr fontId="2"/>
  </si>
  <si>
    <t>(4)</t>
    <phoneticPr fontId="2"/>
  </si>
  <si>
    <r>
      <t>MWh/</t>
    </r>
    <r>
      <rPr>
        <i/>
        <sz val="11"/>
        <rFont val="Arial"/>
        <family val="2"/>
      </rPr>
      <t>p</t>
    </r>
    <phoneticPr fontId="2"/>
  </si>
  <si>
    <t>-</t>
    <phoneticPr fontId="28"/>
  </si>
  <si>
    <t>k</t>
    <phoneticPr fontId="2"/>
  </si>
  <si>
    <r>
      <t>RE</t>
    </r>
    <r>
      <rPr>
        <i/>
        <vertAlign val="subscript"/>
        <sz val="11"/>
        <color rgb="FF000000"/>
        <rFont val="Arial"/>
        <family val="2"/>
      </rPr>
      <t>p</t>
    </r>
    <phoneticPr fontId="2"/>
  </si>
  <si>
    <r>
      <t>PE</t>
    </r>
    <r>
      <rPr>
        <i/>
        <vertAlign val="subscript"/>
        <sz val="11"/>
        <rFont val="Arial"/>
        <family val="2"/>
      </rPr>
      <t>p</t>
    </r>
    <phoneticPr fontId="2"/>
  </si>
  <si>
    <r>
      <t>ER</t>
    </r>
    <r>
      <rPr>
        <i/>
        <vertAlign val="subscript"/>
        <sz val="11"/>
        <color rgb="FF000000"/>
        <rFont val="Arial"/>
        <family val="2"/>
      </rPr>
      <t>p</t>
    </r>
    <phoneticPr fontId="2"/>
  </si>
  <si>
    <t>[List of Default Values]</t>
  </si>
  <si>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</si>
  <si>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r>
      <t>Q</t>
    </r>
    <r>
      <rPr>
        <i/>
        <vertAlign val="subscript"/>
        <sz val="11"/>
        <rFont val="Arial"/>
        <family val="2"/>
      </rPr>
      <t>PJ,i,p</t>
    </r>
    <phoneticPr fontId="2"/>
  </si>
  <si>
    <r>
      <t>m</t>
    </r>
    <r>
      <rPr>
        <vertAlign val="superscript"/>
        <sz val="11"/>
        <rFont val="Arial"/>
        <family val="2"/>
      </rPr>
      <t>3</t>
    </r>
    <r>
      <rPr>
        <sz val="11"/>
        <rFont val="Arial"/>
        <family val="2"/>
      </rPr>
      <t>/</t>
    </r>
    <r>
      <rPr>
        <i/>
        <sz val="11"/>
        <rFont val="Arial"/>
        <family val="2"/>
      </rPr>
      <t>p</t>
    </r>
    <phoneticPr fontId="2"/>
  </si>
  <si>
    <r>
      <t>EC</t>
    </r>
    <r>
      <rPr>
        <i/>
        <vertAlign val="subscript"/>
        <sz val="11"/>
        <rFont val="Arial"/>
        <family val="2"/>
      </rPr>
      <t>PJ,CCS,i,p</t>
    </r>
    <phoneticPr fontId="2"/>
  </si>
  <si>
    <r>
      <t xml:space="preserve">Electricity consumption by project cascade cooling system </t>
    </r>
    <r>
      <rPr>
        <i/>
        <sz val="11"/>
        <rFont val="Arial"/>
        <family val="2"/>
      </rPr>
      <t>i</t>
    </r>
    <r>
      <rPr>
        <sz val="11"/>
        <rFont val="Arial"/>
        <family val="2"/>
      </rPr>
      <t xml:space="preserve"> during the period </t>
    </r>
    <r>
      <rPr>
        <i/>
        <sz val="11"/>
        <rFont val="Arial"/>
        <family val="2"/>
      </rPr>
      <t>p</t>
    </r>
    <phoneticPr fontId="2"/>
  </si>
  <si>
    <r>
      <t>T</t>
    </r>
    <r>
      <rPr>
        <i/>
        <vertAlign val="subscript"/>
        <sz val="11"/>
        <rFont val="Arial"/>
        <family val="2"/>
      </rPr>
      <t>cooling-in,i</t>
    </r>
    <phoneticPr fontId="2"/>
  </si>
  <si>
    <t>degree Celsius</t>
    <phoneticPr fontId="2"/>
  </si>
  <si>
    <r>
      <t xml:space="preserve">Output chilled brine temperature of project cascade cooling system </t>
    </r>
    <r>
      <rPr>
        <i/>
        <sz val="11"/>
        <rFont val="Arial"/>
        <family val="2"/>
      </rPr>
      <t xml:space="preserve">i </t>
    </r>
    <phoneticPr fontId="2"/>
  </si>
  <si>
    <t>Specific value provided by the manufacturer</t>
    <phoneticPr fontId="2"/>
  </si>
  <si>
    <r>
      <t>RE</t>
    </r>
    <r>
      <rPr>
        <i/>
        <vertAlign val="subscript"/>
        <sz val="11"/>
        <rFont val="Arial"/>
        <family val="2"/>
      </rPr>
      <t>CCS,i,p</t>
    </r>
    <phoneticPr fontId="2"/>
  </si>
  <si>
    <r>
      <t>PE</t>
    </r>
    <r>
      <rPr>
        <i/>
        <vertAlign val="subscript"/>
        <sz val="11"/>
        <rFont val="Arial"/>
        <family val="2"/>
      </rPr>
      <t>CCS,i,p</t>
    </r>
    <phoneticPr fontId="2"/>
  </si>
  <si>
    <r>
      <t>ER</t>
    </r>
    <r>
      <rPr>
        <i/>
        <vertAlign val="subscript"/>
        <sz val="11"/>
        <rFont val="Arial"/>
        <family val="2"/>
      </rPr>
      <t>CCS,i,p</t>
    </r>
    <phoneticPr fontId="2"/>
  </si>
  <si>
    <r>
      <t xml:space="preserve">Input cooling brine temperature of project cascade cooling system </t>
    </r>
    <r>
      <rPr>
        <i/>
        <sz val="11"/>
        <rFont val="Arial"/>
        <family val="2"/>
      </rPr>
      <t>i</t>
    </r>
    <phoneticPr fontId="2"/>
  </si>
  <si>
    <r>
      <t>T</t>
    </r>
    <r>
      <rPr>
        <i/>
        <vertAlign val="subscript"/>
        <sz val="11"/>
        <rFont val="Arial"/>
        <family val="2"/>
      </rPr>
      <t>chilled-out,i</t>
    </r>
    <phoneticPr fontId="2"/>
  </si>
  <si>
    <r>
      <t>SG</t>
    </r>
    <r>
      <rPr>
        <i/>
        <vertAlign val="subscript"/>
        <sz val="11"/>
        <rFont val="Arial"/>
        <family val="2"/>
      </rPr>
      <t>PJ,i</t>
    </r>
    <phoneticPr fontId="2"/>
  </si>
  <si>
    <r>
      <t xml:space="preserve">Specific gravity of brine into project cascade system </t>
    </r>
    <r>
      <rPr>
        <i/>
        <sz val="11"/>
        <rFont val="Arial"/>
        <family val="2"/>
      </rPr>
      <t xml:space="preserve">i </t>
    </r>
    <phoneticPr fontId="2"/>
  </si>
  <si>
    <r>
      <t>kg/m</t>
    </r>
    <r>
      <rPr>
        <vertAlign val="superscript"/>
        <sz val="11"/>
        <rFont val="Arial"/>
        <family val="2"/>
      </rPr>
      <t>3</t>
    </r>
    <phoneticPr fontId="2"/>
  </si>
  <si>
    <r>
      <t>SH</t>
    </r>
    <r>
      <rPr>
        <i/>
        <vertAlign val="subscript"/>
        <sz val="11"/>
        <rFont val="Arial"/>
        <family val="2"/>
      </rPr>
      <t>PJ,i</t>
    </r>
    <phoneticPr fontId="2"/>
  </si>
  <si>
    <r>
      <t xml:space="preserve">Specific heat of brine into project cascade system </t>
    </r>
    <r>
      <rPr>
        <i/>
        <sz val="11"/>
        <rFont val="Arial"/>
        <family val="2"/>
      </rPr>
      <t xml:space="preserve">i </t>
    </r>
    <phoneticPr fontId="2"/>
  </si>
  <si>
    <r>
      <t>TH</t>
    </r>
    <r>
      <rPr>
        <i/>
        <vertAlign val="subscript"/>
        <sz val="11"/>
        <rFont val="Arial"/>
        <family val="2"/>
      </rPr>
      <t>RE,k</t>
    </r>
    <phoneticPr fontId="2"/>
  </si>
  <si>
    <r>
      <rPr>
        <sz val="11"/>
        <rFont val="Arial"/>
        <family val="2"/>
      </rPr>
      <t>RE</t>
    </r>
    <r>
      <rPr>
        <i/>
        <vertAlign val="subscript"/>
        <sz val="11"/>
        <rFont val="Arial"/>
        <family val="2"/>
      </rPr>
      <t>CCS,p</t>
    </r>
    <phoneticPr fontId="2"/>
  </si>
  <si>
    <r>
      <rPr>
        <sz val="11"/>
        <rFont val="Arial"/>
        <family val="2"/>
      </rPr>
      <t>PE</t>
    </r>
    <r>
      <rPr>
        <i/>
        <vertAlign val="subscript"/>
        <sz val="11"/>
        <rFont val="Arial"/>
        <family val="2"/>
      </rPr>
      <t>CCS,p</t>
    </r>
    <phoneticPr fontId="2"/>
  </si>
  <si>
    <t>Option B or Option C</t>
    <phoneticPr fontId="2"/>
  </si>
  <si>
    <t>Invoice from fuel supply company or
measured data</t>
    <phoneticPr fontId="2"/>
  </si>
  <si>
    <t>[For Option B]
Data is collected and recorded from invoices by fuel supply company.
[For Option C]
Data is measured by measuring equipments in the factory.
- Specification of measuring equipments:
  1) Fuel flow meter is applied for measurement of fuel consumption of the project boilers.
  2)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</si>
  <si>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r>
      <t xml:space="preserve">Specifications of project cascade cooling system </t>
    </r>
    <r>
      <rPr>
        <i/>
        <sz val="11"/>
        <rFont val="Arial"/>
        <family val="2"/>
      </rPr>
      <t>i</t>
    </r>
    <r>
      <rPr>
        <sz val="11"/>
        <rFont val="Arial"/>
        <family val="2"/>
      </rPr>
      <t xml:space="preserve"> prepared for the quotation or factory acceptance test data by manufacturer</t>
    </r>
    <phoneticPr fontId="2"/>
  </si>
  <si>
    <r>
      <t xml:space="preserve">Table4: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</si>
  <si>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r>
      <t xml:space="preserve">COP of the reference chiller </t>
    </r>
    <r>
      <rPr>
        <i/>
        <sz val="11"/>
        <rFont val="Arial"/>
        <family val="2"/>
      </rPr>
      <t>i</t>
    </r>
    <phoneticPr fontId="2"/>
  </si>
  <si>
    <t>(2)</t>
    <phoneticPr fontId="2"/>
  </si>
  <si>
    <t>(5)</t>
    <phoneticPr fontId="2"/>
  </si>
  <si>
    <t>(6)</t>
    <phoneticPr fontId="2"/>
  </si>
  <si>
    <t>(7)</t>
    <phoneticPr fontId="2"/>
  </si>
  <si>
    <t>(8)</t>
    <phoneticPr fontId="2"/>
  </si>
  <si>
    <r>
      <t xml:space="preserve">Table 2: Project-specific parameters to be fixed </t>
    </r>
    <r>
      <rPr>
        <b/>
        <i/>
        <sz val="14"/>
        <color indexed="8"/>
        <rFont val="Arial"/>
        <family val="2"/>
      </rPr>
      <t>ex ante</t>
    </r>
    <phoneticPr fontId="2"/>
  </si>
  <si>
    <t>The default COP values are derived from the result of survey on COP of brine chillers from manufacturers. The default COP values should be revised if necessary from survey result which is conducted by JC or project participants.</t>
    <phoneticPr fontId="2"/>
  </si>
  <si>
    <t>m</t>
    <phoneticPr fontId="2"/>
  </si>
  <si>
    <t>Temperature difference between brine which is sent to demand side from project temperature stratification tank and brine which is return from demand side to project temperature stratification tank</t>
    <phoneticPr fontId="2"/>
  </si>
  <si>
    <t>Temperature difference between brine which is sent to demand side from reference brine tank and brine which is return from demand side to reference brine tank</t>
    <phoneticPr fontId="2"/>
  </si>
  <si>
    <t>The default value is derived from the interview of manufacturer and the result of survey on specification of brine chillers from manufacturers.
In the brine chiller introduced in the cooling process in beverage production, the brine temperature difference between the inlet and outlet is usually from 0 degC to 5 degC. Therefore it is conservatively set to 5 degC.</t>
    <phoneticPr fontId="2"/>
  </si>
  <si>
    <t>Specifications of project process pump j prepared for the quotation or factory acceptance test data by manufacturer.</t>
    <phoneticPr fontId="2"/>
  </si>
  <si>
    <t>Specifications of project chiller pump k prepared for the quotation or factory acceptance test data by manufacturer.</t>
    <phoneticPr fontId="2"/>
  </si>
  <si>
    <t>Total efficiency of reference pump</t>
    <phoneticPr fontId="2"/>
  </si>
  <si>
    <t>The default values are derived from the following document;
Efficiency of pump: Japanese Industrial Standard JIS B 8313 “End suction centrifugal pumps”, in which the highest value is 0.765.
Efficiency of motor: Final Reports on the Top Runner Target Product Standards (Final Report by Three-phase Induction Motor Evaluation Standards Subcommittee, Energy Efficiency Standards Subcommittee of the Advisory Committee for Natural Resources and Energy), in which the highest value is 0.962.</t>
    <phoneticPr fontId="2"/>
  </si>
  <si>
    <t>g</t>
    <phoneticPr fontId="2"/>
  </si>
  <si>
    <t>Gravitational acceleration</t>
    <phoneticPr fontId="2"/>
  </si>
  <si>
    <t>Theoretical value</t>
    <phoneticPr fontId="2"/>
  </si>
  <si>
    <t>Table 1: [Measure 1] CCS</t>
    <phoneticPr fontId="28"/>
  </si>
  <si>
    <t>Table 2: [Measure 2] process pump</t>
    <phoneticPr fontId="28"/>
  </si>
  <si>
    <t>j</t>
    <phoneticPr fontId="2"/>
  </si>
  <si>
    <t>Table 3: [Measure 3] chiller pump</t>
    <phoneticPr fontId="28"/>
  </si>
  <si>
    <t>Identification number of project cascade cooling system and corresponding reference chiller</t>
    <phoneticPr fontId="28"/>
  </si>
  <si>
    <r>
      <t xml:space="preserve">Reference emissions from cascade cooling system </t>
    </r>
    <r>
      <rPr>
        <i/>
        <sz val="11"/>
        <rFont val="Arial"/>
        <family val="2"/>
      </rPr>
      <t>i</t>
    </r>
    <r>
      <rPr>
        <sz val="11"/>
        <rFont val="Arial"/>
        <family val="2"/>
      </rPr>
      <t xml:space="preserve"> during the period </t>
    </r>
    <r>
      <rPr>
        <i/>
        <sz val="11"/>
        <rFont val="Arial"/>
        <family val="2"/>
      </rPr>
      <t>p</t>
    </r>
    <phoneticPr fontId="28"/>
  </si>
  <si>
    <r>
      <t xml:space="preserve">Project emissions from cascade cooling system </t>
    </r>
    <r>
      <rPr>
        <i/>
        <sz val="11"/>
        <rFont val="Arial"/>
        <family val="2"/>
      </rPr>
      <t>i</t>
    </r>
    <r>
      <rPr>
        <sz val="11"/>
        <rFont val="Arial"/>
        <family val="2"/>
      </rPr>
      <t xml:space="preserve"> during the period </t>
    </r>
    <r>
      <rPr>
        <i/>
        <sz val="11"/>
        <rFont val="Arial"/>
        <family val="2"/>
      </rPr>
      <t>p</t>
    </r>
    <phoneticPr fontId="28"/>
  </si>
  <si>
    <r>
      <t xml:space="preserve">Emissions reductions from cascade cooling system </t>
    </r>
    <r>
      <rPr>
        <i/>
        <sz val="11"/>
        <rFont val="Arial"/>
        <family val="2"/>
      </rPr>
      <t>i</t>
    </r>
    <r>
      <rPr>
        <sz val="11"/>
        <rFont val="Arial"/>
        <family val="2"/>
      </rPr>
      <t xml:space="preserve"> during the period </t>
    </r>
    <r>
      <rPr>
        <i/>
        <sz val="11"/>
        <rFont val="Arial"/>
        <family val="2"/>
      </rPr>
      <t>p</t>
    </r>
    <phoneticPr fontId="28"/>
  </si>
  <si>
    <t>Identification number of process pumps to circulate brine</t>
    <phoneticPr fontId="28"/>
  </si>
  <si>
    <t>m</t>
    <phoneticPr fontId="28"/>
  </si>
  <si>
    <t>Temperature difference between brine which is sent to demand side from reference brine tank and brine which is return from demand side to reference brine tank</t>
  </si>
  <si>
    <t>Temperature difference between brine which is sent to demand side from project temperature stratification tank and brine which is return from demand side to project temperature stratification tank</t>
    <phoneticPr fontId="28"/>
  </si>
  <si>
    <t>Total efficiency of reference pump</t>
  </si>
  <si>
    <r>
      <t xml:space="preserve">Total efficiency of project process pump </t>
    </r>
    <r>
      <rPr>
        <i/>
        <sz val="11"/>
        <rFont val="Arial"/>
        <family val="2"/>
      </rPr>
      <t>j</t>
    </r>
    <phoneticPr fontId="28"/>
  </si>
  <si>
    <t>-</t>
    <phoneticPr fontId="28"/>
  </si>
  <si>
    <r>
      <t>Q</t>
    </r>
    <r>
      <rPr>
        <i/>
        <vertAlign val="subscript"/>
        <sz val="11"/>
        <rFont val="Arial"/>
        <family val="2"/>
      </rPr>
      <t>PJ,chiller-pump,k,p</t>
    </r>
    <phoneticPr fontId="28"/>
  </si>
  <si>
    <r>
      <t>OD</t>
    </r>
    <r>
      <rPr>
        <i/>
        <vertAlign val="subscript"/>
        <sz val="11"/>
        <rFont val="Arial"/>
        <family val="2"/>
      </rPr>
      <t>PJ,p</t>
    </r>
    <phoneticPr fontId="28"/>
  </si>
  <si>
    <r>
      <t xml:space="preserve">Operation days of the project process during the period </t>
    </r>
    <r>
      <rPr>
        <i/>
        <sz val="11"/>
        <rFont val="Arial"/>
        <family val="2"/>
      </rPr>
      <t>p</t>
    </r>
    <phoneticPr fontId="28"/>
  </si>
  <si>
    <r>
      <t>SG</t>
    </r>
    <r>
      <rPr>
        <i/>
        <vertAlign val="subscript"/>
        <sz val="11"/>
        <rFont val="Arial"/>
        <family val="2"/>
      </rPr>
      <t>PJ,k</t>
    </r>
    <phoneticPr fontId="28"/>
  </si>
  <si>
    <r>
      <t xml:space="preserve">Specific gravity of brine which is sent into project cascade system </t>
    </r>
    <r>
      <rPr>
        <i/>
        <sz val="11"/>
        <rFont val="Arial"/>
        <family val="2"/>
      </rPr>
      <t xml:space="preserve">i </t>
    </r>
    <phoneticPr fontId="28"/>
  </si>
  <si>
    <r>
      <t>kg/m</t>
    </r>
    <r>
      <rPr>
        <vertAlign val="superscript"/>
        <sz val="11"/>
        <rFont val="Arial"/>
        <family val="2"/>
      </rPr>
      <t>3</t>
    </r>
    <phoneticPr fontId="28"/>
  </si>
  <si>
    <t>g</t>
  </si>
  <si>
    <t>Gravitational acceleration</t>
  </si>
  <si>
    <r>
      <t>m/s</t>
    </r>
    <r>
      <rPr>
        <vertAlign val="superscript"/>
        <sz val="11"/>
        <rFont val="Arial"/>
        <family val="2"/>
      </rPr>
      <t>2</t>
    </r>
    <phoneticPr fontId="28"/>
  </si>
  <si>
    <r>
      <t>TH</t>
    </r>
    <r>
      <rPr>
        <i/>
        <vertAlign val="subscript"/>
        <sz val="11"/>
        <rFont val="Arial"/>
        <family val="2"/>
      </rPr>
      <t>RE,k</t>
    </r>
    <phoneticPr fontId="28"/>
  </si>
  <si>
    <t>m</t>
    <phoneticPr fontId="28"/>
  </si>
  <si>
    <r>
      <t>η</t>
    </r>
    <r>
      <rPr>
        <i/>
        <vertAlign val="subscript"/>
        <sz val="11"/>
        <rFont val="Arial"/>
        <family val="2"/>
      </rPr>
      <t>RE,pump</t>
    </r>
    <phoneticPr fontId="28"/>
  </si>
  <si>
    <t>Identification number of chiller pump to circulate brine</t>
    <phoneticPr fontId="28"/>
  </si>
  <si>
    <t>Case 2) Installation of only CCS</t>
    <phoneticPr fontId="28"/>
  </si>
  <si>
    <t>Table 1: [Measure 1] process pump</t>
    <phoneticPr fontId="28"/>
  </si>
  <si>
    <t>Table 2: [Measure 2] chiller pump</t>
    <phoneticPr fontId="28"/>
  </si>
  <si>
    <r>
      <rPr>
        <sz val="11"/>
        <rFont val="Arial"/>
        <family val="2"/>
      </rPr>
      <t>RE</t>
    </r>
    <r>
      <rPr>
        <i/>
        <vertAlign val="subscript"/>
        <sz val="11"/>
        <rFont val="Arial"/>
        <family val="2"/>
      </rPr>
      <t>proc-pump,p</t>
    </r>
    <phoneticPr fontId="2"/>
  </si>
  <si>
    <r>
      <rPr>
        <sz val="11"/>
        <rFont val="Arial"/>
        <family val="2"/>
      </rPr>
      <t>RE</t>
    </r>
    <r>
      <rPr>
        <i/>
        <vertAlign val="subscript"/>
        <sz val="11"/>
        <rFont val="Arial"/>
        <family val="2"/>
      </rPr>
      <t>chiller-pump,p</t>
    </r>
    <phoneticPr fontId="2"/>
  </si>
  <si>
    <r>
      <rPr>
        <sz val="11"/>
        <rFont val="Arial"/>
        <family val="2"/>
      </rPr>
      <t>PE</t>
    </r>
    <r>
      <rPr>
        <i/>
        <vertAlign val="subscript"/>
        <sz val="11"/>
        <rFont val="Arial"/>
        <family val="2"/>
      </rPr>
      <t>proc-pump,p</t>
    </r>
    <phoneticPr fontId="2"/>
  </si>
  <si>
    <r>
      <rPr>
        <sz val="11"/>
        <rFont val="Arial"/>
        <family val="2"/>
      </rPr>
      <t>PE</t>
    </r>
    <r>
      <rPr>
        <i/>
        <vertAlign val="subscript"/>
        <sz val="11"/>
        <rFont val="Arial"/>
        <family val="2"/>
      </rPr>
      <t>chiller-pump,p</t>
    </r>
    <phoneticPr fontId="2"/>
  </si>
  <si>
    <r>
      <t>COP</t>
    </r>
    <r>
      <rPr>
        <vertAlign val="subscript"/>
        <sz val="11"/>
        <color rgb="FF000000"/>
        <rFont val="Arial"/>
        <family val="2"/>
      </rPr>
      <t>RE,i</t>
    </r>
    <phoneticPr fontId="28"/>
  </si>
  <si>
    <r>
      <t>ΔT</t>
    </r>
    <r>
      <rPr>
        <vertAlign val="subscript"/>
        <sz val="11"/>
        <color rgb="FF000000"/>
        <rFont val="Arial"/>
        <family val="2"/>
      </rPr>
      <t>RE</t>
    </r>
    <phoneticPr fontId="28"/>
  </si>
  <si>
    <r>
      <t>η</t>
    </r>
    <r>
      <rPr>
        <vertAlign val="subscript"/>
        <sz val="11"/>
        <color rgb="FF000000"/>
        <rFont val="Arial"/>
        <family val="2"/>
      </rPr>
      <t>RE,pump</t>
    </r>
    <phoneticPr fontId="28"/>
  </si>
  <si>
    <r>
      <t xml:space="preserve">  Reference emissions from cascade cooling system during the period </t>
    </r>
    <r>
      <rPr>
        <i/>
        <sz val="11"/>
        <rFont val="Arial"/>
        <family val="2"/>
      </rPr>
      <t>p</t>
    </r>
    <phoneticPr fontId="2"/>
  </si>
  <si>
    <r>
      <t xml:space="preserve">  Reference emissions from reference process pumps during the period </t>
    </r>
    <r>
      <rPr>
        <i/>
        <sz val="11"/>
        <rFont val="Arial"/>
        <family val="2"/>
      </rPr>
      <t>p</t>
    </r>
    <phoneticPr fontId="2"/>
  </si>
  <si>
    <r>
      <t xml:space="preserve">  Reference emissions from reference chiller pumps during the period </t>
    </r>
    <r>
      <rPr>
        <i/>
        <sz val="11"/>
        <rFont val="Arial"/>
        <family val="2"/>
      </rPr>
      <t>p</t>
    </r>
    <phoneticPr fontId="2"/>
  </si>
  <si>
    <r>
      <t xml:space="preserve">  Project emissions from cascade cooling system during the period </t>
    </r>
    <r>
      <rPr>
        <i/>
        <sz val="11"/>
        <rFont val="Arial"/>
        <family val="2"/>
      </rPr>
      <t>p</t>
    </r>
    <phoneticPr fontId="2"/>
  </si>
  <si>
    <r>
      <t xml:space="preserve">  Project emissions from project chiller pumps during the period </t>
    </r>
    <r>
      <rPr>
        <i/>
        <sz val="11"/>
        <rFont val="Arial"/>
        <family val="2"/>
      </rPr>
      <t>p</t>
    </r>
    <phoneticPr fontId="2"/>
  </si>
  <si>
    <t>Option C</t>
  </si>
  <si>
    <t>monitored data</t>
  </si>
  <si>
    <t>Case 1) Emission reductions during the period p</t>
    <phoneticPr fontId="28"/>
  </si>
  <si>
    <t>Case 2) Emission reductions during the period p</t>
    <phoneticPr fontId="28"/>
  </si>
  <si>
    <t>Case 3) Emission reductions during the period p</t>
    <phoneticPr fontId="28"/>
  </si>
  <si>
    <t>Counting the number of days of this monitoring period.</t>
    <phoneticPr fontId="2"/>
  </si>
  <si>
    <t>*Only applied to Case 1 or Case 2
Input on
"MPS (input_separate_case1)" 
"MPS (input_separate_case2)"</t>
    <phoneticPr fontId="2"/>
  </si>
  <si>
    <t>*Only applied to Case 1 or Case 3
Input on
"MPS (input_separate_case1)"
"MPS (input_separate_case3)"</t>
    <phoneticPr fontId="2"/>
  </si>
  <si>
    <t>*Only applied to Case 1 or Case 2
Input on
"MPS (input_separate_case1)"
"MPS (input_separate_case2)"</t>
    <phoneticPr fontId="2"/>
  </si>
  <si>
    <t>Input on
"MPS (input_separate_case1)"
"MPS (input_separate_case2)"
"MPS (input_separate_case3)"</t>
  </si>
  <si>
    <t>Input on
"MPS (input_separate_case1)"
"MPS (input_separate_case2)"
"MPS (input_separate_case3)"</t>
    <phoneticPr fontId="2"/>
  </si>
  <si>
    <t>once at the end of this monitoring period</t>
    <phoneticPr fontId="2"/>
  </si>
  <si>
    <t>Case 1) Reference emissions during the period p</t>
    <phoneticPr fontId="28"/>
  </si>
  <si>
    <t>Case 2) Reference emissions during the period p</t>
    <phoneticPr fontId="28"/>
  </si>
  <si>
    <t>Case 3) Reference emissions during the period p</t>
    <phoneticPr fontId="28"/>
  </si>
  <si>
    <t>Case 1) Project emissions during the period p</t>
    <phoneticPr fontId="28"/>
  </si>
  <si>
    <t>Case 2) Project emissions during the period p</t>
    <phoneticPr fontId="28"/>
  </si>
  <si>
    <t>Case 3) Project emissions during the period p</t>
    <phoneticPr fontId="28"/>
  </si>
  <si>
    <r>
      <t>Q</t>
    </r>
    <r>
      <rPr>
        <i/>
        <vertAlign val="subscript"/>
        <sz val="11"/>
        <rFont val="Arial"/>
        <family val="2"/>
      </rPr>
      <t>PJ,chiller-pump,k,p</t>
    </r>
    <phoneticPr fontId="2"/>
  </si>
  <si>
    <r>
      <t>EC</t>
    </r>
    <r>
      <rPr>
        <i/>
        <vertAlign val="subscript"/>
        <sz val="11"/>
        <rFont val="Arial"/>
        <family val="2"/>
      </rPr>
      <t>PJ,proc-pump,j,p</t>
    </r>
    <phoneticPr fontId="2"/>
  </si>
  <si>
    <r>
      <t xml:space="preserve">Electricity consumption by project process pump </t>
    </r>
    <r>
      <rPr>
        <i/>
        <sz val="11"/>
        <rFont val="Arial"/>
        <family val="2"/>
      </rPr>
      <t>j</t>
    </r>
    <r>
      <rPr>
        <sz val="11"/>
        <rFont val="Arial"/>
        <family val="2"/>
      </rPr>
      <t xml:space="preserve"> during the period </t>
    </r>
    <r>
      <rPr>
        <i/>
        <sz val="11"/>
        <rFont val="Arial"/>
        <family val="2"/>
      </rPr>
      <t>p</t>
    </r>
    <phoneticPr fontId="2"/>
  </si>
  <si>
    <r>
      <t>EC</t>
    </r>
    <r>
      <rPr>
        <i/>
        <vertAlign val="subscript"/>
        <sz val="11"/>
        <rFont val="Arial"/>
        <family val="2"/>
      </rPr>
      <t>PJ,chiller-pump,k,p</t>
    </r>
    <phoneticPr fontId="2"/>
  </si>
  <si>
    <r>
      <t xml:space="preserve">Electricity consumption by project chiller pump </t>
    </r>
    <r>
      <rPr>
        <i/>
        <sz val="11"/>
        <rFont val="Arial"/>
        <family val="2"/>
      </rPr>
      <t>k</t>
    </r>
    <r>
      <rPr>
        <sz val="11"/>
        <rFont val="Arial"/>
        <family val="2"/>
      </rPr>
      <t xml:space="preserve"> during the period </t>
    </r>
    <r>
      <rPr>
        <i/>
        <sz val="11"/>
        <rFont val="Arial"/>
        <family val="2"/>
      </rPr>
      <t>p</t>
    </r>
    <phoneticPr fontId="2"/>
  </si>
  <si>
    <r>
      <t>OD</t>
    </r>
    <r>
      <rPr>
        <i/>
        <vertAlign val="subscript"/>
        <sz val="11"/>
        <rFont val="Arial"/>
        <family val="2"/>
      </rPr>
      <t>PJ,p</t>
    </r>
    <phoneticPr fontId="2"/>
  </si>
  <si>
    <r>
      <t xml:space="preserve">Operation days of the project process during the period </t>
    </r>
    <r>
      <rPr>
        <i/>
        <sz val="11"/>
        <rFont val="Arial"/>
        <family val="2"/>
      </rPr>
      <t>p</t>
    </r>
    <phoneticPr fontId="2"/>
  </si>
  <si>
    <r>
      <t>day/</t>
    </r>
    <r>
      <rPr>
        <i/>
        <sz val="11"/>
        <rFont val="Arial"/>
        <family val="2"/>
      </rPr>
      <t>p</t>
    </r>
    <phoneticPr fontId="2"/>
  </si>
  <si>
    <r>
      <t>SG</t>
    </r>
    <r>
      <rPr>
        <i/>
        <vertAlign val="subscript"/>
        <sz val="11"/>
        <rFont val="Arial"/>
        <family val="2"/>
      </rPr>
      <t>PJ,k</t>
    </r>
    <phoneticPr fontId="2"/>
  </si>
  <si>
    <r>
      <t>TH</t>
    </r>
    <r>
      <rPr>
        <i/>
        <vertAlign val="subscript"/>
        <sz val="11"/>
        <rFont val="Arial"/>
        <family val="2"/>
      </rPr>
      <t>RE,j</t>
    </r>
    <phoneticPr fontId="2"/>
  </si>
  <si>
    <r>
      <t>TH</t>
    </r>
    <r>
      <rPr>
        <i/>
        <vertAlign val="subscript"/>
        <sz val="11"/>
        <rFont val="Arial"/>
        <family val="2"/>
      </rPr>
      <t>PJ,j</t>
    </r>
    <phoneticPr fontId="2"/>
  </si>
  <si>
    <r>
      <t>Δ</t>
    </r>
    <r>
      <rPr>
        <i/>
        <sz val="11"/>
        <rFont val="Arial"/>
        <family val="2"/>
      </rPr>
      <t>T</t>
    </r>
    <r>
      <rPr>
        <i/>
        <vertAlign val="subscript"/>
        <sz val="11"/>
        <rFont val="Arial"/>
        <family val="2"/>
      </rPr>
      <t>PJ</t>
    </r>
    <phoneticPr fontId="2"/>
  </si>
  <si>
    <r>
      <t>Δ</t>
    </r>
    <r>
      <rPr>
        <i/>
        <sz val="11"/>
        <rFont val="Arial"/>
        <family val="2"/>
      </rPr>
      <t>T</t>
    </r>
    <r>
      <rPr>
        <i/>
        <vertAlign val="subscript"/>
        <sz val="11"/>
        <rFont val="ＭＳ Ｐゴシック"/>
        <family val="2"/>
        <charset val="128"/>
      </rPr>
      <t>RE</t>
    </r>
    <phoneticPr fontId="2"/>
  </si>
  <si>
    <r>
      <t>η</t>
    </r>
    <r>
      <rPr>
        <i/>
        <vertAlign val="subscript"/>
        <sz val="11"/>
        <rFont val="Arial"/>
        <family val="2"/>
      </rPr>
      <t>PJ,proc-pump,j</t>
    </r>
    <phoneticPr fontId="2"/>
  </si>
  <si>
    <r>
      <t>η</t>
    </r>
    <r>
      <rPr>
        <i/>
        <vertAlign val="subscript"/>
        <sz val="11"/>
        <rFont val="Arial"/>
        <family val="2"/>
      </rPr>
      <t>PJ,chiller-pump,k</t>
    </r>
    <phoneticPr fontId="2"/>
  </si>
  <si>
    <r>
      <t>η</t>
    </r>
    <r>
      <rPr>
        <i/>
        <vertAlign val="subscript"/>
        <sz val="11"/>
        <rFont val="Arial"/>
        <family val="2"/>
      </rPr>
      <t>RE,pump</t>
    </r>
    <phoneticPr fontId="2"/>
  </si>
  <si>
    <r>
      <t>m/s</t>
    </r>
    <r>
      <rPr>
        <vertAlign val="superscript"/>
        <sz val="11"/>
        <rFont val="Arial"/>
        <family val="2"/>
      </rPr>
      <t>2</t>
    </r>
    <phoneticPr fontId="2"/>
  </si>
  <si>
    <r>
      <t>ΔT</t>
    </r>
    <r>
      <rPr>
        <i/>
        <vertAlign val="subscript"/>
        <sz val="11"/>
        <rFont val="Arial"/>
        <family val="2"/>
      </rPr>
      <t>PJ</t>
    </r>
    <phoneticPr fontId="28"/>
  </si>
  <si>
    <r>
      <t>ΔT</t>
    </r>
    <r>
      <rPr>
        <i/>
        <vertAlign val="subscript"/>
        <sz val="11"/>
        <rFont val="Arial"/>
        <family val="2"/>
      </rPr>
      <t>RE</t>
    </r>
    <phoneticPr fontId="28"/>
  </si>
  <si>
    <r>
      <t>η</t>
    </r>
    <r>
      <rPr>
        <i/>
        <vertAlign val="subscript"/>
        <sz val="11"/>
        <rFont val="Arial"/>
        <family val="2"/>
      </rPr>
      <t>PJ,proc-pump,j</t>
    </r>
    <phoneticPr fontId="28"/>
  </si>
  <si>
    <r>
      <t>RE</t>
    </r>
    <r>
      <rPr>
        <i/>
        <vertAlign val="subscript"/>
        <sz val="11"/>
        <rFont val="Arial"/>
        <family val="2"/>
      </rPr>
      <t>proc-pump,j,p</t>
    </r>
    <phoneticPr fontId="2"/>
  </si>
  <si>
    <r>
      <t>PE</t>
    </r>
    <r>
      <rPr>
        <i/>
        <vertAlign val="subscript"/>
        <sz val="11"/>
        <rFont val="Arial"/>
        <family val="2"/>
      </rPr>
      <t>proc-pump,j,p</t>
    </r>
    <phoneticPr fontId="2"/>
  </si>
  <si>
    <r>
      <t>ER</t>
    </r>
    <r>
      <rPr>
        <i/>
        <vertAlign val="subscript"/>
        <sz val="11"/>
        <rFont val="Arial"/>
        <family val="2"/>
      </rPr>
      <t>proc-pump,j,p</t>
    </r>
    <phoneticPr fontId="2"/>
  </si>
  <si>
    <r>
      <t xml:space="preserve">Total head of reference process pump </t>
    </r>
    <r>
      <rPr>
        <i/>
        <sz val="11"/>
        <rFont val="Arial"/>
        <family val="2"/>
      </rPr>
      <t>j</t>
    </r>
    <r>
      <rPr>
        <sz val="11"/>
        <rFont val="Arial"/>
        <family val="2"/>
      </rPr>
      <t xml:space="preserve"> under the same conditions as the project</t>
    </r>
    <phoneticPr fontId="2"/>
  </si>
  <si>
    <r>
      <t xml:space="preserve">Reference emissions from reference process pump </t>
    </r>
    <r>
      <rPr>
        <i/>
        <sz val="11"/>
        <rFont val="Arial"/>
        <family val="2"/>
      </rPr>
      <t>j</t>
    </r>
    <r>
      <rPr>
        <sz val="11"/>
        <rFont val="Arial"/>
        <family val="2"/>
      </rPr>
      <t xml:space="preserve"> during the period </t>
    </r>
    <r>
      <rPr>
        <i/>
        <sz val="11"/>
        <rFont val="Arial"/>
        <family val="2"/>
      </rPr>
      <t>p</t>
    </r>
    <phoneticPr fontId="28"/>
  </si>
  <si>
    <r>
      <t xml:space="preserve">Project emissions from project process pump </t>
    </r>
    <r>
      <rPr>
        <i/>
        <sz val="11"/>
        <rFont val="Arial"/>
        <family val="2"/>
      </rPr>
      <t>j</t>
    </r>
    <r>
      <rPr>
        <sz val="11"/>
        <rFont val="Arial"/>
        <family val="2"/>
      </rPr>
      <t xml:space="preserve"> during the period </t>
    </r>
    <r>
      <rPr>
        <i/>
        <sz val="11"/>
        <rFont val="Arial"/>
        <family val="2"/>
      </rPr>
      <t>p</t>
    </r>
    <phoneticPr fontId="28"/>
  </si>
  <si>
    <r>
      <t xml:space="preserve">Emissions reductions from project process pump </t>
    </r>
    <r>
      <rPr>
        <i/>
        <sz val="11"/>
        <rFont val="Arial"/>
        <family val="2"/>
      </rPr>
      <t>j</t>
    </r>
    <r>
      <rPr>
        <sz val="11"/>
        <rFont val="Arial"/>
        <family val="2"/>
      </rPr>
      <t xml:space="preserve"> during the period </t>
    </r>
    <r>
      <rPr>
        <i/>
        <sz val="11"/>
        <rFont val="Arial"/>
        <family val="2"/>
      </rPr>
      <t>p</t>
    </r>
    <phoneticPr fontId="28"/>
  </si>
  <si>
    <r>
      <t>RE</t>
    </r>
    <r>
      <rPr>
        <i/>
        <vertAlign val="subscript"/>
        <sz val="11"/>
        <rFont val="Arial"/>
        <family val="2"/>
      </rPr>
      <t>chiller-pump,k,p</t>
    </r>
    <phoneticPr fontId="2"/>
  </si>
  <si>
    <r>
      <t>PE</t>
    </r>
    <r>
      <rPr>
        <i/>
        <vertAlign val="subscript"/>
        <sz val="11"/>
        <rFont val="Arial"/>
        <family val="2"/>
      </rPr>
      <t>chiller-pump,k,p</t>
    </r>
    <phoneticPr fontId="2"/>
  </si>
  <si>
    <r>
      <t>ER</t>
    </r>
    <r>
      <rPr>
        <i/>
        <vertAlign val="subscript"/>
        <sz val="11"/>
        <rFont val="Arial"/>
        <family val="2"/>
      </rPr>
      <t>chiller-pump,k,p</t>
    </r>
    <phoneticPr fontId="2"/>
  </si>
  <si>
    <r>
      <t xml:space="preserve">Electricity consumption by project chiller pump </t>
    </r>
    <r>
      <rPr>
        <i/>
        <sz val="11"/>
        <rFont val="Arial"/>
        <family val="2"/>
      </rPr>
      <t>k</t>
    </r>
    <r>
      <rPr>
        <sz val="11"/>
        <rFont val="Arial"/>
        <family val="2"/>
      </rPr>
      <t xml:space="preserve"> during the period </t>
    </r>
    <r>
      <rPr>
        <i/>
        <sz val="11"/>
        <rFont val="Arial"/>
        <family val="2"/>
      </rPr>
      <t>p</t>
    </r>
    <phoneticPr fontId="28"/>
  </si>
  <si>
    <r>
      <t xml:space="preserve">Reference emissions from reference chiller pump </t>
    </r>
    <r>
      <rPr>
        <i/>
        <sz val="11"/>
        <rFont val="Arial"/>
        <family val="2"/>
      </rPr>
      <t>k</t>
    </r>
    <r>
      <rPr>
        <sz val="11"/>
        <rFont val="Arial"/>
        <family val="2"/>
      </rPr>
      <t xml:space="preserve"> during the period </t>
    </r>
    <r>
      <rPr>
        <i/>
        <sz val="11"/>
        <rFont val="Arial"/>
        <family val="2"/>
      </rPr>
      <t>p</t>
    </r>
    <phoneticPr fontId="28"/>
  </si>
  <si>
    <r>
      <t xml:space="preserve">Project emissions from project chiller pump </t>
    </r>
    <r>
      <rPr>
        <i/>
        <sz val="11"/>
        <rFont val="Arial"/>
        <family val="2"/>
      </rPr>
      <t>k</t>
    </r>
    <r>
      <rPr>
        <sz val="11"/>
        <rFont val="Arial"/>
        <family val="2"/>
      </rPr>
      <t xml:space="preserve"> during the period </t>
    </r>
    <r>
      <rPr>
        <i/>
        <sz val="11"/>
        <rFont val="Arial"/>
        <family val="2"/>
      </rPr>
      <t>p</t>
    </r>
    <phoneticPr fontId="28"/>
  </si>
  <si>
    <r>
      <t xml:space="preserve">Emissions reductions from project chiller pump </t>
    </r>
    <r>
      <rPr>
        <i/>
        <sz val="11"/>
        <rFont val="Arial"/>
        <family val="2"/>
      </rPr>
      <t>k</t>
    </r>
    <r>
      <rPr>
        <sz val="11"/>
        <rFont val="Arial"/>
        <family val="2"/>
      </rPr>
      <t xml:space="preserve"> during the period </t>
    </r>
    <r>
      <rPr>
        <i/>
        <sz val="11"/>
        <rFont val="Arial"/>
        <family val="2"/>
      </rPr>
      <t>p</t>
    </r>
    <phoneticPr fontId="28"/>
  </si>
  <si>
    <r>
      <t>η</t>
    </r>
    <r>
      <rPr>
        <i/>
        <vertAlign val="subscript"/>
        <sz val="11"/>
        <rFont val="Arial"/>
        <family val="2"/>
      </rPr>
      <t>PJ,chiller-pump,k</t>
    </r>
    <phoneticPr fontId="28"/>
  </si>
  <si>
    <r>
      <t xml:space="preserve">Total efficiency of project chiller pump </t>
    </r>
    <r>
      <rPr>
        <i/>
        <sz val="11"/>
        <rFont val="Arial"/>
        <family val="2"/>
      </rPr>
      <t>k</t>
    </r>
    <phoneticPr fontId="28"/>
  </si>
  <si>
    <r>
      <t xml:space="preserve">  Project emissions from project process pumpsduring the period </t>
    </r>
    <r>
      <rPr>
        <i/>
        <sz val="11"/>
        <rFont val="Arial"/>
        <family val="2"/>
      </rPr>
      <t>p</t>
    </r>
    <phoneticPr fontId="2"/>
  </si>
  <si>
    <r>
      <t>m</t>
    </r>
    <r>
      <rPr>
        <vertAlign val="superscript"/>
        <sz val="11"/>
        <rFont val="Arial"/>
        <family val="2"/>
      </rPr>
      <t>3</t>
    </r>
    <r>
      <rPr>
        <sz val="11"/>
        <rFont val="Arial"/>
        <family val="2"/>
      </rPr>
      <t>/</t>
    </r>
    <r>
      <rPr>
        <sz val="11"/>
        <color rgb="FFFF0000"/>
        <rFont val="Arial"/>
        <family val="2"/>
      </rPr>
      <t>s</t>
    </r>
    <phoneticPr fontId="28"/>
  </si>
  <si>
    <r>
      <t xml:space="preserve">Total flow of brine entering into project cascade cooling system </t>
    </r>
    <r>
      <rPr>
        <i/>
        <sz val="11"/>
        <rFont val="Arial"/>
        <family val="2"/>
      </rPr>
      <t>i</t>
    </r>
    <r>
      <rPr>
        <sz val="11"/>
        <rFont val="Arial"/>
        <family val="2"/>
      </rPr>
      <t xml:space="preserve"> during the period </t>
    </r>
    <r>
      <rPr>
        <i/>
        <sz val="11"/>
        <rFont val="Arial"/>
        <family val="2"/>
      </rPr>
      <t>p</t>
    </r>
    <phoneticPr fontId="2"/>
  </si>
  <si>
    <r>
      <t>m</t>
    </r>
    <r>
      <rPr>
        <vertAlign val="superscript"/>
        <sz val="11"/>
        <rFont val="Arial"/>
        <family val="2"/>
      </rPr>
      <t>3</t>
    </r>
    <r>
      <rPr>
        <sz val="11"/>
        <rFont val="Arial"/>
        <family val="2"/>
      </rPr>
      <t>/</t>
    </r>
    <r>
      <rPr>
        <i/>
        <sz val="11"/>
        <rFont val="Arial"/>
        <family val="2"/>
      </rPr>
      <t>p</t>
    </r>
    <phoneticPr fontId="2"/>
  </si>
  <si>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</si>
  <si>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r>
      <t xml:space="preserve">Average flow rate of brine which is send by project chiller pump </t>
    </r>
    <r>
      <rPr>
        <i/>
        <sz val="11"/>
        <rFont val="Arial"/>
        <family val="2"/>
      </rPr>
      <t>k</t>
    </r>
    <r>
      <rPr>
        <sz val="11"/>
        <rFont val="Arial"/>
        <family val="2"/>
      </rPr>
      <t xml:space="preserve"> during the period </t>
    </r>
    <r>
      <rPr>
        <i/>
        <sz val="11"/>
        <rFont val="Arial"/>
        <family val="2"/>
      </rPr>
      <t>p</t>
    </r>
    <phoneticPr fontId="2"/>
  </si>
  <si>
    <r>
      <t>m</t>
    </r>
    <r>
      <rPr>
        <vertAlign val="superscript"/>
        <sz val="11"/>
        <rFont val="Arial"/>
        <family val="2"/>
      </rPr>
      <t>3</t>
    </r>
    <r>
      <rPr>
        <sz val="11"/>
        <rFont val="Arial"/>
        <family val="2"/>
      </rPr>
      <t>/s</t>
    </r>
    <phoneticPr fontId="2"/>
  </si>
  <si>
    <t>MWh/kg/degree Celsius</t>
    <phoneticPr fontId="2"/>
  </si>
  <si>
    <r>
      <t xml:space="preserve">Total flow of brine entering into project cascade cooling system </t>
    </r>
    <r>
      <rPr>
        <i/>
        <sz val="11"/>
        <rFont val="Arial"/>
        <family val="2"/>
      </rPr>
      <t>i</t>
    </r>
    <r>
      <rPr>
        <sz val="11"/>
        <rFont val="Arial"/>
        <family val="2"/>
      </rPr>
      <t xml:space="preserve"> during the period </t>
    </r>
    <r>
      <rPr>
        <i/>
        <sz val="11"/>
        <rFont val="Arial"/>
        <family val="2"/>
      </rPr>
      <t>p</t>
    </r>
    <phoneticPr fontId="2"/>
  </si>
  <si>
    <t>MWh/kg/degree Celsius</t>
    <phoneticPr fontId="2"/>
  </si>
  <si>
    <r>
      <t xml:space="preserve">Average flow rate of brine which is send by project chiller pump </t>
    </r>
    <r>
      <rPr>
        <i/>
        <sz val="11"/>
        <rFont val="Arial"/>
        <family val="2"/>
      </rPr>
      <t>k</t>
    </r>
    <r>
      <rPr>
        <sz val="11"/>
        <rFont val="Arial"/>
        <family val="2"/>
      </rPr>
      <t xml:space="preserve"> during the period </t>
    </r>
    <r>
      <rPr>
        <i/>
        <sz val="11"/>
        <rFont val="Arial"/>
        <family val="2"/>
      </rPr>
      <t>p</t>
    </r>
    <phoneticPr fontId="28"/>
  </si>
  <si>
    <r>
      <t>m</t>
    </r>
    <r>
      <rPr>
        <vertAlign val="superscript"/>
        <sz val="11"/>
        <rFont val="Arial"/>
        <family val="2"/>
      </rPr>
      <t>3</t>
    </r>
    <r>
      <rPr>
        <sz val="11"/>
        <rFont val="Arial"/>
        <family val="2"/>
      </rPr>
      <t>/s</t>
    </r>
    <phoneticPr fontId="28"/>
  </si>
  <si>
    <r>
      <t xml:space="preserve">Table 1: Parameters to be monitored </t>
    </r>
    <r>
      <rPr>
        <b/>
        <i/>
        <sz val="14"/>
        <color indexed="8"/>
        <rFont val="Arial"/>
        <family val="2"/>
      </rPr>
      <t>ex post</t>
    </r>
  </si>
  <si>
    <r>
      <t xml:space="preserve">Specific gravity of brine which is sent by project chiller pump </t>
    </r>
    <r>
      <rPr>
        <i/>
        <sz val="11"/>
        <rFont val="Arial"/>
        <family val="2"/>
      </rPr>
      <t>k</t>
    </r>
    <phoneticPr fontId="2"/>
  </si>
  <si>
    <r>
      <t xml:space="preserve">Total efficiency of project process pump </t>
    </r>
    <r>
      <rPr>
        <i/>
        <sz val="11"/>
        <rFont val="Arial"/>
        <family val="2"/>
      </rPr>
      <t>j</t>
    </r>
    <phoneticPr fontId="2"/>
  </si>
  <si>
    <r>
      <t xml:space="preserve">Total efficiency of project chiller pump </t>
    </r>
    <r>
      <rPr>
        <i/>
        <sz val="11"/>
        <rFont val="Arial"/>
        <family val="2"/>
      </rPr>
      <t>k</t>
    </r>
    <phoneticPr fontId="2"/>
  </si>
  <si>
    <r>
      <t xml:space="preserve">  Project emissions from project process pumps during the period </t>
    </r>
    <r>
      <rPr>
        <i/>
        <sz val="11"/>
        <rFont val="Arial"/>
        <family val="2"/>
      </rPr>
      <t>p</t>
    </r>
    <phoneticPr fontId="2"/>
  </si>
  <si>
    <r>
      <t xml:space="preserve">Total head of reference chiller pump </t>
    </r>
    <r>
      <rPr>
        <i/>
        <sz val="11"/>
        <rFont val="Arial"/>
        <family val="2"/>
      </rPr>
      <t>k</t>
    </r>
    <r>
      <rPr>
        <sz val="11"/>
        <rFont val="Arial"/>
        <family val="2"/>
      </rPr>
      <t xml:space="preserve"> under the same conditions as the project</t>
    </r>
    <phoneticPr fontId="2"/>
  </si>
  <si>
    <r>
      <t xml:space="preserve">Total head of project process pump </t>
    </r>
    <r>
      <rPr>
        <i/>
        <sz val="11"/>
        <rFont val="Arial"/>
        <family val="2"/>
      </rPr>
      <t>j</t>
    </r>
    <r>
      <rPr>
        <sz val="11"/>
        <rFont val="Arial"/>
        <family val="2"/>
      </rPr>
      <t xml:space="preserve"> under the same conditions as the project</t>
    </r>
    <phoneticPr fontId="2"/>
  </si>
  <si>
    <r>
      <t xml:space="preserve">Total head of reference chiller pump </t>
    </r>
    <r>
      <rPr>
        <i/>
        <sz val="11"/>
        <rFont val="Arial"/>
        <family val="2"/>
      </rPr>
      <t>k</t>
    </r>
    <r>
      <rPr>
        <sz val="11"/>
        <rFont val="Arial"/>
        <family val="2"/>
      </rPr>
      <t xml:space="preserve"> under the same conditions as the project</t>
    </r>
    <phoneticPr fontId="28"/>
  </si>
  <si>
    <t>Case 1) Installation of both CCS and temperature stratification tank</t>
    <phoneticPr fontId="28"/>
  </si>
  <si>
    <r>
      <t xml:space="preserve">Total head of project process pump </t>
    </r>
    <r>
      <rPr>
        <i/>
        <sz val="11"/>
        <rFont val="Arial"/>
        <family val="2"/>
      </rPr>
      <t>j</t>
    </r>
    <r>
      <rPr>
        <sz val="11"/>
        <rFont val="Arial"/>
        <family val="2"/>
      </rPr>
      <t xml:space="preserve"> under the same conditions as the project </t>
    </r>
    <phoneticPr fontId="2"/>
  </si>
  <si>
    <r>
      <t>Data is measured by one of the following options.
(Option 1)
Data is measured directly by measuring equipment.</t>
    </r>
    <r>
      <rPr>
        <sz val="11"/>
        <rFont val="ＭＳ Ｐゴシック"/>
        <family val="3"/>
        <charset val="128"/>
      </rPr>
      <t xml:space="preserve">
</t>
    </r>
    <r>
      <rPr>
        <sz val="11"/>
        <rFont val="Arial"/>
        <family val="2"/>
      </rPr>
      <t xml:space="preserve">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(Option 2)
Data is calculated by the following parameters which are measured by measuring equipment..
-Total flow of brine entering into project cascade cooling system </t>
    </r>
    <r>
      <rPr>
        <i/>
        <sz val="11"/>
        <rFont val="Arial"/>
        <family val="2"/>
      </rPr>
      <t>i</t>
    </r>
    <r>
      <rPr>
        <sz val="11"/>
        <rFont val="Arial"/>
        <family val="2"/>
      </rPr>
      <t xml:space="preserve"> during the period </t>
    </r>
    <r>
      <rPr>
        <i/>
        <sz val="11"/>
        <rFont val="Arial"/>
        <family val="2"/>
      </rPr>
      <t xml:space="preserve">p </t>
    </r>
    <r>
      <rPr>
        <sz val="11"/>
        <rFont val="Arial"/>
        <family val="2"/>
      </rPr>
      <t>[m</t>
    </r>
    <r>
      <rPr>
        <vertAlign val="superscript"/>
        <sz val="11"/>
        <rFont val="Arial"/>
        <family val="2"/>
      </rPr>
      <t>3</t>
    </r>
    <r>
      <rPr>
        <sz val="11"/>
        <rFont val="Arial"/>
        <family val="2"/>
      </rPr>
      <t xml:space="preserve">/p]
-Operation time of the project chiller pump </t>
    </r>
    <r>
      <rPr>
        <i/>
        <sz val="11"/>
        <rFont val="Arial"/>
        <family val="2"/>
      </rPr>
      <t>k</t>
    </r>
    <r>
      <rPr>
        <sz val="11"/>
        <rFont val="Arial"/>
        <family val="2"/>
      </rPr>
      <t xml:space="preserve"> during the period </t>
    </r>
    <r>
      <rPr>
        <i/>
        <sz val="11"/>
        <rFont val="Arial"/>
        <family val="2"/>
      </rPr>
      <t xml:space="preserve">p </t>
    </r>
    <r>
      <rPr>
        <sz val="11"/>
        <rFont val="Arial"/>
        <family val="2"/>
      </rPr>
      <t>[s/p]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</si>
  <si>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t>[Attachment to Proposed Methodology Form]</t>
    <phoneticPr fontId="28"/>
  </si>
  <si>
    <t>Case 3) Installation of only temperature stratification tank</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</si>
</sst>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00_ ;[Red]\-#,##0.00\ "/>
    <numFmt numFmtId="178" formatCode="#,##0.000_ ;[Red]\-#,##0.000\ "/>
    <numFmt numFmtId="179" formatCode="#,##0.00_ "/>
    <numFmt numFmtId="180" formatCode="#,##0.0000_ "/>
    <numFmt numFmtId="181" formatCode="#,##0.000_ "/>
    <numFmt numFmtId="182" formatCode="#,##0.0_ ;[Red]\-#,##0.0\ "/>
    <numFmt numFmtId="183" formatCode="0.000"/>
  </numFmts>
  <fonts count="4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i/>
      <sz val="11"/>
      <color indexed="8"/>
      <name val="Arial"/>
      <family val="2"/>
    </font>
    <font>
      <i/>
      <sz val="11"/>
      <name val="Arial"/>
      <family val="2"/>
    </font>
    <font>
      <i/>
      <vertAlign val="subscript"/>
      <sz val="11"/>
      <name val="Arial"/>
      <family val="2"/>
    </font>
    <font>
      <sz val="11"/>
      <name val="ＭＳ Ｐゴシック"/>
      <family val="3"/>
      <charset val="128"/>
    </font>
    <font>
      <sz val="11"/>
      <color theme="1"/>
      <name val="Arial"/>
      <family val="2"/>
    </font>
    <font>
      <vertAlign val="subscript"/>
      <sz val="11"/>
      <name val="Arial"/>
      <family val="2"/>
    </font>
    <font>
      <b/>
      <sz val="11"/>
      <name val="Arial"/>
      <family val="2"/>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i/>
      <vertAlign val="subscript"/>
      <sz val="11"/>
      <color rgb="FF000000"/>
      <name val="Arial"/>
      <family val="2"/>
    </font>
    <font>
      <vertAlign val="superscript"/>
      <sz val="11"/>
      <name val="Arial"/>
      <family val="2"/>
    </font>
    <font>
      <vertAlign val="subscript"/>
      <sz val="11"/>
      <color rgb="FF000000"/>
      <name val="Arial"/>
      <family val="2"/>
    </font>
    <font>
      <i/>
      <sz val="11"/>
      <name val="Arial"/>
      <family val="2"/>
      <charset val="161"/>
    </font>
    <font>
      <i/>
      <vertAlign val="subscript"/>
      <sz val="11"/>
      <name val="ＭＳ Ｐゴシック"/>
      <family val="2"/>
      <charset val="128"/>
    </font>
    <font>
      <i/>
      <sz val="11"/>
      <name val="Arial"/>
      <family val="2"/>
      <charset val="128"/>
    </font>
    <font>
      <b/>
      <u/>
      <sz val="11"/>
      <name val="Arial"/>
      <family val="2"/>
    </font>
    <font>
      <sz val="11"/>
      <color rgb="FFFF0000"/>
      <name val="Arial"/>
      <family val="2"/>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theme="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thin">
        <color indexed="23"/>
      </bottom>
      <diagonal/>
    </border>
    <border>
      <left style="thin">
        <color theme="1" tint="0.34998626667073579"/>
      </left>
      <right style="thin">
        <color indexed="23"/>
      </right>
      <top style="thin">
        <color indexed="23"/>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rgb="FFFF0000"/>
      </left>
      <right style="medium">
        <color rgb="FFFF0000"/>
      </right>
      <top style="medium">
        <color rgb="FFFF0000"/>
      </top>
      <bottom style="medium">
        <color rgb="FFFF0000"/>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right style="thin">
        <color indexed="23"/>
      </right>
      <top style="thin">
        <color indexed="23"/>
      </top>
      <bottom/>
      <diagonal/>
    </border>
    <border>
      <left/>
      <right/>
      <top style="thin">
        <color theme="0" tint="-0.499984740745262"/>
      </top>
      <bottom style="thin">
        <color theme="0" tint="-0.499984740745262"/>
      </bottom>
      <diagonal/>
    </border>
  </borders>
  <cellStyleXfs count="3">
    <xf numFmtId="0" fontId="0" fillId="0" borderId="0">
      <alignment vertical="center"/>
    </xf>
    <xf numFmtId="38" fontId="1" fillId="0" borderId="0" applyFont="0" applyFill="0" applyBorder="0" applyAlignment="0" applyProtection="0">
      <alignment vertical="center"/>
    </xf>
    <xf numFmtId="0" fontId="20" fillId="3" borderId="0" applyNumberFormat="0" applyBorder="0" applyAlignment="0" applyProtection="0">
      <alignment vertical="center"/>
    </xf>
  </cellStyleXfs>
  <cellXfs count="154">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12" fillId="0" borderId="0" xfId="0" applyFont="1" applyFill="1" applyBorder="1">
      <alignment vertical="center"/>
    </xf>
    <xf numFmtId="0" fontId="12" fillId="0" borderId="0" xfId="0" applyFont="1">
      <alignment vertical="center"/>
    </xf>
    <xf numFmtId="0" fontId="11"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17" fillId="6" borderId="2" xfId="0" applyFont="1" applyFill="1" applyBorder="1">
      <alignment vertical="center"/>
    </xf>
    <xf numFmtId="0" fontId="15" fillId="0" borderId="6" xfId="0" applyFont="1" applyFill="1" applyBorder="1">
      <alignment vertical="center"/>
    </xf>
    <xf numFmtId="0" fontId="7" fillId="6" borderId="1" xfId="0" quotePrefix="1" applyFont="1" applyFill="1" applyBorder="1" applyAlignment="1" applyProtection="1">
      <alignment horizontal="center" vertical="center"/>
    </xf>
    <xf numFmtId="0" fontId="22" fillId="6" borderId="1" xfId="0" applyFont="1" applyFill="1" applyBorder="1" applyAlignment="1" applyProtection="1">
      <alignment horizontal="center" vertical="center" wrapText="1"/>
    </xf>
    <xf numFmtId="0" fontId="7" fillId="6" borderId="1" xfId="0" applyFont="1" applyFill="1" applyBorder="1" applyAlignment="1" applyProtection="1">
      <alignment vertical="center"/>
    </xf>
    <xf numFmtId="0" fontId="7" fillId="0" borderId="1" xfId="0" applyFont="1" applyFill="1" applyBorder="1" applyAlignment="1" applyProtection="1">
      <alignment vertical="center" wrapText="1"/>
      <protection locked="0"/>
    </xf>
    <xf numFmtId="0" fontId="7" fillId="2" borderId="1" xfId="0" quotePrefix="1"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177" fontId="7" fillId="2" borderId="1" xfId="1" applyNumberFormat="1" applyFont="1" applyFill="1" applyBorder="1" applyProtection="1">
      <alignment vertical="center"/>
      <protection locked="0"/>
    </xf>
    <xf numFmtId="0" fontId="3" fillId="0" borderId="0" xfId="0" applyFont="1" applyFill="1" applyProtection="1">
      <alignment vertical="center"/>
    </xf>
    <xf numFmtId="0" fontId="22" fillId="6" borderId="1" xfId="0" applyFont="1" applyFill="1" applyBorder="1" applyAlignment="1" applyProtection="1">
      <alignment horizontal="center" vertical="center"/>
    </xf>
    <xf numFmtId="0" fontId="3" fillId="0" borderId="0" xfId="0" applyFont="1" applyProtection="1">
      <alignment vertical="center"/>
    </xf>
    <xf numFmtId="178" fontId="7" fillId="6" borderId="1" xfId="1" applyNumberFormat="1" applyFont="1" applyFill="1" applyBorder="1" applyProtection="1">
      <alignment vertical="center"/>
    </xf>
    <xf numFmtId="178" fontId="7" fillId="2" borderId="1" xfId="1" applyNumberFormat="1" applyFont="1" applyFill="1" applyBorder="1" applyProtection="1">
      <alignment vertical="center"/>
      <protection locked="0"/>
    </xf>
    <xf numFmtId="176" fontId="7" fillId="6" borderId="1" xfId="1" applyNumberFormat="1" applyFont="1" applyFill="1" applyBorder="1" applyAlignment="1" applyProtection="1">
      <alignment horizontal="center" vertical="center"/>
    </xf>
    <xf numFmtId="0" fontId="7" fillId="6" borderId="1" xfId="0" quotePrefix="1" applyFont="1" applyFill="1" applyBorder="1" applyAlignment="1" applyProtection="1">
      <alignment horizontal="center" vertical="center" wrapText="1"/>
    </xf>
    <xf numFmtId="179" fontId="7" fillId="0" borderId="1" xfId="0" applyNumberFormat="1" applyFont="1" applyFill="1" applyBorder="1" applyProtection="1">
      <alignment vertical="center"/>
      <protection locked="0"/>
    </xf>
    <xf numFmtId="0" fontId="7" fillId="6" borderId="1" xfId="0" quotePrefix="1" applyFont="1" applyFill="1" applyBorder="1" applyAlignment="1" applyProtection="1">
      <alignment vertical="center" wrapText="1"/>
    </xf>
    <xf numFmtId="180" fontId="7" fillId="0" borderId="1" xfId="0" applyNumberFormat="1" applyFont="1" applyFill="1" applyBorder="1" applyProtection="1">
      <alignment vertical="center"/>
      <protection locked="0"/>
    </xf>
    <xf numFmtId="0" fontId="25" fillId="0" borderId="0" xfId="0" applyFont="1" applyProtection="1">
      <alignment vertical="center"/>
    </xf>
    <xf numFmtId="0" fontId="25" fillId="0" borderId="0" xfId="0" applyFont="1" applyAlignment="1" applyProtection="1">
      <alignment horizontal="right" vertical="center"/>
    </xf>
    <xf numFmtId="0" fontId="29" fillId="5" borderId="6" xfId="0" applyFont="1" applyFill="1" applyBorder="1" applyProtection="1">
      <alignment vertical="center"/>
    </xf>
    <xf numFmtId="0" fontId="29" fillId="0" borderId="0" xfId="0" applyFont="1" applyProtection="1">
      <alignment vertical="center"/>
    </xf>
    <xf numFmtId="0" fontId="33" fillId="5" borderId="6" xfId="0" applyFont="1" applyFill="1" applyBorder="1" applyAlignment="1" applyProtection="1">
      <alignment vertical="center" wrapText="1"/>
    </xf>
    <xf numFmtId="0" fontId="22" fillId="6" borderId="6" xfId="0" applyFont="1" applyFill="1" applyBorder="1" applyAlignment="1" applyProtection="1">
      <alignment horizontal="center" vertical="center"/>
    </xf>
    <xf numFmtId="0" fontId="7" fillId="6" borderId="6" xfId="0" applyFont="1" applyFill="1" applyBorder="1" applyAlignment="1" applyProtection="1">
      <alignment vertical="center" wrapText="1"/>
    </xf>
    <xf numFmtId="0" fontId="7" fillId="6" borderId="6" xfId="0" applyFont="1" applyFill="1" applyBorder="1" applyAlignment="1" applyProtection="1">
      <alignment horizontal="left" vertical="center" wrapText="1"/>
    </xf>
    <xf numFmtId="0" fontId="7" fillId="6" borderId="11" xfId="0" applyFont="1" applyFill="1" applyBorder="1" applyAlignment="1" applyProtection="1">
      <alignment vertical="center" wrapText="1"/>
    </xf>
    <xf numFmtId="0" fontId="7" fillId="6" borderId="3" xfId="0" applyFont="1" applyFill="1" applyBorder="1" applyAlignment="1" applyProtection="1">
      <alignment vertical="center" wrapText="1"/>
    </xf>
    <xf numFmtId="0" fontId="7" fillId="6" borderId="6" xfId="0" applyFont="1" applyFill="1" applyBorder="1" applyAlignment="1" applyProtection="1">
      <alignment horizontal="center" vertical="center" wrapText="1"/>
    </xf>
    <xf numFmtId="0" fontId="7" fillId="6" borderId="1" xfId="0" applyFont="1" applyFill="1" applyBorder="1" applyAlignment="1" applyProtection="1">
      <alignment horizontal="center" vertical="center"/>
    </xf>
    <xf numFmtId="0" fontId="7" fillId="6" borderId="1" xfId="0" applyFont="1" applyFill="1" applyBorder="1" applyAlignment="1" applyProtection="1">
      <alignment horizontal="center" vertical="center" wrapText="1"/>
    </xf>
    <xf numFmtId="0" fontId="7" fillId="0" borderId="6" xfId="0" applyFont="1" applyBorder="1" applyProtection="1">
      <alignment vertical="center"/>
      <protection locked="0"/>
    </xf>
    <xf numFmtId="40" fontId="7" fillId="0" borderId="6" xfId="1" applyNumberFormat="1" applyFont="1" applyBorder="1" applyProtection="1">
      <alignment vertical="center"/>
      <protection locked="0"/>
    </xf>
    <xf numFmtId="177" fontId="7" fillId="6" borderId="6" xfId="1" applyNumberFormat="1" applyFont="1" applyFill="1" applyBorder="1" applyProtection="1">
      <alignment vertical="center"/>
    </xf>
    <xf numFmtId="0" fontId="27" fillId="9" borderId="6" xfId="0" applyFont="1" applyFill="1" applyBorder="1" applyAlignment="1" applyProtection="1">
      <alignment horizontal="right" vertical="center"/>
    </xf>
    <xf numFmtId="0" fontId="7" fillId="9" borderId="6" xfId="0" applyFont="1" applyFill="1" applyBorder="1" applyAlignment="1" applyProtection="1">
      <alignment horizontal="right" vertical="center"/>
    </xf>
    <xf numFmtId="177" fontId="7" fillId="9" borderId="6" xfId="1" applyNumberFormat="1" applyFont="1" applyFill="1" applyBorder="1" applyProtection="1">
      <alignment vertical="center"/>
    </xf>
    <xf numFmtId="0" fontId="5" fillId="5" borderId="12" xfId="0" applyFont="1" applyFill="1" applyBorder="1">
      <alignment vertical="center"/>
    </xf>
    <xf numFmtId="0" fontId="3" fillId="5" borderId="13" xfId="0" applyFont="1" applyFill="1" applyBorder="1">
      <alignment vertical="center"/>
    </xf>
    <xf numFmtId="0" fontId="5" fillId="5" borderId="13" xfId="0" applyFont="1" applyFill="1" applyBorder="1">
      <alignment vertical="center"/>
    </xf>
    <xf numFmtId="0" fontId="5" fillId="5" borderId="13"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shrinkToFit="1"/>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3" xfId="0" applyFont="1" applyFill="1" applyBorder="1" applyAlignment="1">
      <alignment horizontal="center" vertical="center"/>
    </xf>
    <xf numFmtId="0" fontId="5" fillId="5" borderId="18" xfId="0" applyFont="1" applyFill="1" applyBorder="1">
      <alignment vertical="center"/>
    </xf>
    <xf numFmtId="0" fontId="3" fillId="5" borderId="18" xfId="0" applyFont="1" applyFill="1" applyBorder="1">
      <alignment vertical="center"/>
    </xf>
    <xf numFmtId="0" fontId="3" fillId="7" borderId="12" xfId="0" applyFont="1" applyFill="1" applyBorder="1">
      <alignment vertical="center"/>
    </xf>
    <xf numFmtId="0" fontId="3" fillId="0" borderId="13" xfId="0" applyFont="1" applyBorder="1" applyAlignment="1">
      <alignment horizontal="center" vertical="center"/>
    </xf>
    <xf numFmtId="0" fontId="3" fillId="7" borderId="14" xfId="0" applyFont="1" applyFill="1" applyBorder="1">
      <alignment vertical="center"/>
    </xf>
    <xf numFmtId="179" fontId="7" fillId="0" borderId="14" xfId="0" applyNumberFormat="1" applyFont="1" applyFill="1" applyBorder="1">
      <alignment vertical="center"/>
    </xf>
    <xf numFmtId="0" fontId="3" fillId="7" borderId="12" xfId="0" applyFont="1" applyFill="1" applyBorder="1" applyAlignment="1">
      <alignment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13" xfId="0" applyFont="1" applyBorder="1" applyAlignment="1">
      <alignment horizontal="center" vertical="center"/>
    </xf>
    <xf numFmtId="2" fontId="3" fillId="8" borderId="6" xfId="0" applyNumberFormat="1" applyFont="1" applyFill="1" applyBorder="1" applyAlignment="1">
      <alignment horizontal="center" vertical="center"/>
    </xf>
    <xf numFmtId="0" fontId="7" fillId="6" borderId="1" xfId="0" applyFont="1" applyFill="1" applyBorder="1" applyAlignment="1" applyProtection="1">
      <alignment vertical="center" wrapText="1"/>
    </xf>
    <xf numFmtId="0" fontId="33" fillId="5" borderId="6" xfId="0" applyFont="1" applyFill="1" applyBorder="1" applyAlignment="1" applyProtection="1">
      <alignment vertical="center" wrapText="1"/>
    </xf>
    <xf numFmtId="181" fontId="3" fillId="0" borderId="16" xfId="0" applyNumberFormat="1" applyFont="1" applyBorder="1">
      <alignment vertical="center"/>
    </xf>
    <xf numFmtId="0" fontId="5" fillId="5" borderId="7" xfId="0" applyFont="1" applyFill="1" applyBorder="1" applyAlignment="1" applyProtection="1">
      <alignment vertical="top" wrapText="1"/>
    </xf>
    <xf numFmtId="0" fontId="3" fillId="7" borderId="18" xfId="0" applyFont="1" applyFill="1" applyBorder="1">
      <alignment vertical="center"/>
    </xf>
    <xf numFmtId="0" fontId="3" fillId="10" borderId="13" xfId="0" applyFont="1" applyFill="1" applyBorder="1" applyAlignment="1">
      <alignment horizontal="center" vertical="center"/>
    </xf>
    <xf numFmtId="0" fontId="22" fillId="10" borderId="6" xfId="0" applyFont="1" applyFill="1" applyBorder="1" applyAlignment="1" applyProtection="1">
      <alignment horizontal="center" vertical="center"/>
    </xf>
    <xf numFmtId="0" fontId="3" fillId="7" borderId="18" xfId="0" applyFont="1" applyFill="1" applyBorder="1" applyAlignment="1">
      <alignment vertical="center"/>
    </xf>
    <xf numFmtId="177" fontId="7" fillId="9" borderId="6" xfId="1" applyNumberFormat="1" applyFont="1" applyFill="1" applyBorder="1" applyAlignment="1" applyProtection="1">
      <alignment horizontal="right" vertical="center"/>
    </xf>
    <xf numFmtId="0" fontId="7" fillId="0" borderId="0" xfId="0" applyFont="1" applyProtection="1">
      <alignment vertical="center"/>
    </xf>
    <xf numFmtId="40" fontId="7" fillId="9" borderId="6" xfId="0" applyNumberFormat="1" applyFont="1" applyFill="1" applyBorder="1" applyProtection="1">
      <alignment vertical="center"/>
    </xf>
    <xf numFmtId="178" fontId="7" fillId="9" borderId="6" xfId="1" applyNumberFormat="1" applyFont="1" applyFill="1" applyBorder="1" applyProtection="1">
      <alignment vertical="center"/>
    </xf>
    <xf numFmtId="178" fontId="7" fillId="9" borderId="6" xfId="0" applyNumberFormat="1" applyFont="1" applyFill="1" applyBorder="1" applyProtection="1">
      <alignment vertical="center"/>
    </xf>
    <xf numFmtId="2" fontId="7" fillId="9" borderId="6" xfId="0" applyNumberFormat="1" applyFont="1" applyFill="1" applyBorder="1" applyProtection="1">
      <alignment vertical="center"/>
    </xf>
    <xf numFmtId="177" fontId="7" fillId="6" borderId="6" xfId="1" applyNumberFormat="1" applyFont="1" applyFill="1" applyBorder="1" applyAlignment="1" applyProtection="1">
      <alignment horizontal="right" vertical="center"/>
    </xf>
    <xf numFmtId="0" fontId="7" fillId="0" borderId="1" xfId="0" applyFont="1" applyFill="1" applyBorder="1" applyAlignment="1">
      <alignment vertical="center" wrapText="1"/>
    </xf>
    <xf numFmtId="0" fontId="3" fillId="8" borderId="6" xfId="0" applyFont="1" applyFill="1" applyBorder="1" applyAlignment="1">
      <alignment horizontal="center" vertical="center"/>
    </xf>
    <xf numFmtId="0" fontId="33" fillId="5" borderId="6" xfId="0" applyFont="1" applyFill="1" applyBorder="1" applyAlignment="1" applyProtection="1">
      <alignment vertical="center" wrapText="1"/>
    </xf>
    <xf numFmtId="0" fontId="7" fillId="6" borderId="1" xfId="0" applyFont="1" applyFill="1" applyBorder="1" applyAlignment="1" applyProtection="1">
      <alignment vertical="center" wrapText="1"/>
    </xf>
    <xf numFmtId="0" fontId="33" fillId="5" borderId="6" xfId="0" applyFont="1" applyFill="1" applyBorder="1" applyAlignment="1" applyProtection="1">
      <alignment vertical="center" wrapText="1"/>
    </xf>
    <xf numFmtId="0" fontId="7" fillId="6" borderId="19" xfId="0" applyFont="1" applyFill="1" applyBorder="1" applyAlignment="1" applyProtection="1">
      <alignment vertical="center" wrapText="1"/>
    </xf>
    <xf numFmtId="183" fontId="3" fillId="8" borderId="6" xfId="0" applyNumberFormat="1" applyFont="1" applyFill="1" applyBorder="1" applyAlignment="1">
      <alignment horizontal="center" vertical="center"/>
    </xf>
    <xf numFmtId="179" fontId="7" fillId="10" borderId="14" xfId="0" applyNumberFormat="1" applyFont="1" applyFill="1" applyBorder="1">
      <alignment vertical="center"/>
    </xf>
    <xf numFmtId="179" fontId="3" fillId="10" borderId="16" xfId="0" applyNumberFormat="1" applyFont="1" applyFill="1" applyBorder="1">
      <alignment vertical="center"/>
    </xf>
    <xf numFmtId="0" fontId="7" fillId="10" borderId="1" xfId="0" quotePrefix="1" applyFont="1" applyFill="1" applyBorder="1" applyAlignment="1" applyProtection="1">
      <alignment vertical="center" wrapText="1"/>
      <protection locked="0"/>
    </xf>
    <xf numFmtId="0" fontId="7" fillId="10" borderId="1" xfId="0" applyFont="1" applyFill="1" applyBorder="1" applyAlignment="1" applyProtection="1">
      <alignment vertical="center" wrapText="1"/>
      <protection locked="0"/>
    </xf>
    <xf numFmtId="177" fontId="7" fillId="6" borderId="1" xfId="1" applyNumberFormat="1" applyFont="1" applyFill="1" applyBorder="1" applyAlignment="1" applyProtection="1">
      <alignment horizontal="right" vertical="center"/>
    </xf>
    <xf numFmtId="0" fontId="37" fillId="6" borderId="1" xfId="0" applyFont="1" applyFill="1" applyBorder="1" applyAlignment="1" applyProtection="1">
      <alignment horizontal="center" vertical="center"/>
    </xf>
    <xf numFmtId="178" fontId="7" fillId="6" borderId="1" xfId="1" applyNumberFormat="1" applyFont="1" applyFill="1" applyBorder="1" applyAlignment="1" applyProtection="1">
      <alignment horizontal="right" vertical="center"/>
    </xf>
    <xf numFmtId="0" fontId="39" fillId="6" borderId="1" xfId="0" applyFont="1" applyFill="1" applyBorder="1" applyAlignment="1" applyProtection="1">
      <alignment horizontal="center" vertical="center"/>
    </xf>
    <xf numFmtId="182" fontId="7" fillId="6" borderId="1" xfId="1" applyNumberFormat="1" applyFont="1" applyFill="1" applyBorder="1" applyAlignment="1" applyProtection="1">
      <alignment vertical="center"/>
    </xf>
    <xf numFmtId="0" fontId="40" fillId="0" borderId="0" xfId="0" applyFont="1" applyProtection="1">
      <alignment vertical="center"/>
    </xf>
    <xf numFmtId="0" fontId="7" fillId="6" borderId="1" xfId="0" applyFont="1" applyFill="1" applyBorder="1" applyAlignment="1" applyProtection="1">
      <alignment vertical="center" wrapText="1"/>
    </xf>
    <xf numFmtId="0" fontId="7" fillId="6" borderId="1" xfId="0" applyFont="1" applyFill="1" applyBorder="1" applyAlignment="1" applyProtection="1">
      <alignment vertical="center" wrapText="1"/>
    </xf>
    <xf numFmtId="40" fontId="7" fillId="6" borderId="6" xfId="1" applyNumberFormat="1" applyFont="1" applyFill="1" applyBorder="1" applyProtection="1">
      <alignment vertical="center"/>
    </xf>
    <xf numFmtId="40" fontId="7" fillId="6" borderId="6" xfId="0" applyNumberFormat="1" applyFont="1" applyFill="1" applyBorder="1" applyProtection="1">
      <alignment vertical="center"/>
    </xf>
    <xf numFmtId="0" fontId="7" fillId="6" borderId="6" xfId="0" applyFont="1" applyFill="1" applyBorder="1" applyAlignment="1" applyProtection="1">
      <alignment horizontal="right" vertical="center"/>
    </xf>
    <xf numFmtId="0" fontId="3" fillId="5" borderId="15" xfId="0" applyFont="1" applyFill="1" applyBorder="1">
      <alignment vertical="center"/>
    </xf>
    <xf numFmtId="0" fontId="3" fillId="7" borderId="15" xfId="0" applyFont="1" applyFill="1" applyBorder="1">
      <alignment vertical="center"/>
    </xf>
    <xf numFmtId="0" fontId="7" fillId="6" borderId="15" xfId="0" applyFont="1" applyFill="1" applyBorder="1">
      <alignment vertical="center"/>
    </xf>
    <xf numFmtId="0" fontId="3" fillId="7" borderId="15" xfId="0" applyFont="1" applyFill="1" applyBorder="1" applyAlignment="1">
      <alignment vertical="center"/>
    </xf>
    <xf numFmtId="0" fontId="5" fillId="5" borderId="17" xfId="0" applyFont="1" applyFill="1" applyBorder="1">
      <alignment vertical="center"/>
    </xf>
    <xf numFmtId="0" fontId="3" fillId="7" borderId="17" xfId="0" applyFont="1" applyFill="1" applyBorder="1">
      <alignment vertical="center"/>
    </xf>
    <xf numFmtId="0" fontId="7" fillId="6" borderId="17" xfId="0" applyFont="1" applyFill="1" applyBorder="1">
      <alignment vertical="center"/>
    </xf>
    <xf numFmtId="0" fontId="3" fillId="6" borderId="17" xfId="0" applyFont="1" applyFill="1" applyBorder="1">
      <alignment vertical="center"/>
    </xf>
    <xf numFmtId="0" fontId="5" fillId="5" borderId="17" xfId="0" applyFont="1" applyFill="1" applyBorder="1" applyAlignment="1">
      <alignment horizontal="center" vertical="center"/>
    </xf>
    <xf numFmtId="0" fontId="3" fillId="7" borderId="17" xfId="0" applyFont="1" applyFill="1" applyBorder="1" applyAlignment="1">
      <alignment vertical="center"/>
    </xf>
    <xf numFmtId="0" fontId="3" fillId="5" borderId="20" xfId="0" applyFont="1" applyFill="1" applyBorder="1">
      <alignment vertical="center"/>
    </xf>
    <xf numFmtId="0" fontId="3" fillId="7" borderId="20" xfId="0" applyFont="1" applyFill="1" applyBorder="1">
      <alignment vertical="center"/>
    </xf>
    <xf numFmtId="0" fontId="7" fillId="6" borderId="20" xfId="0" applyFont="1" applyFill="1" applyBorder="1">
      <alignment vertical="center"/>
    </xf>
    <xf numFmtId="0" fontId="3" fillId="6" borderId="20" xfId="0" applyFont="1" applyFill="1" applyBorder="1">
      <alignment vertical="center"/>
    </xf>
    <xf numFmtId="0" fontId="5" fillId="5" borderId="20" xfId="0" applyFont="1" applyFill="1" applyBorder="1" applyAlignment="1">
      <alignment horizontal="center" vertical="center"/>
    </xf>
    <xf numFmtId="0" fontId="3" fillId="7" borderId="20" xfId="0" applyFont="1" applyFill="1" applyBorder="1" applyAlignment="1">
      <alignment vertical="center"/>
    </xf>
    <xf numFmtId="178" fontId="7" fillId="6" borderId="1" xfId="1" applyNumberFormat="1" applyFont="1" applyFill="1" applyBorder="1" applyAlignment="1" applyProtection="1">
      <alignment horizontal="right" vertical="center"/>
      <protection locked="0"/>
    </xf>
    <xf numFmtId="0" fontId="7" fillId="6" borderId="1" xfId="0" applyFont="1" applyFill="1" applyBorder="1" applyAlignment="1" applyProtection="1">
      <alignment vertical="center" wrapText="1"/>
    </xf>
    <xf numFmtId="0" fontId="7" fillId="0" borderId="1"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5" fillId="0" borderId="6" xfId="0" applyFont="1" applyFill="1" applyBorder="1" applyAlignment="1">
      <alignment vertical="center" wrapText="1"/>
    </xf>
    <xf numFmtId="0" fontId="9" fillId="5" borderId="3" xfId="0" applyFont="1" applyFill="1" applyBorder="1" applyAlignment="1">
      <alignment horizontal="center" vertical="center"/>
    </xf>
    <xf numFmtId="38" fontId="16" fillId="2" borderId="4" xfId="1" applyFont="1" applyFill="1" applyBorder="1" applyAlignment="1">
      <alignment horizontal="right" vertical="center"/>
    </xf>
    <xf numFmtId="38" fontId="16" fillId="2" borderId="5" xfId="1" applyFont="1" applyFill="1" applyBorder="1" applyAlignment="1">
      <alignment horizontal="right" vertical="center"/>
    </xf>
    <xf numFmtId="20" fontId="7" fillId="0" borderId="1" xfId="0" applyNumberFormat="1" applyFont="1" applyBorder="1" applyAlignment="1" applyProtection="1">
      <alignment horizontal="left" vertical="center" wrapText="1"/>
      <protection locked="0"/>
    </xf>
    <xf numFmtId="0" fontId="5" fillId="5" borderId="7" xfId="0" applyFont="1" applyFill="1" applyBorder="1" applyAlignment="1" applyProtection="1">
      <alignment horizontal="center" vertical="top" wrapText="1"/>
    </xf>
    <xf numFmtId="0" fontId="5" fillId="5" borderId="8" xfId="0" applyFont="1" applyFill="1" applyBorder="1" applyAlignment="1" applyProtection="1">
      <alignment horizontal="center" vertical="top" wrapText="1"/>
    </xf>
    <xf numFmtId="0" fontId="5" fillId="5" borderId="9" xfId="0" applyFont="1" applyFill="1" applyBorder="1" applyAlignment="1" applyProtection="1">
      <alignment horizontal="center" vertical="top" wrapText="1"/>
    </xf>
    <xf numFmtId="0" fontId="31" fillId="5" borderId="7" xfId="0" applyFont="1" applyFill="1" applyBorder="1" applyAlignment="1" applyProtection="1">
      <alignment horizontal="center" vertical="top" wrapText="1"/>
    </xf>
    <xf numFmtId="0" fontId="31" fillId="5" borderId="8" xfId="0" applyFont="1" applyFill="1" applyBorder="1" applyAlignment="1" applyProtection="1">
      <alignment horizontal="center" vertical="top" wrapText="1"/>
    </xf>
    <xf numFmtId="0" fontId="31" fillId="5" borderId="9" xfId="0" applyFont="1" applyFill="1" applyBorder="1" applyAlignment="1" applyProtection="1">
      <alignment horizontal="center" vertical="top" wrapText="1"/>
    </xf>
    <xf numFmtId="0" fontId="33" fillId="5" borderId="6" xfId="0" applyFont="1" applyFill="1" applyBorder="1" applyAlignment="1" applyProtection="1">
      <alignment vertical="center" wrapText="1"/>
    </xf>
    <xf numFmtId="0" fontId="10" fillId="4" borderId="0" xfId="0" applyFont="1" applyFill="1" applyAlignment="1">
      <alignment horizontal="left" vertical="center"/>
    </xf>
    <xf numFmtId="0" fontId="8" fillId="4" borderId="0" xfId="0" applyFont="1" applyFill="1" applyAlignment="1">
      <alignment horizontal="left" vertical="center"/>
    </xf>
  </cellXfs>
  <cellStyles count="3">
    <cellStyle name="40% - アクセント 6 2" xfId="2" xr:uid="{00000000-0005-0000-0000-000000000000}"/>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50"/>
  <sheetViews>
    <sheetView showGridLines="0" tabSelected="1" view="pageBreakPreview" zoomScale="60" zoomScaleNormal="60" workbookViewId="0"/>
  </sheetViews>
  <sheetFormatPr defaultColWidth="9" defaultRowHeight="14.25" x14ac:dyDescent="0.15"/>
  <cols>
    <col min="1" max="1" width="3.625" style="1" customWidth="1"/>
    <col min="2" max="2" width="15.625" style="1" customWidth="1"/>
    <col min="3" max="3" width="16.875" style="1" customWidth="1"/>
    <col min="4" max="4" width="32.125" style="1" customWidth="1"/>
    <col min="5" max="5" width="14.125" style="1" customWidth="1"/>
    <col min="6" max="6" width="13.125" style="1" customWidth="1"/>
    <col min="7" max="7" width="15.375" style="1" customWidth="1"/>
    <col min="8" max="8" width="21.375" style="1" customWidth="1"/>
    <col min="9" max="9" width="100.875" style="1" customWidth="1"/>
    <col min="10" max="10" width="15.875" style="1" customWidth="1"/>
    <col min="11" max="11" width="37.375" style="1" customWidth="1"/>
    <col min="12" max="16384" width="9" style="1"/>
  </cols>
  <sheetData>
    <row r="1" spans="1:11" ht="18" customHeight="1" x14ac:dyDescent="0.15">
      <c r="K1" s="13" t="s">
        <v>31</v>
      </c>
    </row>
    <row r="2" spans="1:11" ht="27.75" customHeight="1" x14ac:dyDescent="0.15">
      <c r="A2" s="16" t="s">
        <v>29</v>
      </c>
      <c r="B2" s="17"/>
      <c r="C2" s="17"/>
      <c r="D2" s="17"/>
      <c r="E2" s="17"/>
      <c r="F2" s="17"/>
      <c r="G2" s="17"/>
      <c r="H2" s="17"/>
      <c r="I2" s="17"/>
      <c r="J2" s="17"/>
      <c r="K2" s="18"/>
    </row>
    <row r="4" spans="1:11" ht="18.75" customHeight="1" x14ac:dyDescent="0.15">
      <c r="A4" s="14" t="s">
        <v>260</v>
      </c>
      <c r="B4" s="6"/>
    </row>
    <row r="5" spans="1:11" ht="18.75" customHeight="1" x14ac:dyDescent="0.15">
      <c r="A5" s="6"/>
      <c r="B5" s="19" t="s">
        <v>2</v>
      </c>
      <c r="C5" s="19" t="s">
        <v>3</v>
      </c>
      <c r="D5" s="19" t="s">
        <v>4</v>
      </c>
      <c r="E5" s="19" t="s">
        <v>5</v>
      </c>
      <c r="F5" s="19" t="s">
        <v>6</v>
      </c>
      <c r="G5" s="19" t="s">
        <v>7</v>
      </c>
      <c r="H5" s="19" t="s">
        <v>8</v>
      </c>
      <c r="I5" s="19" t="s">
        <v>9</v>
      </c>
      <c r="J5" s="19" t="s">
        <v>10</v>
      </c>
      <c r="K5" s="19" t="s">
        <v>11</v>
      </c>
    </row>
    <row r="6" spans="1:11" s="10" customFormat="1" ht="39" customHeight="1" x14ac:dyDescent="0.15">
      <c r="B6" s="19" t="s">
        <v>12</v>
      </c>
      <c r="C6" s="19" t="s">
        <v>13</v>
      </c>
      <c r="D6" s="19" t="s">
        <v>14</v>
      </c>
      <c r="E6" s="19" t="s">
        <v>15</v>
      </c>
      <c r="F6" s="19" t="s">
        <v>16</v>
      </c>
      <c r="G6" s="19" t="s">
        <v>17</v>
      </c>
      <c r="H6" s="19" t="s">
        <v>18</v>
      </c>
      <c r="I6" s="19" t="s">
        <v>19</v>
      </c>
      <c r="J6" s="19" t="s">
        <v>20</v>
      </c>
      <c r="K6" s="19" t="s">
        <v>21</v>
      </c>
    </row>
    <row r="7" spans="1:11" ht="81.599999999999994" customHeight="1" x14ac:dyDescent="0.15">
      <c r="B7" s="23" t="s">
        <v>32</v>
      </c>
      <c r="C7" s="24" t="s">
        <v>106</v>
      </c>
      <c r="D7" s="111" t="s">
        <v>250</v>
      </c>
      <c r="E7" s="35" t="s">
        <v>33</v>
      </c>
      <c r="F7" s="25" t="s">
        <v>251</v>
      </c>
      <c r="G7" s="26" t="s">
        <v>34</v>
      </c>
      <c r="H7" s="26" t="s">
        <v>35</v>
      </c>
      <c r="I7" s="27" t="s">
        <v>252</v>
      </c>
      <c r="J7" s="28" t="s">
        <v>36</v>
      </c>
      <c r="K7" s="28" t="s">
        <v>200</v>
      </c>
    </row>
    <row r="8" spans="1:11" ht="273" customHeight="1" x14ac:dyDescent="0.15">
      <c r="B8" s="23" t="s">
        <v>133</v>
      </c>
      <c r="C8" s="24" t="s">
        <v>212</v>
      </c>
      <c r="D8" s="111" t="s">
        <v>253</v>
      </c>
      <c r="E8" s="35" t="s">
        <v>33</v>
      </c>
      <c r="F8" s="25" t="s">
        <v>254</v>
      </c>
      <c r="G8" s="26" t="s">
        <v>26</v>
      </c>
      <c r="H8" s="26" t="s">
        <v>35</v>
      </c>
      <c r="I8" s="27" t="s">
        <v>270</v>
      </c>
      <c r="J8" s="28" t="s">
        <v>36</v>
      </c>
      <c r="K8" s="28" t="s">
        <v>201</v>
      </c>
    </row>
    <row r="9" spans="1:11" ht="84.6" customHeight="1" x14ac:dyDescent="0.15">
      <c r="B9" s="23" t="s">
        <v>41</v>
      </c>
      <c r="C9" s="24" t="s">
        <v>108</v>
      </c>
      <c r="D9" s="97" t="s">
        <v>109</v>
      </c>
      <c r="E9" s="35" t="s">
        <v>33</v>
      </c>
      <c r="F9" s="25" t="s">
        <v>98</v>
      </c>
      <c r="G9" s="26" t="s">
        <v>26</v>
      </c>
      <c r="H9" s="26" t="s">
        <v>35</v>
      </c>
      <c r="I9" s="27" t="s">
        <v>105</v>
      </c>
      <c r="J9" s="28" t="s">
        <v>36</v>
      </c>
      <c r="K9" s="28" t="s">
        <v>202</v>
      </c>
    </row>
    <row r="10" spans="1:11" ht="84.6" customHeight="1" x14ac:dyDescent="0.15">
      <c r="B10" s="23" t="s">
        <v>97</v>
      </c>
      <c r="C10" s="24" t="s">
        <v>213</v>
      </c>
      <c r="D10" s="97" t="s">
        <v>214</v>
      </c>
      <c r="E10" s="35" t="s">
        <v>33</v>
      </c>
      <c r="F10" s="25" t="s">
        <v>98</v>
      </c>
      <c r="G10" s="26" t="s">
        <v>26</v>
      </c>
      <c r="H10" s="26" t="s">
        <v>35</v>
      </c>
      <c r="I10" s="27" t="s">
        <v>105</v>
      </c>
      <c r="J10" s="28" t="s">
        <v>36</v>
      </c>
      <c r="K10" s="28" t="s">
        <v>204</v>
      </c>
    </row>
    <row r="11" spans="1:11" ht="84.6" customHeight="1" x14ac:dyDescent="0.15">
      <c r="B11" s="23" t="s">
        <v>134</v>
      </c>
      <c r="C11" s="24" t="s">
        <v>215</v>
      </c>
      <c r="D11" s="97" t="s">
        <v>216</v>
      </c>
      <c r="E11" s="35" t="s">
        <v>33</v>
      </c>
      <c r="F11" s="25" t="s">
        <v>98</v>
      </c>
      <c r="G11" s="26" t="s">
        <v>26</v>
      </c>
      <c r="H11" s="26" t="s">
        <v>35</v>
      </c>
      <c r="I11" s="27" t="s">
        <v>105</v>
      </c>
      <c r="J11" s="28" t="s">
        <v>36</v>
      </c>
      <c r="K11" s="28" t="s">
        <v>204</v>
      </c>
    </row>
    <row r="12" spans="1:11" ht="84.6" customHeight="1" x14ac:dyDescent="0.15">
      <c r="B12" s="23" t="s">
        <v>135</v>
      </c>
      <c r="C12" s="24" t="s">
        <v>217</v>
      </c>
      <c r="D12" s="97" t="s">
        <v>218</v>
      </c>
      <c r="E12" s="35" t="s">
        <v>33</v>
      </c>
      <c r="F12" s="25" t="s">
        <v>219</v>
      </c>
      <c r="G12" s="26" t="s">
        <v>194</v>
      </c>
      <c r="H12" s="26" t="s">
        <v>195</v>
      </c>
      <c r="I12" s="103" t="s">
        <v>199</v>
      </c>
      <c r="J12" s="104" t="s">
        <v>205</v>
      </c>
      <c r="K12" s="28" t="s">
        <v>201</v>
      </c>
    </row>
    <row r="13" spans="1:11" ht="196.5" customHeight="1" x14ac:dyDescent="0.15">
      <c r="B13" s="23" t="s">
        <v>136</v>
      </c>
      <c r="C13" s="24" t="s">
        <v>37</v>
      </c>
      <c r="D13" s="97" t="s">
        <v>38</v>
      </c>
      <c r="E13" s="29"/>
      <c r="F13" s="97" t="s">
        <v>39</v>
      </c>
      <c r="G13" s="94" t="s">
        <v>127</v>
      </c>
      <c r="H13" s="94" t="s">
        <v>128</v>
      </c>
      <c r="I13" s="28" t="s">
        <v>129</v>
      </c>
      <c r="J13" s="28" t="s">
        <v>36</v>
      </c>
      <c r="K13" s="28" t="s">
        <v>40</v>
      </c>
    </row>
    <row r="14" spans="1:11" ht="83.1" customHeight="1" x14ac:dyDescent="0.15">
      <c r="B14" s="23" t="s">
        <v>137</v>
      </c>
      <c r="C14" s="24" t="s">
        <v>42</v>
      </c>
      <c r="D14" s="97" t="s">
        <v>43</v>
      </c>
      <c r="E14" s="29"/>
      <c r="F14" s="25" t="s">
        <v>98</v>
      </c>
      <c r="G14" s="26" t="s">
        <v>26</v>
      </c>
      <c r="H14" s="26" t="s">
        <v>35</v>
      </c>
      <c r="I14" s="27" t="s">
        <v>105</v>
      </c>
      <c r="J14" s="28" t="s">
        <v>36</v>
      </c>
      <c r="K14" s="28" t="s">
        <v>40</v>
      </c>
    </row>
    <row r="15" spans="1:11" ht="8.25" customHeight="1" x14ac:dyDescent="0.15"/>
    <row r="16" spans="1:11" ht="8.25" customHeight="1" x14ac:dyDescent="0.15"/>
    <row r="17" spans="1:11" ht="20.100000000000001" customHeight="1" x14ac:dyDescent="0.15">
      <c r="A17" s="14" t="s">
        <v>138</v>
      </c>
    </row>
    <row r="18" spans="1:11" ht="20.100000000000001" customHeight="1" x14ac:dyDescent="0.15">
      <c r="B18" s="19" t="s">
        <v>2</v>
      </c>
      <c r="C18" s="139" t="s">
        <v>3</v>
      </c>
      <c r="D18" s="139"/>
      <c r="E18" s="19" t="s">
        <v>4</v>
      </c>
      <c r="F18" s="19" t="s">
        <v>5</v>
      </c>
      <c r="G18" s="139" t="s">
        <v>6</v>
      </c>
      <c r="H18" s="139"/>
      <c r="I18" s="139"/>
      <c r="J18" s="139" t="s">
        <v>7</v>
      </c>
      <c r="K18" s="139"/>
    </row>
    <row r="19" spans="1:11" ht="39" customHeight="1" x14ac:dyDescent="0.15">
      <c r="B19" s="19" t="s">
        <v>13</v>
      </c>
      <c r="C19" s="139" t="s">
        <v>14</v>
      </c>
      <c r="D19" s="139"/>
      <c r="E19" s="19" t="s">
        <v>15</v>
      </c>
      <c r="F19" s="19" t="s">
        <v>16</v>
      </c>
      <c r="G19" s="139" t="s">
        <v>18</v>
      </c>
      <c r="H19" s="139"/>
      <c r="I19" s="139"/>
      <c r="J19" s="139" t="s">
        <v>21</v>
      </c>
      <c r="K19" s="139"/>
    </row>
    <row r="20" spans="1:11" s="32" customFormat="1" ht="48.95" customHeight="1" x14ac:dyDescent="0.15">
      <c r="A20" s="30"/>
      <c r="B20" s="31" t="s">
        <v>44</v>
      </c>
      <c r="C20" s="133" t="s">
        <v>45</v>
      </c>
      <c r="D20" s="133"/>
      <c r="E20" s="132">
        <v>0.39459</v>
      </c>
      <c r="F20" s="97" t="s">
        <v>46</v>
      </c>
      <c r="G20" s="134" t="s">
        <v>67</v>
      </c>
      <c r="H20" s="134"/>
      <c r="I20" s="134"/>
      <c r="J20" s="138"/>
      <c r="K20" s="138"/>
    </row>
    <row r="21" spans="1:11" s="32" customFormat="1" ht="45.95" customHeight="1" x14ac:dyDescent="0.15">
      <c r="A21" s="30"/>
      <c r="B21" s="31" t="s">
        <v>44</v>
      </c>
      <c r="C21" s="133" t="s">
        <v>47</v>
      </c>
      <c r="D21" s="133"/>
      <c r="E21" s="33">
        <f>IF(ISERROR(3.6*(100/E39)*E41),0,3.6*(100/E39)*E41)</f>
        <v>0</v>
      </c>
      <c r="F21" s="97" t="s">
        <v>46</v>
      </c>
      <c r="G21" s="134" t="s">
        <v>48</v>
      </c>
      <c r="H21" s="134"/>
      <c r="I21" s="134"/>
      <c r="J21" s="135" t="s">
        <v>49</v>
      </c>
      <c r="K21" s="136"/>
    </row>
    <row r="22" spans="1:11" s="32" customFormat="1" ht="47.45" customHeight="1" x14ac:dyDescent="0.15">
      <c r="A22" s="30"/>
      <c r="B22" s="31" t="s">
        <v>44</v>
      </c>
      <c r="C22" s="133" t="s">
        <v>50</v>
      </c>
      <c r="D22" s="133"/>
      <c r="E22" s="33">
        <f>IF(ISERROR(E13*E40*E41/E14),0,E13*E40*E41/E14)</f>
        <v>0</v>
      </c>
      <c r="F22" s="97" t="s">
        <v>46</v>
      </c>
      <c r="G22" s="134" t="s">
        <v>51</v>
      </c>
      <c r="H22" s="134"/>
      <c r="I22" s="134"/>
      <c r="J22" s="135" t="s">
        <v>49</v>
      </c>
      <c r="K22" s="136"/>
    </row>
    <row r="23" spans="1:11" s="32" customFormat="1" ht="98.1" customHeight="1" x14ac:dyDescent="0.15">
      <c r="A23" s="30"/>
      <c r="B23" s="31" t="s">
        <v>44</v>
      </c>
      <c r="C23" s="133" t="s">
        <v>52</v>
      </c>
      <c r="D23" s="133"/>
      <c r="E23" s="34"/>
      <c r="F23" s="97" t="s">
        <v>46</v>
      </c>
      <c r="G23" s="137" t="s">
        <v>53</v>
      </c>
      <c r="H23" s="137"/>
      <c r="I23" s="137"/>
      <c r="J23" s="138"/>
      <c r="K23" s="138"/>
    </row>
    <row r="24" spans="1:11" s="32" customFormat="1" ht="68.45" customHeight="1" x14ac:dyDescent="0.15">
      <c r="A24" s="30"/>
      <c r="B24" s="31" t="s">
        <v>54</v>
      </c>
      <c r="C24" s="133" t="s">
        <v>132</v>
      </c>
      <c r="D24" s="133"/>
      <c r="E24" s="105">
        <v>4.34</v>
      </c>
      <c r="F24" s="36" t="s">
        <v>33</v>
      </c>
      <c r="G24" s="134" t="s">
        <v>139</v>
      </c>
      <c r="H24" s="134"/>
      <c r="I24" s="134"/>
      <c r="J24" s="135"/>
      <c r="K24" s="136"/>
    </row>
    <row r="25" spans="1:11" s="32" customFormat="1" ht="63" customHeight="1" x14ac:dyDescent="0.15">
      <c r="A25" s="30"/>
      <c r="B25" s="31" t="s">
        <v>110</v>
      </c>
      <c r="C25" s="133" t="s">
        <v>117</v>
      </c>
      <c r="D25" s="133"/>
      <c r="E25" s="35" t="s">
        <v>33</v>
      </c>
      <c r="F25" s="38" t="s">
        <v>111</v>
      </c>
      <c r="G25" s="134" t="s">
        <v>130</v>
      </c>
      <c r="H25" s="134"/>
      <c r="I25" s="134"/>
      <c r="J25" s="135" t="s">
        <v>203</v>
      </c>
      <c r="K25" s="136"/>
    </row>
    <row r="26" spans="1:11" s="32" customFormat="1" ht="63" customHeight="1" x14ac:dyDescent="0.15">
      <c r="A26" s="30"/>
      <c r="B26" s="31" t="s">
        <v>118</v>
      </c>
      <c r="C26" s="133" t="s">
        <v>112</v>
      </c>
      <c r="D26" s="133"/>
      <c r="E26" s="35" t="s">
        <v>33</v>
      </c>
      <c r="F26" s="38" t="s">
        <v>111</v>
      </c>
      <c r="G26" s="134" t="s">
        <v>130</v>
      </c>
      <c r="H26" s="134"/>
      <c r="I26" s="134"/>
      <c r="J26" s="135" t="s">
        <v>203</v>
      </c>
      <c r="K26" s="136"/>
    </row>
    <row r="27" spans="1:11" s="32" customFormat="1" ht="63" customHeight="1" x14ac:dyDescent="0.15">
      <c r="A27" s="30"/>
      <c r="B27" s="31" t="s">
        <v>119</v>
      </c>
      <c r="C27" s="133" t="s">
        <v>120</v>
      </c>
      <c r="D27" s="133"/>
      <c r="E27" s="35" t="s">
        <v>33</v>
      </c>
      <c r="F27" s="25" t="s">
        <v>121</v>
      </c>
      <c r="G27" s="134" t="s">
        <v>113</v>
      </c>
      <c r="H27" s="134"/>
      <c r="I27" s="134"/>
      <c r="J27" s="135" t="s">
        <v>203</v>
      </c>
      <c r="K27" s="136"/>
    </row>
    <row r="28" spans="1:11" s="32" customFormat="1" ht="63" customHeight="1" x14ac:dyDescent="0.15">
      <c r="A28" s="30"/>
      <c r="B28" s="31" t="s">
        <v>220</v>
      </c>
      <c r="C28" s="133" t="s">
        <v>261</v>
      </c>
      <c r="D28" s="133"/>
      <c r="E28" s="35" t="s">
        <v>33</v>
      </c>
      <c r="F28" s="25" t="s">
        <v>121</v>
      </c>
      <c r="G28" s="134" t="s">
        <v>113</v>
      </c>
      <c r="H28" s="134"/>
      <c r="I28" s="134"/>
      <c r="J28" s="135" t="s">
        <v>203</v>
      </c>
      <c r="K28" s="136"/>
    </row>
    <row r="29" spans="1:11" s="32" customFormat="1" ht="63" customHeight="1" x14ac:dyDescent="0.15">
      <c r="A29" s="30"/>
      <c r="B29" s="31" t="s">
        <v>122</v>
      </c>
      <c r="C29" s="133" t="s">
        <v>123</v>
      </c>
      <c r="D29" s="133"/>
      <c r="E29" s="35" t="s">
        <v>33</v>
      </c>
      <c r="F29" s="111" t="s">
        <v>255</v>
      </c>
      <c r="G29" s="134" t="s">
        <v>113</v>
      </c>
      <c r="H29" s="134"/>
      <c r="I29" s="134"/>
      <c r="J29" s="135" t="s">
        <v>203</v>
      </c>
      <c r="K29" s="136"/>
    </row>
    <row r="30" spans="1:11" s="32" customFormat="1" ht="63" customHeight="1" x14ac:dyDescent="0.15">
      <c r="A30" s="30"/>
      <c r="B30" s="31" t="s">
        <v>221</v>
      </c>
      <c r="C30" s="133" t="s">
        <v>235</v>
      </c>
      <c r="D30" s="133"/>
      <c r="E30" s="35" t="s">
        <v>33</v>
      </c>
      <c r="F30" s="25" t="s">
        <v>140</v>
      </c>
      <c r="G30" s="134" t="s">
        <v>113</v>
      </c>
      <c r="H30" s="134"/>
      <c r="I30" s="134"/>
      <c r="J30" s="135" t="s">
        <v>203</v>
      </c>
      <c r="K30" s="136"/>
    </row>
    <row r="31" spans="1:11" s="32" customFormat="1" ht="63" customHeight="1" x14ac:dyDescent="0.15">
      <c r="A31" s="30"/>
      <c r="B31" s="31" t="s">
        <v>124</v>
      </c>
      <c r="C31" s="133" t="s">
        <v>265</v>
      </c>
      <c r="D31" s="133"/>
      <c r="E31" s="35" t="s">
        <v>33</v>
      </c>
      <c r="F31" s="25" t="s">
        <v>140</v>
      </c>
      <c r="G31" s="134" t="s">
        <v>113</v>
      </c>
      <c r="H31" s="134"/>
      <c r="I31" s="134"/>
      <c r="J31" s="135" t="s">
        <v>203</v>
      </c>
      <c r="K31" s="136"/>
    </row>
    <row r="32" spans="1:11" s="32" customFormat="1" ht="63" customHeight="1" x14ac:dyDescent="0.15">
      <c r="A32" s="30"/>
      <c r="B32" s="31" t="s">
        <v>222</v>
      </c>
      <c r="C32" s="133" t="s">
        <v>266</v>
      </c>
      <c r="D32" s="133"/>
      <c r="E32" s="35" t="s">
        <v>33</v>
      </c>
      <c r="F32" s="25" t="s">
        <v>140</v>
      </c>
      <c r="G32" s="134" t="s">
        <v>113</v>
      </c>
      <c r="H32" s="134"/>
      <c r="I32" s="134"/>
      <c r="J32" s="135" t="s">
        <v>203</v>
      </c>
      <c r="K32" s="136"/>
    </row>
    <row r="33" spans="1:11" s="32" customFormat="1" ht="78.599999999999994" customHeight="1" x14ac:dyDescent="0.15">
      <c r="A33" s="30"/>
      <c r="B33" s="106" t="s">
        <v>223</v>
      </c>
      <c r="C33" s="133" t="s">
        <v>141</v>
      </c>
      <c r="D33" s="133"/>
      <c r="E33" s="35" t="s">
        <v>33</v>
      </c>
      <c r="F33" s="97" t="s">
        <v>111</v>
      </c>
      <c r="G33" s="144" t="s">
        <v>113</v>
      </c>
      <c r="H33" s="144"/>
      <c r="I33" s="144"/>
      <c r="J33" s="135" t="s">
        <v>203</v>
      </c>
      <c r="K33" s="136"/>
    </row>
    <row r="34" spans="1:11" s="32" customFormat="1" ht="78.599999999999994" customHeight="1" x14ac:dyDescent="0.15">
      <c r="A34" s="30"/>
      <c r="B34" s="106" t="s">
        <v>224</v>
      </c>
      <c r="C34" s="133" t="s">
        <v>142</v>
      </c>
      <c r="D34" s="133"/>
      <c r="E34" s="105">
        <v>5</v>
      </c>
      <c r="F34" s="97" t="s">
        <v>111</v>
      </c>
      <c r="G34" s="134" t="s">
        <v>143</v>
      </c>
      <c r="H34" s="134"/>
      <c r="I34" s="134"/>
      <c r="J34" s="135"/>
      <c r="K34" s="136"/>
    </row>
    <row r="35" spans="1:11" s="32" customFormat="1" ht="78.599999999999994" customHeight="1" x14ac:dyDescent="0.15">
      <c r="A35" s="30"/>
      <c r="B35" s="106" t="s">
        <v>225</v>
      </c>
      <c r="C35" s="133" t="s">
        <v>262</v>
      </c>
      <c r="D35" s="133"/>
      <c r="E35" s="35" t="s">
        <v>33</v>
      </c>
      <c r="F35" s="51" t="s">
        <v>33</v>
      </c>
      <c r="G35" s="134" t="s">
        <v>144</v>
      </c>
      <c r="H35" s="134"/>
      <c r="I35" s="134"/>
      <c r="J35" s="135" t="s">
        <v>203</v>
      </c>
      <c r="K35" s="136"/>
    </row>
    <row r="36" spans="1:11" s="32" customFormat="1" ht="78.599999999999994" customHeight="1" x14ac:dyDescent="0.15">
      <c r="A36" s="30"/>
      <c r="B36" s="106" t="s">
        <v>226</v>
      </c>
      <c r="C36" s="133" t="s">
        <v>263</v>
      </c>
      <c r="D36" s="133"/>
      <c r="E36" s="35" t="s">
        <v>33</v>
      </c>
      <c r="F36" s="51" t="s">
        <v>33</v>
      </c>
      <c r="G36" s="134" t="s">
        <v>145</v>
      </c>
      <c r="H36" s="134"/>
      <c r="I36" s="134"/>
      <c r="J36" s="135" t="s">
        <v>203</v>
      </c>
      <c r="K36" s="136"/>
    </row>
    <row r="37" spans="1:11" s="32" customFormat="1" ht="78.599999999999994" customHeight="1" x14ac:dyDescent="0.15">
      <c r="A37" s="30"/>
      <c r="B37" s="106" t="s">
        <v>227</v>
      </c>
      <c r="C37" s="133" t="s">
        <v>146</v>
      </c>
      <c r="D37" s="133"/>
      <c r="E37" s="107">
        <v>0.73599999999999999</v>
      </c>
      <c r="F37" s="51" t="s">
        <v>33</v>
      </c>
      <c r="G37" s="134" t="s">
        <v>147</v>
      </c>
      <c r="H37" s="134"/>
      <c r="I37" s="134"/>
      <c r="J37" s="135"/>
      <c r="K37" s="136"/>
    </row>
    <row r="38" spans="1:11" s="32" customFormat="1" ht="78.599999999999994" customHeight="1" x14ac:dyDescent="0.15">
      <c r="A38" s="30"/>
      <c r="B38" s="108" t="s">
        <v>148</v>
      </c>
      <c r="C38" s="133" t="s">
        <v>149</v>
      </c>
      <c r="D38" s="133"/>
      <c r="E38" s="109">
        <v>9.8000000000000007</v>
      </c>
      <c r="F38" s="51" t="s">
        <v>228</v>
      </c>
      <c r="G38" s="134" t="s">
        <v>150</v>
      </c>
      <c r="H38" s="134"/>
      <c r="I38" s="134"/>
      <c r="J38" s="135"/>
      <c r="K38" s="136"/>
    </row>
    <row r="39" spans="1:11" s="32" customFormat="1" ht="18.75" x14ac:dyDescent="0.15">
      <c r="A39" s="30"/>
      <c r="B39" s="31" t="s">
        <v>55</v>
      </c>
      <c r="C39" s="133" t="s">
        <v>56</v>
      </c>
      <c r="D39" s="133"/>
      <c r="E39" s="37"/>
      <c r="F39" s="38" t="s">
        <v>57</v>
      </c>
      <c r="G39" s="137" t="s">
        <v>58</v>
      </c>
      <c r="H39" s="137"/>
      <c r="I39" s="137"/>
      <c r="J39" s="138"/>
      <c r="K39" s="138"/>
    </row>
    <row r="40" spans="1:11" s="32" customFormat="1" ht="84.95" customHeight="1" x14ac:dyDescent="0.15">
      <c r="A40" s="30"/>
      <c r="B40" s="31" t="s">
        <v>59</v>
      </c>
      <c r="C40" s="133" t="s">
        <v>60</v>
      </c>
      <c r="D40" s="133"/>
      <c r="E40" s="37"/>
      <c r="F40" s="38" t="s">
        <v>61</v>
      </c>
      <c r="G40" s="137" t="s">
        <v>62</v>
      </c>
      <c r="H40" s="137"/>
      <c r="I40" s="137"/>
      <c r="J40" s="138"/>
      <c r="K40" s="138"/>
    </row>
    <row r="41" spans="1:11" s="32" customFormat="1" ht="84.95" customHeight="1" x14ac:dyDescent="0.15">
      <c r="A41" s="30"/>
      <c r="B41" s="31" t="s">
        <v>63</v>
      </c>
      <c r="C41" s="133" t="s">
        <v>64</v>
      </c>
      <c r="D41" s="133"/>
      <c r="E41" s="39"/>
      <c r="F41" s="38" t="s">
        <v>65</v>
      </c>
      <c r="G41" s="137" t="s">
        <v>66</v>
      </c>
      <c r="H41" s="137"/>
      <c r="I41" s="137"/>
      <c r="J41" s="138"/>
      <c r="K41" s="138"/>
    </row>
    <row r="42" spans="1:11" ht="6.75" customHeight="1" x14ac:dyDescent="0.15"/>
    <row r="43" spans="1:11" ht="18.75" customHeight="1" x14ac:dyDescent="0.15">
      <c r="A43" s="15" t="s">
        <v>131</v>
      </c>
      <c r="B43" s="4"/>
    </row>
    <row r="44" spans="1:11" ht="21.75" thickBot="1" x14ac:dyDescent="0.2">
      <c r="B44" s="141" t="s">
        <v>28</v>
      </c>
      <c r="C44" s="141"/>
      <c r="D44" s="20" t="s">
        <v>16</v>
      </c>
    </row>
    <row r="45" spans="1:11" ht="21.75" thickBot="1" x14ac:dyDescent="0.2">
      <c r="B45" s="142">
        <f>ROUNDDOWN('PMS(calc_process)'!G6, 0)</f>
        <v>0</v>
      </c>
      <c r="C45" s="143"/>
      <c r="D45" s="21" t="s">
        <v>30</v>
      </c>
    </row>
    <row r="46" spans="1:11" ht="20.100000000000001" customHeight="1" x14ac:dyDescent="0.15">
      <c r="B46" s="5"/>
      <c r="C46" s="5"/>
      <c r="F46" s="11"/>
      <c r="G46" s="11"/>
    </row>
    <row r="47" spans="1:11" ht="18.75" customHeight="1" x14ac:dyDescent="0.15">
      <c r="A47" s="14" t="s">
        <v>1</v>
      </c>
    </row>
    <row r="48" spans="1:11" ht="18" customHeight="1" x14ac:dyDescent="0.15">
      <c r="B48" s="22" t="s">
        <v>23</v>
      </c>
      <c r="C48" s="140" t="s">
        <v>24</v>
      </c>
      <c r="D48" s="140"/>
      <c r="E48" s="140"/>
      <c r="F48" s="140"/>
      <c r="G48" s="140"/>
      <c r="H48" s="140"/>
      <c r="I48" s="140"/>
      <c r="J48" s="12"/>
    </row>
    <row r="49" spans="2:10" ht="18" customHeight="1" x14ac:dyDescent="0.15">
      <c r="B49" s="22" t="s">
        <v>22</v>
      </c>
      <c r="C49" s="140" t="s">
        <v>25</v>
      </c>
      <c r="D49" s="140"/>
      <c r="E49" s="140"/>
      <c r="F49" s="140"/>
      <c r="G49" s="140"/>
      <c r="H49" s="140"/>
      <c r="I49" s="140"/>
      <c r="J49" s="12"/>
    </row>
    <row r="50" spans="2:10" ht="18" customHeight="1" x14ac:dyDescent="0.15">
      <c r="B50" s="22" t="s">
        <v>26</v>
      </c>
      <c r="C50" s="140" t="s">
        <v>27</v>
      </c>
      <c r="D50" s="140"/>
      <c r="E50" s="140"/>
      <c r="F50" s="140"/>
      <c r="G50" s="140"/>
      <c r="H50" s="140"/>
      <c r="I50" s="140"/>
      <c r="J50" s="12"/>
    </row>
  </sheetData>
  <mergeCells count="77">
    <mergeCell ref="C37:D37"/>
    <mergeCell ref="G37:I37"/>
    <mergeCell ref="J37:K37"/>
    <mergeCell ref="C38:D38"/>
    <mergeCell ref="G38:I38"/>
    <mergeCell ref="J38:K38"/>
    <mergeCell ref="C35:D35"/>
    <mergeCell ref="G35:I35"/>
    <mergeCell ref="J35:K35"/>
    <mergeCell ref="C36:D36"/>
    <mergeCell ref="G36:I36"/>
    <mergeCell ref="J36:K36"/>
    <mergeCell ref="C33:D33"/>
    <mergeCell ref="G33:I33"/>
    <mergeCell ref="J33:K33"/>
    <mergeCell ref="C34:D34"/>
    <mergeCell ref="G34:I34"/>
    <mergeCell ref="J34:K34"/>
    <mergeCell ref="J21:K21"/>
    <mergeCell ref="J22:K22"/>
    <mergeCell ref="J23:K23"/>
    <mergeCell ref="J18:K18"/>
    <mergeCell ref="J19:K19"/>
    <mergeCell ref="G18:I18"/>
    <mergeCell ref="G19:I19"/>
    <mergeCell ref="J20:K20"/>
    <mergeCell ref="C49:I49"/>
    <mergeCell ref="C50:I50"/>
    <mergeCell ref="C18:D18"/>
    <mergeCell ref="C19:D19"/>
    <mergeCell ref="B44:C44"/>
    <mergeCell ref="B45:C45"/>
    <mergeCell ref="C48:I48"/>
    <mergeCell ref="C20:D20"/>
    <mergeCell ref="G20:I20"/>
    <mergeCell ref="C21:D21"/>
    <mergeCell ref="G21:I21"/>
    <mergeCell ref="C22:D22"/>
    <mergeCell ref="G22:I22"/>
    <mergeCell ref="C23:D23"/>
    <mergeCell ref="G23:I23"/>
    <mergeCell ref="C26:D26"/>
    <mergeCell ref="G26:I26"/>
    <mergeCell ref="J26:K26"/>
    <mergeCell ref="C25:D25"/>
    <mergeCell ref="G25:I25"/>
    <mergeCell ref="J25:K25"/>
    <mergeCell ref="C24:D24"/>
    <mergeCell ref="G24:I24"/>
    <mergeCell ref="J24:K24"/>
    <mergeCell ref="C41:D41"/>
    <mergeCell ref="G41:I41"/>
    <mergeCell ref="J41:K41"/>
    <mergeCell ref="C39:D39"/>
    <mergeCell ref="G39:I39"/>
    <mergeCell ref="J39:K39"/>
    <mergeCell ref="C40:D40"/>
    <mergeCell ref="G40:I40"/>
    <mergeCell ref="J40:K40"/>
    <mergeCell ref="C32:D32"/>
    <mergeCell ref="G32:I32"/>
    <mergeCell ref="J32:K32"/>
    <mergeCell ref="C30:D30"/>
    <mergeCell ref="G30:I30"/>
    <mergeCell ref="J30:K30"/>
    <mergeCell ref="C31:D31"/>
    <mergeCell ref="G31:I31"/>
    <mergeCell ref="J31:K31"/>
    <mergeCell ref="C27:D27"/>
    <mergeCell ref="G27:I27"/>
    <mergeCell ref="J27:K27"/>
    <mergeCell ref="C29:D29"/>
    <mergeCell ref="G29:I29"/>
    <mergeCell ref="J29:K29"/>
    <mergeCell ref="C28:D28"/>
    <mergeCell ref="G28:I28"/>
    <mergeCell ref="J28:K28"/>
  </mergeCells>
  <phoneticPr fontId="2"/>
  <dataValidations count="1">
    <dataValidation type="list" allowBlank="1" showInputMessage="1" showErrorMessage="1" sqref="E23" xr:uid="{00000000-0002-0000-0000-000000000000}">
      <formula1>"0.8,0.46"</formula1>
    </dataValidation>
  </dataValidations>
  <pageMargins left="0.23622047244094491" right="0.23622047244094491" top="0.74803149606299213" bottom="0.74803149606299213" header="0.31496062992125984" footer="0.31496062992125984"/>
  <pageSetup paperSize="8" scale="68" fitToHeight="2" orientation="landscape" cellComments="asDisplayed" r:id="rId1"/>
  <rowBreaks count="1" manualBreakCount="1">
    <brk id="1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V81"/>
  <sheetViews>
    <sheetView showGridLines="0" view="pageBreakPreview" zoomScale="60" zoomScaleNormal="70" workbookViewId="0"/>
  </sheetViews>
  <sheetFormatPr defaultColWidth="9" defaultRowHeight="14.25" x14ac:dyDescent="0.15"/>
  <cols>
    <col min="1" max="1" width="14.375" style="40" customWidth="1"/>
    <col min="2" max="10" width="21.875" style="40" customWidth="1"/>
    <col min="11" max="11" width="23.75" style="40" customWidth="1"/>
    <col min="12" max="21" width="21.875" style="40" customWidth="1"/>
    <col min="22" max="22" width="13.875" style="40" customWidth="1"/>
    <col min="23" max="16384" width="9" style="40"/>
  </cols>
  <sheetData>
    <row r="1" spans="1:22" ht="15" x14ac:dyDescent="0.15">
      <c r="A1" s="110" t="s">
        <v>268</v>
      </c>
      <c r="R1" s="41" t="str">
        <f>'PMS(input)'!K1</f>
        <v>JCM_MM_F_PMS_ver01.0</v>
      </c>
    </row>
    <row r="2" spans="1:22" x14ac:dyDescent="0.15">
      <c r="A2" s="40" t="s">
        <v>151</v>
      </c>
      <c r="V2" s="41"/>
    </row>
    <row r="3" spans="1:22" s="43" customFormat="1" ht="27.6" customHeight="1" x14ac:dyDescent="0.15">
      <c r="A3" s="42"/>
      <c r="B3" s="42"/>
      <c r="C3" s="145" t="s">
        <v>68</v>
      </c>
      <c r="D3" s="146"/>
      <c r="E3" s="146"/>
      <c r="F3" s="147"/>
      <c r="G3" s="145" t="s">
        <v>69</v>
      </c>
      <c r="H3" s="146"/>
      <c r="I3" s="146"/>
      <c r="J3" s="146"/>
      <c r="K3" s="146"/>
      <c r="L3" s="146"/>
      <c r="M3" s="146"/>
      <c r="N3" s="146"/>
      <c r="O3" s="147"/>
      <c r="P3" s="148" t="s">
        <v>70</v>
      </c>
      <c r="Q3" s="149"/>
      <c r="R3" s="150"/>
    </row>
    <row r="4" spans="1:22" ht="18.75" x14ac:dyDescent="0.15">
      <c r="A4" s="44" t="s">
        <v>71</v>
      </c>
      <c r="B4" s="45" t="s">
        <v>72</v>
      </c>
      <c r="C4" s="24" t="s">
        <v>106</v>
      </c>
      <c r="D4" s="24" t="s">
        <v>108</v>
      </c>
      <c r="E4" s="24" t="s">
        <v>37</v>
      </c>
      <c r="F4" s="24" t="s">
        <v>42</v>
      </c>
      <c r="G4" s="31" t="s">
        <v>54</v>
      </c>
      <c r="H4" s="31" t="s">
        <v>110</v>
      </c>
      <c r="I4" s="31" t="s">
        <v>118</v>
      </c>
      <c r="J4" s="31" t="s">
        <v>119</v>
      </c>
      <c r="K4" s="31" t="s">
        <v>122</v>
      </c>
      <c r="L4" s="31" t="s">
        <v>44</v>
      </c>
      <c r="M4" s="31" t="s">
        <v>44</v>
      </c>
      <c r="N4" s="31" t="s">
        <v>44</v>
      </c>
      <c r="O4" s="31" t="s">
        <v>44</v>
      </c>
      <c r="P4" s="45" t="s">
        <v>114</v>
      </c>
      <c r="Q4" s="45" t="s">
        <v>115</v>
      </c>
      <c r="R4" s="45" t="s">
        <v>116</v>
      </c>
    </row>
    <row r="5" spans="1:22" ht="71.25" x14ac:dyDescent="0.15">
      <c r="A5" s="44" t="s">
        <v>73</v>
      </c>
      <c r="B5" s="46" t="s">
        <v>155</v>
      </c>
      <c r="C5" s="111" t="s">
        <v>256</v>
      </c>
      <c r="D5" s="97" t="s">
        <v>109</v>
      </c>
      <c r="E5" s="111" t="s">
        <v>38</v>
      </c>
      <c r="F5" s="111" t="s">
        <v>43</v>
      </c>
      <c r="G5" s="97" t="s">
        <v>132</v>
      </c>
      <c r="H5" s="97" t="s">
        <v>117</v>
      </c>
      <c r="I5" s="79" t="s">
        <v>112</v>
      </c>
      <c r="J5" s="79" t="s">
        <v>120</v>
      </c>
      <c r="K5" s="79" t="s">
        <v>123</v>
      </c>
      <c r="L5" s="48" t="s">
        <v>45</v>
      </c>
      <c r="M5" s="49" t="s">
        <v>47</v>
      </c>
      <c r="N5" s="49" t="s">
        <v>50</v>
      </c>
      <c r="O5" s="49" t="s">
        <v>74</v>
      </c>
      <c r="P5" s="47" t="s">
        <v>156</v>
      </c>
      <c r="Q5" s="47" t="s">
        <v>157</v>
      </c>
      <c r="R5" s="47" t="s">
        <v>158</v>
      </c>
    </row>
    <row r="6" spans="1:22" ht="18.75" x14ac:dyDescent="0.15">
      <c r="A6" s="44" t="s">
        <v>75</v>
      </c>
      <c r="B6" s="50" t="s">
        <v>76</v>
      </c>
      <c r="C6" s="51" t="s">
        <v>107</v>
      </c>
      <c r="D6" s="51" t="s">
        <v>98</v>
      </c>
      <c r="E6" s="52" t="s">
        <v>39</v>
      </c>
      <c r="F6" s="51" t="s">
        <v>98</v>
      </c>
      <c r="G6" s="36" t="s">
        <v>33</v>
      </c>
      <c r="H6" s="36" t="s">
        <v>111</v>
      </c>
      <c r="I6" s="36" t="s">
        <v>111</v>
      </c>
      <c r="J6" s="51" t="s">
        <v>121</v>
      </c>
      <c r="K6" s="25" t="s">
        <v>257</v>
      </c>
      <c r="L6" s="52" t="s">
        <v>46</v>
      </c>
      <c r="M6" s="52" t="s">
        <v>46</v>
      </c>
      <c r="N6" s="52" t="s">
        <v>46</v>
      </c>
      <c r="O6" s="52" t="s">
        <v>46</v>
      </c>
      <c r="P6" s="50" t="s">
        <v>77</v>
      </c>
      <c r="Q6" s="50" t="s">
        <v>77</v>
      </c>
      <c r="R6" s="50" t="s">
        <v>77</v>
      </c>
    </row>
    <row r="7" spans="1:22" x14ac:dyDescent="0.15">
      <c r="A7" s="151" t="s">
        <v>78</v>
      </c>
      <c r="B7" s="53">
        <v>1</v>
      </c>
      <c r="C7" s="54"/>
      <c r="D7" s="54"/>
      <c r="E7" s="113">
        <f>'PMS(input)'!$E$13</f>
        <v>0</v>
      </c>
      <c r="F7" s="114">
        <f>'PMS(input)'!$E$14</f>
        <v>0</v>
      </c>
      <c r="G7" s="89">
        <f>'PMS(input)'!$E$24</f>
        <v>4.34</v>
      </c>
      <c r="H7" s="54"/>
      <c r="I7" s="54"/>
      <c r="J7" s="54"/>
      <c r="K7" s="54"/>
      <c r="L7" s="90">
        <f>'PMS(input)'!$E$20</f>
        <v>0.39459</v>
      </c>
      <c r="M7" s="91">
        <f>'PMS(input)'!$E$21</f>
        <v>0</v>
      </c>
      <c r="N7" s="91">
        <f>'PMS(input)'!$E$22</f>
        <v>0</v>
      </c>
      <c r="O7" s="91">
        <f>'PMS(input)'!$E$23</f>
        <v>0</v>
      </c>
      <c r="P7" s="93">
        <f>IF(ISERROR((H7-I7)*C7*J7*K7/G7*SMALL(L7:O7,COUNTIF(L7:O7,0)+1)),0,(H7-I7)*C7*J7*K7/G7*SMALL(L7:O7,COUNTIF(L7:O7,0)+1))</f>
        <v>0</v>
      </c>
      <c r="Q7" s="93">
        <f t="shared" ref="Q7:Q26" si="0">IF(ISERROR(D7*SMALL(L7:O7,COUNTIF(L7:O7,0)+1)),0,(D7*SMALL(L7:O7,COUNTIF(L7:O7,0)+1)))</f>
        <v>0</v>
      </c>
      <c r="R7" s="55">
        <f>P7-Q7</f>
        <v>0</v>
      </c>
    </row>
    <row r="8" spans="1:22" x14ac:dyDescent="0.15">
      <c r="A8" s="151"/>
      <c r="B8" s="53">
        <v>2</v>
      </c>
      <c r="C8" s="54"/>
      <c r="D8" s="54"/>
      <c r="E8" s="113">
        <f>'PMS(input)'!$E$13</f>
        <v>0</v>
      </c>
      <c r="F8" s="114">
        <f>'PMS(input)'!$E$14</f>
        <v>0</v>
      </c>
      <c r="G8" s="89">
        <f>'PMS(input)'!$E$24</f>
        <v>4.34</v>
      </c>
      <c r="H8" s="54"/>
      <c r="I8" s="54"/>
      <c r="J8" s="54"/>
      <c r="K8" s="54"/>
      <c r="L8" s="90">
        <f>'PMS(input)'!$E$20</f>
        <v>0.39459</v>
      </c>
      <c r="M8" s="91">
        <f>'PMS(input)'!$E$21</f>
        <v>0</v>
      </c>
      <c r="N8" s="91">
        <f>'PMS(input)'!$E$22</f>
        <v>0</v>
      </c>
      <c r="O8" s="91">
        <f>'PMS(input)'!$E$23</f>
        <v>0</v>
      </c>
      <c r="P8" s="93">
        <f t="shared" ref="P8:P26" si="1">IF(ISERROR((H8-I8)*C8*J8*K8/G8*SMALL(L8:O8,COUNTIF(L8:O8,0)+1)),0,(H8-I8)*C8*J8*K8/G8*SMALL(L8:O8,COUNTIF(L8:O8,0)+1))</f>
        <v>0</v>
      </c>
      <c r="Q8" s="93">
        <f t="shared" si="0"/>
        <v>0</v>
      </c>
      <c r="R8" s="55">
        <f t="shared" ref="R8:R26" si="2">P8-Q8</f>
        <v>0</v>
      </c>
    </row>
    <row r="9" spans="1:22" x14ac:dyDescent="0.15">
      <c r="A9" s="151"/>
      <c r="B9" s="53">
        <v>3</v>
      </c>
      <c r="C9" s="54"/>
      <c r="D9" s="54"/>
      <c r="E9" s="113">
        <f>'PMS(input)'!$E$13</f>
        <v>0</v>
      </c>
      <c r="F9" s="114">
        <f>'PMS(input)'!$E$14</f>
        <v>0</v>
      </c>
      <c r="G9" s="89">
        <f>'PMS(input)'!$E$24</f>
        <v>4.34</v>
      </c>
      <c r="H9" s="54"/>
      <c r="I9" s="54"/>
      <c r="J9" s="54"/>
      <c r="K9" s="54"/>
      <c r="L9" s="90">
        <f>'PMS(input)'!$E$20</f>
        <v>0.39459</v>
      </c>
      <c r="M9" s="91">
        <f>'PMS(input)'!$E$21</f>
        <v>0</v>
      </c>
      <c r="N9" s="91">
        <f>'PMS(input)'!$E$22</f>
        <v>0</v>
      </c>
      <c r="O9" s="91">
        <f>'PMS(input)'!$E$23</f>
        <v>0</v>
      </c>
      <c r="P9" s="93">
        <f t="shared" si="1"/>
        <v>0</v>
      </c>
      <c r="Q9" s="93">
        <f t="shared" si="0"/>
        <v>0</v>
      </c>
      <c r="R9" s="55">
        <f t="shared" si="2"/>
        <v>0</v>
      </c>
    </row>
    <row r="10" spans="1:22" x14ac:dyDescent="0.15">
      <c r="A10" s="151"/>
      <c r="B10" s="53">
        <v>4</v>
      </c>
      <c r="C10" s="54"/>
      <c r="D10" s="54"/>
      <c r="E10" s="113">
        <f>'PMS(input)'!$E$13</f>
        <v>0</v>
      </c>
      <c r="F10" s="114">
        <f>'PMS(input)'!$E$14</f>
        <v>0</v>
      </c>
      <c r="G10" s="89">
        <f>'PMS(input)'!$E$24</f>
        <v>4.34</v>
      </c>
      <c r="H10" s="54"/>
      <c r="I10" s="54"/>
      <c r="J10" s="54"/>
      <c r="K10" s="54"/>
      <c r="L10" s="90">
        <f>'PMS(input)'!$E$20</f>
        <v>0.39459</v>
      </c>
      <c r="M10" s="91">
        <f>'PMS(input)'!$E$21</f>
        <v>0</v>
      </c>
      <c r="N10" s="91">
        <f>'PMS(input)'!$E$22</f>
        <v>0</v>
      </c>
      <c r="O10" s="91">
        <f>'PMS(input)'!$E$23</f>
        <v>0</v>
      </c>
      <c r="P10" s="93">
        <f t="shared" si="1"/>
        <v>0</v>
      </c>
      <c r="Q10" s="93">
        <f t="shared" si="0"/>
        <v>0</v>
      </c>
      <c r="R10" s="55">
        <f t="shared" si="2"/>
        <v>0</v>
      </c>
    </row>
    <row r="11" spans="1:22" x14ac:dyDescent="0.15">
      <c r="A11" s="151"/>
      <c r="B11" s="53">
        <v>5</v>
      </c>
      <c r="C11" s="54"/>
      <c r="D11" s="54"/>
      <c r="E11" s="113">
        <f>'PMS(input)'!$E$13</f>
        <v>0</v>
      </c>
      <c r="F11" s="114">
        <f>'PMS(input)'!$E$14</f>
        <v>0</v>
      </c>
      <c r="G11" s="89">
        <f>'PMS(input)'!$E$24</f>
        <v>4.34</v>
      </c>
      <c r="H11" s="54"/>
      <c r="I11" s="54"/>
      <c r="J11" s="54"/>
      <c r="K11" s="54"/>
      <c r="L11" s="90">
        <f>'PMS(input)'!$E$20</f>
        <v>0.39459</v>
      </c>
      <c r="M11" s="91">
        <f>'PMS(input)'!$E$21</f>
        <v>0</v>
      </c>
      <c r="N11" s="91">
        <f>'PMS(input)'!$E$22</f>
        <v>0</v>
      </c>
      <c r="O11" s="91">
        <f>'PMS(input)'!$E$23</f>
        <v>0</v>
      </c>
      <c r="P11" s="93">
        <f t="shared" si="1"/>
        <v>0</v>
      </c>
      <c r="Q11" s="93">
        <f t="shared" si="0"/>
        <v>0</v>
      </c>
      <c r="R11" s="55">
        <f t="shared" si="2"/>
        <v>0</v>
      </c>
    </row>
    <row r="12" spans="1:22" x14ac:dyDescent="0.15">
      <c r="A12" s="151"/>
      <c r="B12" s="53">
        <v>6</v>
      </c>
      <c r="C12" s="54"/>
      <c r="D12" s="54"/>
      <c r="E12" s="113">
        <f>'PMS(input)'!$E$13</f>
        <v>0</v>
      </c>
      <c r="F12" s="114">
        <f>'PMS(input)'!$E$14</f>
        <v>0</v>
      </c>
      <c r="G12" s="89">
        <f>'PMS(input)'!$E$24</f>
        <v>4.34</v>
      </c>
      <c r="H12" s="54"/>
      <c r="I12" s="54"/>
      <c r="J12" s="54"/>
      <c r="K12" s="54"/>
      <c r="L12" s="90">
        <f>'PMS(input)'!$E$20</f>
        <v>0.39459</v>
      </c>
      <c r="M12" s="91">
        <f>'PMS(input)'!$E$21</f>
        <v>0</v>
      </c>
      <c r="N12" s="91">
        <f>'PMS(input)'!$E$22</f>
        <v>0</v>
      </c>
      <c r="O12" s="91">
        <f>'PMS(input)'!$E$23</f>
        <v>0</v>
      </c>
      <c r="P12" s="93">
        <f t="shared" si="1"/>
        <v>0</v>
      </c>
      <c r="Q12" s="93">
        <f t="shared" si="0"/>
        <v>0</v>
      </c>
      <c r="R12" s="55">
        <f t="shared" si="2"/>
        <v>0</v>
      </c>
    </row>
    <row r="13" spans="1:22" x14ac:dyDescent="0.15">
      <c r="A13" s="151"/>
      <c r="B13" s="53">
        <v>7</v>
      </c>
      <c r="C13" s="54"/>
      <c r="D13" s="54"/>
      <c r="E13" s="113">
        <f>'PMS(input)'!$E$13</f>
        <v>0</v>
      </c>
      <c r="F13" s="114">
        <f>'PMS(input)'!$E$14</f>
        <v>0</v>
      </c>
      <c r="G13" s="89">
        <f>'PMS(input)'!$E$24</f>
        <v>4.34</v>
      </c>
      <c r="H13" s="54"/>
      <c r="I13" s="54"/>
      <c r="J13" s="54"/>
      <c r="K13" s="54"/>
      <c r="L13" s="90">
        <f>'PMS(input)'!$E$20</f>
        <v>0.39459</v>
      </c>
      <c r="M13" s="91">
        <f>'PMS(input)'!$E$21</f>
        <v>0</v>
      </c>
      <c r="N13" s="91">
        <f>'PMS(input)'!$E$22</f>
        <v>0</v>
      </c>
      <c r="O13" s="91">
        <f>'PMS(input)'!$E$23</f>
        <v>0</v>
      </c>
      <c r="P13" s="93">
        <f t="shared" si="1"/>
        <v>0</v>
      </c>
      <c r="Q13" s="93">
        <f t="shared" si="0"/>
        <v>0</v>
      </c>
      <c r="R13" s="55">
        <f t="shared" si="2"/>
        <v>0</v>
      </c>
    </row>
    <row r="14" spans="1:22" x14ac:dyDescent="0.15">
      <c r="A14" s="151"/>
      <c r="B14" s="53">
        <v>8</v>
      </c>
      <c r="C14" s="54"/>
      <c r="D14" s="54"/>
      <c r="E14" s="113">
        <f>'PMS(input)'!$E$13</f>
        <v>0</v>
      </c>
      <c r="F14" s="114">
        <f>'PMS(input)'!$E$14</f>
        <v>0</v>
      </c>
      <c r="G14" s="89">
        <f>'PMS(input)'!$E$24</f>
        <v>4.34</v>
      </c>
      <c r="H14" s="54"/>
      <c r="I14" s="54"/>
      <c r="J14" s="54"/>
      <c r="K14" s="54"/>
      <c r="L14" s="90">
        <f>'PMS(input)'!$E$20</f>
        <v>0.39459</v>
      </c>
      <c r="M14" s="91">
        <f>'PMS(input)'!$E$21</f>
        <v>0</v>
      </c>
      <c r="N14" s="91">
        <f>'PMS(input)'!$E$22</f>
        <v>0</v>
      </c>
      <c r="O14" s="91">
        <f>'PMS(input)'!$E$23</f>
        <v>0</v>
      </c>
      <c r="P14" s="93">
        <f t="shared" si="1"/>
        <v>0</v>
      </c>
      <c r="Q14" s="93">
        <f t="shared" si="0"/>
        <v>0</v>
      </c>
      <c r="R14" s="55">
        <f t="shared" si="2"/>
        <v>0</v>
      </c>
    </row>
    <row r="15" spans="1:22" x14ac:dyDescent="0.15">
      <c r="A15" s="151"/>
      <c r="B15" s="53">
        <v>9</v>
      </c>
      <c r="C15" s="54"/>
      <c r="D15" s="54"/>
      <c r="E15" s="113">
        <f>'PMS(input)'!$E$13</f>
        <v>0</v>
      </c>
      <c r="F15" s="114">
        <f>'PMS(input)'!$E$14</f>
        <v>0</v>
      </c>
      <c r="G15" s="89">
        <f>'PMS(input)'!$E$24</f>
        <v>4.34</v>
      </c>
      <c r="H15" s="54"/>
      <c r="I15" s="54"/>
      <c r="J15" s="54"/>
      <c r="K15" s="54"/>
      <c r="L15" s="90">
        <f>'PMS(input)'!$E$20</f>
        <v>0.39459</v>
      </c>
      <c r="M15" s="91">
        <f>'PMS(input)'!$E$21</f>
        <v>0</v>
      </c>
      <c r="N15" s="91">
        <f>'PMS(input)'!$E$22</f>
        <v>0</v>
      </c>
      <c r="O15" s="91">
        <f>'PMS(input)'!$E$23</f>
        <v>0</v>
      </c>
      <c r="P15" s="93">
        <f t="shared" si="1"/>
        <v>0</v>
      </c>
      <c r="Q15" s="93">
        <f t="shared" si="0"/>
        <v>0</v>
      </c>
      <c r="R15" s="55">
        <f t="shared" si="2"/>
        <v>0</v>
      </c>
    </row>
    <row r="16" spans="1:22" x14ac:dyDescent="0.15">
      <c r="A16" s="151"/>
      <c r="B16" s="53">
        <v>10</v>
      </c>
      <c r="C16" s="54"/>
      <c r="D16" s="54"/>
      <c r="E16" s="113">
        <f>'PMS(input)'!$E$13</f>
        <v>0</v>
      </c>
      <c r="F16" s="114">
        <f>'PMS(input)'!$E$14</f>
        <v>0</v>
      </c>
      <c r="G16" s="89">
        <f>'PMS(input)'!$E$24</f>
        <v>4.34</v>
      </c>
      <c r="H16" s="54"/>
      <c r="I16" s="54"/>
      <c r="J16" s="54"/>
      <c r="K16" s="54"/>
      <c r="L16" s="90">
        <f>'PMS(input)'!$E$20</f>
        <v>0.39459</v>
      </c>
      <c r="M16" s="91">
        <f>'PMS(input)'!$E$21</f>
        <v>0</v>
      </c>
      <c r="N16" s="91">
        <f>'PMS(input)'!$E$22</f>
        <v>0</v>
      </c>
      <c r="O16" s="91">
        <f>'PMS(input)'!$E$23</f>
        <v>0</v>
      </c>
      <c r="P16" s="93">
        <f t="shared" si="1"/>
        <v>0</v>
      </c>
      <c r="Q16" s="93">
        <f t="shared" si="0"/>
        <v>0</v>
      </c>
      <c r="R16" s="55">
        <f t="shared" si="2"/>
        <v>0</v>
      </c>
    </row>
    <row r="17" spans="1:22" x14ac:dyDescent="0.15">
      <c r="A17" s="151"/>
      <c r="B17" s="53">
        <v>11</v>
      </c>
      <c r="C17" s="54"/>
      <c r="D17" s="54"/>
      <c r="E17" s="113">
        <f>'PMS(input)'!$E$13</f>
        <v>0</v>
      </c>
      <c r="F17" s="114">
        <f>'PMS(input)'!$E$14</f>
        <v>0</v>
      </c>
      <c r="G17" s="89">
        <f>'PMS(input)'!$E$24</f>
        <v>4.34</v>
      </c>
      <c r="H17" s="54"/>
      <c r="I17" s="54"/>
      <c r="J17" s="54"/>
      <c r="K17" s="54"/>
      <c r="L17" s="90">
        <f>'PMS(input)'!$E$20</f>
        <v>0.39459</v>
      </c>
      <c r="M17" s="91">
        <f>'PMS(input)'!$E$21</f>
        <v>0</v>
      </c>
      <c r="N17" s="91">
        <f>'PMS(input)'!$E$22</f>
        <v>0</v>
      </c>
      <c r="O17" s="91">
        <f>'PMS(input)'!$E$23</f>
        <v>0</v>
      </c>
      <c r="P17" s="93">
        <f t="shared" si="1"/>
        <v>0</v>
      </c>
      <c r="Q17" s="93">
        <f t="shared" si="0"/>
        <v>0</v>
      </c>
      <c r="R17" s="55">
        <f t="shared" si="2"/>
        <v>0</v>
      </c>
    </row>
    <row r="18" spans="1:22" x14ac:dyDescent="0.15">
      <c r="A18" s="151"/>
      <c r="B18" s="53">
        <v>12</v>
      </c>
      <c r="C18" s="54"/>
      <c r="D18" s="54"/>
      <c r="E18" s="113">
        <f>'PMS(input)'!$E$13</f>
        <v>0</v>
      </c>
      <c r="F18" s="114">
        <f>'PMS(input)'!$E$14</f>
        <v>0</v>
      </c>
      <c r="G18" s="89">
        <f>'PMS(input)'!$E$24</f>
        <v>4.34</v>
      </c>
      <c r="H18" s="54"/>
      <c r="I18" s="54"/>
      <c r="J18" s="54"/>
      <c r="K18" s="54"/>
      <c r="L18" s="90">
        <f>'PMS(input)'!$E$20</f>
        <v>0.39459</v>
      </c>
      <c r="M18" s="91">
        <f>'PMS(input)'!$E$21</f>
        <v>0</v>
      </c>
      <c r="N18" s="91">
        <f>'PMS(input)'!$E$22</f>
        <v>0</v>
      </c>
      <c r="O18" s="91">
        <f>'PMS(input)'!$E$23</f>
        <v>0</v>
      </c>
      <c r="P18" s="93">
        <f t="shared" si="1"/>
        <v>0</v>
      </c>
      <c r="Q18" s="93">
        <f t="shared" si="0"/>
        <v>0</v>
      </c>
      <c r="R18" s="55">
        <f t="shared" si="2"/>
        <v>0</v>
      </c>
    </row>
    <row r="19" spans="1:22" x14ac:dyDescent="0.15">
      <c r="A19" s="151"/>
      <c r="B19" s="53">
        <v>13</v>
      </c>
      <c r="C19" s="54"/>
      <c r="D19" s="54"/>
      <c r="E19" s="113">
        <f>'PMS(input)'!$E$13</f>
        <v>0</v>
      </c>
      <c r="F19" s="114">
        <f>'PMS(input)'!$E$14</f>
        <v>0</v>
      </c>
      <c r="G19" s="89">
        <f>'PMS(input)'!$E$24</f>
        <v>4.34</v>
      </c>
      <c r="H19" s="54"/>
      <c r="I19" s="54"/>
      <c r="J19" s="54"/>
      <c r="K19" s="54"/>
      <c r="L19" s="90">
        <f>'PMS(input)'!$E$20</f>
        <v>0.39459</v>
      </c>
      <c r="M19" s="91">
        <f>'PMS(input)'!$E$21</f>
        <v>0</v>
      </c>
      <c r="N19" s="91">
        <f>'PMS(input)'!$E$22</f>
        <v>0</v>
      </c>
      <c r="O19" s="91">
        <f>'PMS(input)'!$E$23</f>
        <v>0</v>
      </c>
      <c r="P19" s="93">
        <f t="shared" si="1"/>
        <v>0</v>
      </c>
      <c r="Q19" s="93">
        <f t="shared" si="0"/>
        <v>0</v>
      </c>
      <c r="R19" s="55">
        <f t="shared" si="2"/>
        <v>0</v>
      </c>
    </row>
    <row r="20" spans="1:22" x14ac:dyDescent="0.15">
      <c r="A20" s="151"/>
      <c r="B20" s="53">
        <v>14</v>
      </c>
      <c r="C20" s="54"/>
      <c r="D20" s="54"/>
      <c r="E20" s="113">
        <f>'PMS(input)'!$E$13</f>
        <v>0</v>
      </c>
      <c r="F20" s="114">
        <f>'PMS(input)'!$E$14</f>
        <v>0</v>
      </c>
      <c r="G20" s="89">
        <f>'PMS(input)'!$E$24</f>
        <v>4.34</v>
      </c>
      <c r="H20" s="54"/>
      <c r="I20" s="54"/>
      <c r="J20" s="54"/>
      <c r="K20" s="54"/>
      <c r="L20" s="90">
        <f>'PMS(input)'!$E$20</f>
        <v>0.39459</v>
      </c>
      <c r="M20" s="91">
        <f>'PMS(input)'!$E$21</f>
        <v>0</v>
      </c>
      <c r="N20" s="91">
        <f>'PMS(input)'!$E$22</f>
        <v>0</v>
      </c>
      <c r="O20" s="91">
        <f>'PMS(input)'!$E$23</f>
        <v>0</v>
      </c>
      <c r="P20" s="93">
        <f t="shared" si="1"/>
        <v>0</v>
      </c>
      <c r="Q20" s="93">
        <f t="shared" si="0"/>
        <v>0</v>
      </c>
      <c r="R20" s="55">
        <f t="shared" si="2"/>
        <v>0</v>
      </c>
    </row>
    <row r="21" spans="1:22" x14ac:dyDescent="0.15">
      <c r="A21" s="151"/>
      <c r="B21" s="53">
        <v>15</v>
      </c>
      <c r="C21" s="54"/>
      <c r="D21" s="54"/>
      <c r="E21" s="113">
        <f>'PMS(input)'!$E$13</f>
        <v>0</v>
      </c>
      <c r="F21" s="114">
        <f>'PMS(input)'!$E$14</f>
        <v>0</v>
      </c>
      <c r="G21" s="89">
        <f>'PMS(input)'!$E$24</f>
        <v>4.34</v>
      </c>
      <c r="H21" s="54"/>
      <c r="I21" s="54"/>
      <c r="J21" s="54"/>
      <c r="K21" s="54"/>
      <c r="L21" s="90">
        <f>'PMS(input)'!$E$20</f>
        <v>0.39459</v>
      </c>
      <c r="M21" s="91">
        <f>'PMS(input)'!$E$21</f>
        <v>0</v>
      </c>
      <c r="N21" s="91">
        <f>'PMS(input)'!$E$22</f>
        <v>0</v>
      </c>
      <c r="O21" s="91">
        <f>'PMS(input)'!$E$23</f>
        <v>0</v>
      </c>
      <c r="P21" s="93">
        <f t="shared" si="1"/>
        <v>0</v>
      </c>
      <c r="Q21" s="93">
        <f t="shared" si="0"/>
        <v>0</v>
      </c>
      <c r="R21" s="55">
        <f t="shared" si="2"/>
        <v>0</v>
      </c>
    </row>
    <row r="22" spans="1:22" x14ac:dyDescent="0.15">
      <c r="A22" s="151"/>
      <c r="B22" s="53">
        <v>16</v>
      </c>
      <c r="C22" s="54"/>
      <c r="D22" s="54"/>
      <c r="E22" s="113">
        <f>'PMS(input)'!$E$13</f>
        <v>0</v>
      </c>
      <c r="F22" s="114">
        <f>'PMS(input)'!$E$14</f>
        <v>0</v>
      </c>
      <c r="G22" s="89">
        <f>'PMS(input)'!$E$24</f>
        <v>4.34</v>
      </c>
      <c r="H22" s="54"/>
      <c r="I22" s="54"/>
      <c r="J22" s="54"/>
      <c r="K22" s="54"/>
      <c r="L22" s="90">
        <f>'PMS(input)'!$E$20</f>
        <v>0.39459</v>
      </c>
      <c r="M22" s="91">
        <f>'PMS(input)'!$E$21</f>
        <v>0</v>
      </c>
      <c r="N22" s="91">
        <f>'PMS(input)'!$E$22</f>
        <v>0</v>
      </c>
      <c r="O22" s="91">
        <f>'PMS(input)'!$E$23</f>
        <v>0</v>
      </c>
      <c r="P22" s="93">
        <f t="shared" si="1"/>
        <v>0</v>
      </c>
      <c r="Q22" s="93">
        <f t="shared" si="0"/>
        <v>0</v>
      </c>
      <c r="R22" s="55">
        <f t="shared" si="2"/>
        <v>0</v>
      </c>
    </row>
    <row r="23" spans="1:22" x14ac:dyDescent="0.15">
      <c r="A23" s="151"/>
      <c r="B23" s="53">
        <v>17</v>
      </c>
      <c r="C23" s="54"/>
      <c r="D23" s="54"/>
      <c r="E23" s="113">
        <f>'PMS(input)'!$E$13</f>
        <v>0</v>
      </c>
      <c r="F23" s="114">
        <f>'PMS(input)'!$E$14</f>
        <v>0</v>
      </c>
      <c r="G23" s="89">
        <f>'PMS(input)'!$E$24</f>
        <v>4.34</v>
      </c>
      <c r="H23" s="54"/>
      <c r="I23" s="54"/>
      <c r="J23" s="54"/>
      <c r="K23" s="54"/>
      <c r="L23" s="90">
        <f>'PMS(input)'!$E$20</f>
        <v>0.39459</v>
      </c>
      <c r="M23" s="91">
        <f>'PMS(input)'!$E$21</f>
        <v>0</v>
      </c>
      <c r="N23" s="91">
        <f>'PMS(input)'!$E$22</f>
        <v>0</v>
      </c>
      <c r="O23" s="91">
        <f>'PMS(input)'!$E$23</f>
        <v>0</v>
      </c>
      <c r="P23" s="93">
        <f t="shared" si="1"/>
        <v>0</v>
      </c>
      <c r="Q23" s="93">
        <f t="shared" si="0"/>
        <v>0</v>
      </c>
      <c r="R23" s="55">
        <f t="shared" si="2"/>
        <v>0</v>
      </c>
    </row>
    <row r="24" spans="1:22" x14ac:dyDescent="0.15">
      <c r="A24" s="151"/>
      <c r="B24" s="53">
        <v>18</v>
      </c>
      <c r="C24" s="54"/>
      <c r="D24" s="54"/>
      <c r="E24" s="113">
        <f>'PMS(input)'!$E$13</f>
        <v>0</v>
      </c>
      <c r="F24" s="114">
        <f>'PMS(input)'!$E$14</f>
        <v>0</v>
      </c>
      <c r="G24" s="89">
        <f>'PMS(input)'!$E$24</f>
        <v>4.34</v>
      </c>
      <c r="H24" s="54"/>
      <c r="I24" s="54"/>
      <c r="J24" s="54"/>
      <c r="K24" s="54"/>
      <c r="L24" s="90">
        <f>'PMS(input)'!$E$20</f>
        <v>0.39459</v>
      </c>
      <c r="M24" s="91">
        <f>'PMS(input)'!$E$21</f>
        <v>0</v>
      </c>
      <c r="N24" s="91">
        <f>'PMS(input)'!$E$22</f>
        <v>0</v>
      </c>
      <c r="O24" s="91">
        <f>'PMS(input)'!$E$23</f>
        <v>0</v>
      </c>
      <c r="P24" s="93">
        <f t="shared" si="1"/>
        <v>0</v>
      </c>
      <c r="Q24" s="93">
        <f t="shared" si="0"/>
        <v>0</v>
      </c>
      <c r="R24" s="55">
        <f t="shared" si="2"/>
        <v>0</v>
      </c>
    </row>
    <row r="25" spans="1:22" x14ac:dyDescent="0.15">
      <c r="A25" s="151"/>
      <c r="B25" s="53">
        <v>19</v>
      </c>
      <c r="C25" s="54"/>
      <c r="D25" s="54"/>
      <c r="E25" s="113">
        <f>'PMS(input)'!$E$13</f>
        <v>0</v>
      </c>
      <c r="F25" s="114">
        <f>'PMS(input)'!$E$14</f>
        <v>0</v>
      </c>
      <c r="G25" s="89">
        <f>'PMS(input)'!$E$24</f>
        <v>4.34</v>
      </c>
      <c r="H25" s="54"/>
      <c r="I25" s="54"/>
      <c r="J25" s="54"/>
      <c r="K25" s="54"/>
      <c r="L25" s="90">
        <f>'PMS(input)'!$E$20</f>
        <v>0.39459</v>
      </c>
      <c r="M25" s="91">
        <f>'PMS(input)'!$E$21</f>
        <v>0</v>
      </c>
      <c r="N25" s="91">
        <f>'PMS(input)'!$E$22</f>
        <v>0</v>
      </c>
      <c r="O25" s="91">
        <f>'PMS(input)'!$E$23</f>
        <v>0</v>
      </c>
      <c r="P25" s="93">
        <f t="shared" si="1"/>
        <v>0</v>
      </c>
      <c r="Q25" s="93">
        <f t="shared" si="0"/>
        <v>0</v>
      </c>
      <c r="R25" s="55">
        <f t="shared" si="2"/>
        <v>0</v>
      </c>
    </row>
    <row r="26" spans="1:22" x14ac:dyDescent="0.15">
      <c r="A26" s="151"/>
      <c r="B26" s="53">
        <v>20</v>
      </c>
      <c r="C26" s="54"/>
      <c r="D26" s="54"/>
      <c r="E26" s="113">
        <f>'PMS(input)'!$E$13</f>
        <v>0</v>
      </c>
      <c r="F26" s="114">
        <f>'PMS(input)'!$E$14</f>
        <v>0</v>
      </c>
      <c r="G26" s="89">
        <f>'PMS(input)'!$E$24</f>
        <v>4.34</v>
      </c>
      <c r="H26" s="54"/>
      <c r="I26" s="54"/>
      <c r="J26" s="54"/>
      <c r="K26" s="54"/>
      <c r="L26" s="90">
        <f>'PMS(input)'!$E$20</f>
        <v>0.39459</v>
      </c>
      <c r="M26" s="91">
        <f>'PMS(input)'!$E$21</f>
        <v>0</v>
      </c>
      <c r="N26" s="91">
        <f>'PMS(input)'!$E$22</f>
        <v>0</v>
      </c>
      <c r="O26" s="91">
        <f>'PMS(input)'!$E$23</f>
        <v>0</v>
      </c>
      <c r="P26" s="93">
        <f t="shared" si="1"/>
        <v>0</v>
      </c>
      <c r="Q26" s="93">
        <f t="shared" si="0"/>
        <v>0</v>
      </c>
      <c r="R26" s="55">
        <f t="shared" si="2"/>
        <v>0</v>
      </c>
    </row>
    <row r="27" spans="1:22" ht="15" x14ac:dyDescent="0.15">
      <c r="A27" s="151"/>
      <c r="B27" s="56" t="s">
        <v>79</v>
      </c>
      <c r="C27" s="57" t="s">
        <v>80</v>
      </c>
      <c r="D27" s="57" t="s">
        <v>99</v>
      </c>
      <c r="E27" s="115" t="s">
        <v>99</v>
      </c>
      <c r="F27" s="115" t="s">
        <v>76</v>
      </c>
      <c r="G27" s="57" t="s">
        <v>99</v>
      </c>
      <c r="H27" s="57" t="s">
        <v>99</v>
      </c>
      <c r="I27" s="57" t="s">
        <v>99</v>
      </c>
      <c r="J27" s="57" t="s">
        <v>99</v>
      </c>
      <c r="K27" s="57" t="s">
        <v>99</v>
      </c>
      <c r="L27" s="57" t="s">
        <v>76</v>
      </c>
      <c r="M27" s="57" t="s">
        <v>76</v>
      </c>
      <c r="N27" s="57" t="s">
        <v>76</v>
      </c>
      <c r="O27" s="57" t="s">
        <v>76</v>
      </c>
      <c r="P27" s="58">
        <f>SUMIF(P7:P26,"&gt;0",P7:P26)</f>
        <v>0</v>
      </c>
      <c r="Q27" s="58">
        <f>SUMIF(Q7:Q26,"&gt;0",Q7:Q26)</f>
        <v>0</v>
      </c>
      <c r="R27" s="58">
        <f>SUMIF(R7:R26,"&gt;0",R7:R26)</f>
        <v>0</v>
      </c>
    </row>
    <row r="29" spans="1:22" x14ac:dyDescent="0.15">
      <c r="A29" s="40" t="s">
        <v>152</v>
      </c>
      <c r="V29" s="41"/>
    </row>
    <row r="30" spans="1:22" s="43" customFormat="1" ht="27.75" customHeight="1" x14ac:dyDescent="0.15">
      <c r="A30" s="42"/>
      <c r="B30" s="42"/>
      <c r="C30" s="82" t="s">
        <v>68</v>
      </c>
      <c r="D30" s="145" t="s">
        <v>69</v>
      </c>
      <c r="E30" s="146"/>
      <c r="F30" s="146"/>
      <c r="G30" s="146"/>
      <c r="H30" s="146"/>
      <c r="I30" s="146"/>
      <c r="J30" s="146"/>
      <c r="K30" s="146"/>
      <c r="L30" s="146"/>
      <c r="M30" s="147"/>
      <c r="N30" s="148" t="s">
        <v>70</v>
      </c>
      <c r="O30" s="149"/>
      <c r="P30" s="149"/>
    </row>
    <row r="31" spans="1:22" ht="18.75" x14ac:dyDescent="0.15">
      <c r="A31" s="80" t="s">
        <v>71</v>
      </c>
      <c r="B31" s="45" t="s">
        <v>153</v>
      </c>
      <c r="C31" s="24" t="s">
        <v>213</v>
      </c>
      <c r="D31" s="31" t="s">
        <v>221</v>
      </c>
      <c r="E31" s="31" t="s">
        <v>222</v>
      </c>
      <c r="F31" s="31" t="s">
        <v>229</v>
      </c>
      <c r="G31" s="31" t="s">
        <v>230</v>
      </c>
      <c r="H31" s="31" t="s">
        <v>231</v>
      </c>
      <c r="I31" s="31" t="s">
        <v>177</v>
      </c>
      <c r="J31" s="31" t="s">
        <v>44</v>
      </c>
      <c r="K31" s="31" t="s">
        <v>44</v>
      </c>
      <c r="L31" s="31" t="s">
        <v>44</v>
      </c>
      <c r="M31" s="31" t="s">
        <v>44</v>
      </c>
      <c r="N31" s="45" t="s">
        <v>232</v>
      </c>
      <c r="O31" s="45" t="s">
        <v>233</v>
      </c>
      <c r="P31" s="45" t="s">
        <v>234</v>
      </c>
    </row>
    <row r="32" spans="1:22" ht="192" customHeight="1" x14ac:dyDescent="0.15">
      <c r="A32" s="80" t="s">
        <v>73</v>
      </c>
      <c r="B32" s="46" t="s">
        <v>159</v>
      </c>
      <c r="C32" s="97" t="s">
        <v>214</v>
      </c>
      <c r="D32" s="97" t="s">
        <v>235</v>
      </c>
      <c r="E32" s="97" t="s">
        <v>266</v>
      </c>
      <c r="F32" s="99" t="s">
        <v>162</v>
      </c>
      <c r="G32" s="99" t="s">
        <v>161</v>
      </c>
      <c r="H32" s="99" t="s">
        <v>164</v>
      </c>
      <c r="I32" s="99" t="s">
        <v>163</v>
      </c>
      <c r="J32" s="48" t="s">
        <v>45</v>
      </c>
      <c r="K32" s="49" t="s">
        <v>47</v>
      </c>
      <c r="L32" s="49" t="s">
        <v>50</v>
      </c>
      <c r="M32" s="49" t="s">
        <v>74</v>
      </c>
      <c r="N32" s="47" t="s">
        <v>236</v>
      </c>
      <c r="O32" s="47" t="s">
        <v>237</v>
      </c>
      <c r="P32" s="47" t="s">
        <v>238</v>
      </c>
    </row>
    <row r="33" spans="1:16" ht="18.75" x14ac:dyDescent="0.15">
      <c r="A33" s="80" t="s">
        <v>75</v>
      </c>
      <c r="B33" s="50" t="s">
        <v>76</v>
      </c>
      <c r="C33" s="51" t="s">
        <v>98</v>
      </c>
      <c r="D33" s="52" t="s">
        <v>160</v>
      </c>
      <c r="E33" s="52" t="s">
        <v>160</v>
      </c>
      <c r="F33" s="36" t="s">
        <v>111</v>
      </c>
      <c r="G33" s="36" t="s">
        <v>111</v>
      </c>
      <c r="H33" s="52" t="s">
        <v>165</v>
      </c>
      <c r="I33" s="52" t="s">
        <v>165</v>
      </c>
      <c r="J33" s="52" t="s">
        <v>46</v>
      </c>
      <c r="K33" s="52" t="s">
        <v>46</v>
      </c>
      <c r="L33" s="52" t="s">
        <v>46</v>
      </c>
      <c r="M33" s="52" t="s">
        <v>46</v>
      </c>
      <c r="N33" s="50" t="s">
        <v>77</v>
      </c>
      <c r="O33" s="50" t="s">
        <v>77</v>
      </c>
      <c r="P33" s="50" t="s">
        <v>77</v>
      </c>
    </row>
    <row r="34" spans="1:16" x14ac:dyDescent="0.15">
      <c r="A34" s="151" t="s">
        <v>78</v>
      </c>
      <c r="B34" s="53">
        <v>1</v>
      </c>
      <c r="C34" s="54"/>
      <c r="D34" s="54"/>
      <c r="E34" s="54"/>
      <c r="F34" s="54"/>
      <c r="G34" s="92">
        <f>'PMS(input)'!$E$34</f>
        <v>5</v>
      </c>
      <c r="H34" s="54"/>
      <c r="I34" s="90">
        <f>'PMS(input)'!$E$37</f>
        <v>0.73599999999999999</v>
      </c>
      <c r="J34" s="90">
        <f>'PMS(input)'!$E$20</f>
        <v>0.39459</v>
      </c>
      <c r="K34" s="91">
        <f>'PMS(input)'!$E$21</f>
        <v>0</v>
      </c>
      <c r="L34" s="91">
        <f>'PMS(input)'!$E$22</f>
        <v>0</v>
      </c>
      <c r="M34" s="91">
        <f>'PMS(input)'!$E$23</f>
        <v>0</v>
      </c>
      <c r="N34" s="87">
        <f>IF(ISERROR(C34*D34/E34*F34/G34*H34/I34*SMALL(J34:M34,COUNTIF(J34:M34,0)+1)),0,C34*D34/E34*F34/G34*H34/I34*SMALL(J34:M34,COUNTIF(J34:M34,0)+1))</f>
        <v>0</v>
      </c>
      <c r="O34" s="87">
        <f>IF(ISERROR(C34*SMALL(J34:M34,COUNTIF(J34:M34,0)+1)),0,(C34*SMALL(J34:M34,COUNTIF(J34:M34,0)+1)))</f>
        <v>0</v>
      </c>
      <c r="P34" s="55">
        <f>N34-O34</f>
        <v>0</v>
      </c>
    </row>
    <row r="35" spans="1:16" x14ac:dyDescent="0.15">
      <c r="A35" s="151"/>
      <c r="B35" s="53">
        <v>2</v>
      </c>
      <c r="C35" s="54"/>
      <c r="D35" s="54"/>
      <c r="E35" s="54"/>
      <c r="F35" s="54"/>
      <c r="G35" s="92">
        <f>'PMS(input)'!$E$34</f>
        <v>5</v>
      </c>
      <c r="H35" s="54"/>
      <c r="I35" s="90">
        <f>'PMS(input)'!$E$37</f>
        <v>0.73599999999999999</v>
      </c>
      <c r="J35" s="90">
        <f>'PMS(input)'!$E$20</f>
        <v>0.39459</v>
      </c>
      <c r="K35" s="91">
        <f>'PMS(input)'!$E$21</f>
        <v>0</v>
      </c>
      <c r="L35" s="91">
        <f>'PMS(input)'!$E$22</f>
        <v>0</v>
      </c>
      <c r="M35" s="91">
        <f>'PMS(input)'!$E$23</f>
        <v>0</v>
      </c>
      <c r="N35" s="87">
        <f t="shared" ref="N35:N53" si="3">IF(ISERROR(C35*D35/E35*F35/G35*H35/I35*SMALL(J35:M35,COUNTIF(J35:M35,0)+1)),0,C35*D35/E35*F35/G35*H35/I35*SMALL(J35:M35,COUNTIF(J35:M35,0)+1))</f>
        <v>0</v>
      </c>
      <c r="O35" s="87">
        <f t="shared" ref="O35:O53" si="4">IF(ISERROR(C35*SMALL(J35:M35,COUNTIF(J35:M35,0)+1)),0,(C35*SMALL(J35:M35,COUNTIF(J35:M35,0)+1)))</f>
        <v>0</v>
      </c>
      <c r="P35" s="55">
        <f t="shared" ref="P35:P53" si="5">N35-O35</f>
        <v>0</v>
      </c>
    </row>
    <row r="36" spans="1:16" x14ac:dyDescent="0.15">
      <c r="A36" s="151"/>
      <c r="B36" s="53">
        <v>3</v>
      </c>
      <c r="C36" s="54"/>
      <c r="D36" s="54"/>
      <c r="E36" s="54"/>
      <c r="F36" s="54"/>
      <c r="G36" s="92">
        <f>'PMS(input)'!$E$34</f>
        <v>5</v>
      </c>
      <c r="H36" s="54"/>
      <c r="I36" s="90">
        <f>'PMS(input)'!$E$37</f>
        <v>0.73599999999999999</v>
      </c>
      <c r="J36" s="90">
        <f>'PMS(input)'!$E$20</f>
        <v>0.39459</v>
      </c>
      <c r="K36" s="91">
        <f>'PMS(input)'!$E$21</f>
        <v>0</v>
      </c>
      <c r="L36" s="91">
        <f>'PMS(input)'!$E$22</f>
        <v>0</v>
      </c>
      <c r="M36" s="91">
        <f>'PMS(input)'!$E$23</f>
        <v>0</v>
      </c>
      <c r="N36" s="87">
        <f t="shared" si="3"/>
        <v>0</v>
      </c>
      <c r="O36" s="87">
        <f t="shared" si="4"/>
        <v>0</v>
      </c>
      <c r="P36" s="55">
        <f t="shared" si="5"/>
        <v>0</v>
      </c>
    </row>
    <row r="37" spans="1:16" x14ac:dyDescent="0.15">
      <c r="A37" s="151"/>
      <c r="B37" s="53">
        <v>4</v>
      </c>
      <c r="C37" s="54"/>
      <c r="D37" s="54"/>
      <c r="E37" s="54"/>
      <c r="F37" s="54"/>
      <c r="G37" s="92">
        <f>'PMS(input)'!$E$34</f>
        <v>5</v>
      </c>
      <c r="H37" s="54"/>
      <c r="I37" s="90">
        <f>'PMS(input)'!$E$37</f>
        <v>0.73599999999999999</v>
      </c>
      <c r="J37" s="90">
        <f>'PMS(input)'!$E$20</f>
        <v>0.39459</v>
      </c>
      <c r="K37" s="91">
        <f>'PMS(input)'!$E$21</f>
        <v>0</v>
      </c>
      <c r="L37" s="91">
        <f>'PMS(input)'!$E$22</f>
        <v>0</v>
      </c>
      <c r="M37" s="91">
        <f>'PMS(input)'!$E$23</f>
        <v>0</v>
      </c>
      <c r="N37" s="87">
        <f t="shared" si="3"/>
        <v>0</v>
      </c>
      <c r="O37" s="87">
        <f t="shared" si="4"/>
        <v>0</v>
      </c>
      <c r="P37" s="55">
        <f t="shared" si="5"/>
        <v>0</v>
      </c>
    </row>
    <row r="38" spans="1:16" x14ac:dyDescent="0.15">
      <c r="A38" s="151"/>
      <c r="B38" s="53">
        <v>5</v>
      </c>
      <c r="C38" s="54"/>
      <c r="D38" s="54"/>
      <c r="E38" s="54"/>
      <c r="F38" s="54"/>
      <c r="G38" s="92">
        <f>'PMS(input)'!$E$34</f>
        <v>5</v>
      </c>
      <c r="H38" s="54"/>
      <c r="I38" s="90">
        <f>'PMS(input)'!$E$37</f>
        <v>0.73599999999999999</v>
      </c>
      <c r="J38" s="90">
        <f>'PMS(input)'!$E$20</f>
        <v>0.39459</v>
      </c>
      <c r="K38" s="91">
        <f>'PMS(input)'!$E$21</f>
        <v>0</v>
      </c>
      <c r="L38" s="91">
        <f>'PMS(input)'!$E$22</f>
        <v>0</v>
      </c>
      <c r="M38" s="91">
        <f>'PMS(input)'!$E$23</f>
        <v>0</v>
      </c>
      <c r="N38" s="87">
        <f t="shared" si="3"/>
        <v>0</v>
      </c>
      <c r="O38" s="87">
        <f t="shared" si="4"/>
        <v>0</v>
      </c>
      <c r="P38" s="55">
        <f t="shared" si="5"/>
        <v>0</v>
      </c>
    </row>
    <row r="39" spans="1:16" x14ac:dyDescent="0.15">
      <c r="A39" s="151"/>
      <c r="B39" s="53">
        <v>6</v>
      </c>
      <c r="C39" s="54"/>
      <c r="D39" s="54"/>
      <c r="E39" s="54"/>
      <c r="F39" s="54"/>
      <c r="G39" s="92">
        <f>'PMS(input)'!$E$34</f>
        <v>5</v>
      </c>
      <c r="H39" s="54"/>
      <c r="I39" s="90">
        <f>'PMS(input)'!$E$37</f>
        <v>0.73599999999999999</v>
      </c>
      <c r="J39" s="90">
        <f>'PMS(input)'!$E$20</f>
        <v>0.39459</v>
      </c>
      <c r="K39" s="91">
        <f>'PMS(input)'!$E$21</f>
        <v>0</v>
      </c>
      <c r="L39" s="91">
        <f>'PMS(input)'!$E$22</f>
        <v>0</v>
      </c>
      <c r="M39" s="91">
        <f>'PMS(input)'!$E$23</f>
        <v>0</v>
      </c>
      <c r="N39" s="87">
        <f t="shared" si="3"/>
        <v>0</v>
      </c>
      <c r="O39" s="87">
        <f t="shared" si="4"/>
        <v>0</v>
      </c>
      <c r="P39" s="55">
        <f t="shared" si="5"/>
        <v>0</v>
      </c>
    </row>
    <row r="40" spans="1:16" x14ac:dyDescent="0.15">
      <c r="A40" s="151"/>
      <c r="B40" s="53">
        <v>7</v>
      </c>
      <c r="C40" s="54"/>
      <c r="D40" s="54"/>
      <c r="E40" s="54"/>
      <c r="F40" s="54"/>
      <c r="G40" s="92">
        <f>'PMS(input)'!$E$34</f>
        <v>5</v>
      </c>
      <c r="H40" s="54"/>
      <c r="I40" s="90">
        <f>'PMS(input)'!$E$37</f>
        <v>0.73599999999999999</v>
      </c>
      <c r="J40" s="90">
        <f>'PMS(input)'!$E$20</f>
        <v>0.39459</v>
      </c>
      <c r="K40" s="91">
        <f>'PMS(input)'!$E$21</f>
        <v>0</v>
      </c>
      <c r="L40" s="91">
        <f>'PMS(input)'!$E$22</f>
        <v>0</v>
      </c>
      <c r="M40" s="91">
        <f>'PMS(input)'!$E$23</f>
        <v>0</v>
      </c>
      <c r="N40" s="87">
        <f t="shared" si="3"/>
        <v>0</v>
      </c>
      <c r="O40" s="87">
        <f t="shared" si="4"/>
        <v>0</v>
      </c>
      <c r="P40" s="55">
        <f t="shared" si="5"/>
        <v>0</v>
      </c>
    </row>
    <row r="41" spans="1:16" x14ac:dyDescent="0.15">
      <c r="A41" s="151"/>
      <c r="B41" s="53">
        <v>8</v>
      </c>
      <c r="C41" s="54"/>
      <c r="D41" s="54"/>
      <c r="E41" s="54"/>
      <c r="F41" s="54"/>
      <c r="G41" s="92">
        <f>'PMS(input)'!$E$34</f>
        <v>5</v>
      </c>
      <c r="H41" s="54"/>
      <c r="I41" s="90">
        <f>'PMS(input)'!$E$37</f>
        <v>0.73599999999999999</v>
      </c>
      <c r="J41" s="90">
        <f>'PMS(input)'!$E$20</f>
        <v>0.39459</v>
      </c>
      <c r="K41" s="91">
        <f>'PMS(input)'!$E$21</f>
        <v>0</v>
      </c>
      <c r="L41" s="91">
        <f>'PMS(input)'!$E$22</f>
        <v>0</v>
      </c>
      <c r="M41" s="91">
        <f>'PMS(input)'!$E$23</f>
        <v>0</v>
      </c>
      <c r="N41" s="87">
        <f t="shared" si="3"/>
        <v>0</v>
      </c>
      <c r="O41" s="87">
        <f t="shared" si="4"/>
        <v>0</v>
      </c>
      <c r="P41" s="55">
        <f t="shared" si="5"/>
        <v>0</v>
      </c>
    </row>
    <row r="42" spans="1:16" x14ac:dyDescent="0.15">
      <c r="A42" s="151"/>
      <c r="B42" s="53">
        <v>9</v>
      </c>
      <c r="C42" s="54"/>
      <c r="D42" s="54"/>
      <c r="E42" s="54"/>
      <c r="F42" s="54"/>
      <c r="G42" s="92">
        <f>'PMS(input)'!$E$34</f>
        <v>5</v>
      </c>
      <c r="H42" s="54"/>
      <c r="I42" s="90">
        <f>'PMS(input)'!$E$37</f>
        <v>0.73599999999999999</v>
      </c>
      <c r="J42" s="90">
        <f>'PMS(input)'!$E$20</f>
        <v>0.39459</v>
      </c>
      <c r="K42" s="91">
        <f>'PMS(input)'!$E$21</f>
        <v>0</v>
      </c>
      <c r="L42" s="91">
        <f>'PMS(input)'!$E$22</f>
        <v>0</v>
      </c>
      <c r="M42" s="91">
        <f>'PMS(input)'!$E$23</f>
        <v>0</v>
      </c>
      <c r="N42" s="87">
        <f t="shared" si="3"/>
        <v>0</v>
      </c>
      <c r="O42" s="87">
        <f t="shared" si="4"/>
        <v>0</v>
      </c>
      <c r="P42" s="55">
        <f t="shared" si="5"/>
        <v>0</v>
      </c>
    </row>
    <row r="43" spans="1:16" x14ac:dyDescent="0.15">
      <c r="A43" s="151"/>
      <c r="B43" s="53">
        <v>10</v>
      </c>
      <c r="C43" s="54"/>
      <c r="D43" s="54"/>
      <c r="E43" s="54"/>
      <c r="F43" s="54"/>
      <c r="G43" s="92">
        <f>'PMS(input)'!$E$34</f>
        <v>5</v>
      </c>
      <c r="H43" s="54"/>
      <c r="I43" s="90">
        <f>'PMS(input)'!$E$37</f>
        <v>0.73599999999999999</v>
      </c>
      <c r="J43" s="90">
        <f>'PMS(input)'!$E$20</f>
        <v>0.39459</v>
      </c>
      <c r="K43" s="91">
        <f>'PMS(input)'!$E$21</f>
        <v>0</v>
      </c>
      <c r="L43" s="91">
        <f>'PMS(input)'!$E$22</f>
        <v>0</v>
      </c>
      <c r="M43" s="91">
        <f>'PMS(input)'!$E$23</f>
        <v>0</v>
      </c>
      <c r="N43" s="87">
        <f t="shared" si="3"/>
        <v>0</v>
      </c>
      <c r="O43" s="87">
        <f t="shared" si="4"/>
        <v>0</v>
      </c>
      <c r="P43" s="55">
        <f t="shared" si="5"/>
        <v>0</v>
      </c>
    </row>
    <row r="44" spans="1:16" x14ac:dyDescent="0.15">
      <c r="A44" s="151"/>
      <c r="B44" s="53">
        <v>11</v>
      </c>
      <c r="C44" s="54"/>
      <c r="D44" s="54"/>
      <c r="E44" s="54"/>
      <c r="F44" s="54"/>
      <c r="G44" s="92">
        <f>'PMS(input)'!$E$34</f>
        <v>5</v>
      </c>
      <c r="H44" s="54"/>
      <c r="I44" s="90">
        <f>'PMS(input)'!$E$37</f>
        <v>0.73599999999999999</v>
      </c>
      <c r="J44" s="90">
        <f>'PMS(input)'!$E$20</f>
        <v>0.39459</v>
      </c>
      <c r="K44" s="91">
        <f>'PMS(input)'!$E$21</f>
        <v>0</v>
      </c>
      <c r="L44" s="91">
        <f>'PMS(input)'!$E$22</f>
        <v>0</v>
      </c>
      <c r="M44" s="91">
        <f>'PMS(input)'!$E$23</f>
        <v>0</v>
      </c>
      <c r="N44" s="87">
        <f t="shared" si="3"/>
        <v>0</v>
      </c>
      <c r="O44" s="87">
        <f t="shared" si="4"/>
        <v>0</v>
      </c>
      <c r="P44" s="55">
        <f t="shared" si="5"/>
        <v>0</v>
      </c>
    </row>
    <row r="45" spans="1:16" x14ac:dyDescent="0.15">
      <c r="A45" s="151"/>
      <c r="B45" s="53">
        <v>12</v>
      </c>
      <c r="C45" s="54"/>
      <c r="D45" s="54"/>
      <c r="E45" s="54"/>
      <c r="F45" s="54"/>
      <c r="G45" s="92">
        <f>'PMS(input)'!$E$34</f>
        <v>5</v>
      </c>
      <c r="H45" s="54"/>
      <c r="I45" s="90">
        <f>'PMS(input)'!$E$37</f>
        <v>0.73599999999999999</v>
      </c>
      <c r="J45" s="90">
        <f>'PMS(input)'!$E$20</f>
        <v>0.39459</v>
      </c>
      <c r="K45" s="91">
        <f>'PMS(input)'!$E$21</f>
        <v>0</v>
      </c>
      <c r="L45" s="91">
        <f>'PMS(input)'!$E$22</f>
        <v>0</v>
      </c>
      <c r="M45" s="91">
        <f>'PMS(input)'!$E$23</f>
        <v>0</v>
      </c>
      <c r="N45" s="87">
        <f t="shared" si="3"/>
        <v>0</v>
      </c>
      <c r="O45" s="87">
        <f t="shared" si="4"/>
        <v>0</v>
      </c>
      <c r="P45" s="55">
        <f t="shared" si="5"/>
        <v>0</v>
      </c>
    </row>
    <row r="46" spans="1:16" x14ac:dyDescent="0.15">
      <c r="A46" s="151"/>
      <c r="B46" s="53">
        <v>13</v>
      </c>
      <c r="C46" s="54"/>
      <c r="D46" s="54"/>
      <c r="E46" s="54"/>
      <c r="F46" s="54"/>
      <c r="G46" s="92">
        <f>'PMS(input)'!$E$34</f>
        <v>5</v>
      </c>
      <c r="H46" s="54"/>
      <c r="I46" s="90">
        <f>'PMS(input)'!$E$37</f>
        <v>0.73599999999999999</v>
      </c>
      <c r="J46" s="90">
        <f>'PMS(input)'!$E$20</f>
        <v>0.39459</v>
      </c>
      <c r="K46" s="91">
        <f>'PMS(input)'!$E$21</f>
        <v>0</v>
      </c>
      <c r="L46" s="91">
        <f>'PMS(input)'!$E$22</f>
        <v>0</v>
      </c>
      <c r="M46" s="91">
        <f>'PMS(input)'!$E$23</f>
        <v>0</v>
      </c>
      <c r="N46" s="87">
        <f t="shared" si="3"/>
        <v>0</v>
      </c>
      <c r="O46" s="87">
        <f t="shared" si="4"/>
        <v>0</v>
      </c>
      <c r="P46" s="55">
        <f t="shared" si="5"/>
        <v>0</v>
      </c>
    </row>
    <row r="47" spans="1:16" x14ac:dyDescent="0.15">
      <c r="A47" s="151"/>
      <c r="B47" s="53">
        <v>14</v>
      </c>
      <c r="C47" s="54"/>
      <c r="D47" s="54"/>
      <c r="E47" s="54"/>
      <c r="F47" s="54"/>
      <c r="G47" s="92">
        <f>'PMS(input)'!$E$34</f>
        <v>5</v>
      </c>
      <c r="H47" s="54"/>
      <c r="I47" s="90">
        <f>'PMS(input)'!$E$37</f>
        <v>0.73599999999999999</v>
      </c>
      <c r="J47" s="90">
        <f>'PMS(input)'!$E$20</f>
        <v>0.39459</v>
      </c>
      <c r="K47" s="91">
        <f>'PMS(input)'!$E$21</f>
        <v>0</v>
      </c>
      <c r="L47" s="91">
        <f>'PMS(input)'!$E$22</f>
        <v>0</v>
      </c>
      <c r="M47" s="91">
        <f>'PMS(input)'!$E$23</f>
        <v>0</v>
      </c>
      <c r="N47" s="87">
        <f t="shared" si="3"/>
        <v>0</v>
      </c>
      <c r="O47" s="87">
        <f t="shared" si="4"/>
        <v>0</v>
      </c>
      <c r="P47" s="55">
        <f t="shared" si="5"/>
        <v>0</v>
      </c>
    </row>
    <row r="48" spans="1:16" x14ac:dyDescent="0.15">
      <c r="A48" s="151"/>
      <c r="B48" s="53">
        <v>15</v>
      </c>
      <c r="C48" s="54"/>
      <c r="D48" s="54"/>
      <c r="E48" s="54"/>
      <c r="F48" s="54"/>
      <c r="G48" s="92">
        <f>'PMS(input)'!$E$34</f>
        <v>5</v>
      </c>
      <c r="H48" s="54"/>
      <c r="I48" s="90">
        <f>'PMS(input)'!$E$37</f>
        <v>0.73599999999999999</v>
      </c>
      <c r="J48" s="90">
        <f>'PMS(input)'!$E$20</f>
        <v>0.39459</v>
      </c>
      <c r="K48" s="91">
        <f>'PMS(input)'!$E$21</f>
        <v>0</v>
      </c>
      <c r="L48" s="91">
        <f>'PMS(input)'!$E$22</f>
        <v>0</v>
      </c>
      <c r="M48" s="91">
        <f>'PMS(input)'!$E$23</f>
        <v>0</v>
      </c>
      <c r="N48" s="87">
        <f t="shared" si="3"/>
        <v>0</v>
      </c>
      <c r="O48" s="87">
        <f t="shared" si="4"/>
        <v>0</v>
      </c>
      <c r="P48" s="55">
        <f t="shared" si="5"/>
        <v>0</v>
      </c>
    </row>
    <row r="49" spans="1:18" x14ac:dyDescent="0.15">
      <c r="A49" s="151"/>
      <c r="B49" s="53">
        <v>16</v>
      </c>
      <c r="C49" s="54"/>
      <c r="D49" s="54"/>
      <c r="E49" s="54"/>
      <c r="F49" s="54"/>
      <c r="G49" s="92">
        <f>'PMS(input)'!$E$34</f>
        <v>5</v>
      </c>
      <c r="H49" s="54"/>
      <c r="I49" s="90">
        <f>'PMS(input)'!$E$37</f>
        <v>0.73599999999999999</v>
      </c>
      <c r="J49" s="90">
        <f>'PMS(input)'!$E$20</f>
        <v>0.39459</v>
      </c>
      <c r="K49" s="91">
        <f>'PMS(input)'!$E$21</f>
        <v>0</v>
      </c>
      <c r="L49" s="91">
        <f>'PMS(input)'!$E$22</f>
        <v>0</v>
      </c>
      <c r="M49" s="91">
        <f>'PMS(input)'!$E$23</f>
        <v>0</v>
      </c>
      <c r="N49" s="87">
        <f t="shared" si="3"/>
        <v>0</v>
      </c>
      <c r="O49" s="87">
        <f t="shared" si="4"/>
        <v>0</v>
      </c>
      <c r="P49" s="55">
        <f t="shared" si="5"/>
        <v>0</v>
      </c>
    </row>
    <row r="50" spans="1:18" x14ac:dyDescent="0.15">
      <c r="A50" s="151"/>
      <c r="B50" s="53">
        <v>17</v>
      </c>
      <c r="C50" s="54"/>
      <c r="D50" s="54"/>
      <c r="E50" s="54"/>
      <c r="F50" s="54"/>
      <c r="G50" s="92">
        <f>'PMS(input)'!$E$34</f>
        <v>5</v>
      </c>
      <c r="H50" s="54"/>
      <c r="I50" s="90">
        <f>'PMS(input)'!$E$37</f>
        <v>0.73599999999999999</v>
      </c>
      <c r="J50" s="90">
        <f>'PMS(input)'!$E$20</f>
        <v>0.39459</v>
      </c>
      <c r="K50" s="91">
        <f>'PMS(input)'!$E$21</f>
        <v>0</v>
      </c>
      <c r="L50" s="91">
        <f>'PMS(input)'!$E$22</f>
        <v>0</v>
      </c>
      <c r="M50" s="91">
        <f>'PMS(input)'!$E$23</f>
        <v>0</v>
      </c>
      <c r="N50" s="87">
        <f t="shared" si="3"/>
        <v>0</v>
      </c>
      <c r="O50" s="87">
        <f t="shared" si="4"/>
        <v>0</v>
      </c>
      <c r="P50" s="55">
        <f t="shared" si="5"/>
        <v>0</v>
      </c>
    </row>
    <row r="51" spans="1:18" x14ac:dyDescent="0.15">
      <c r="A51" s="151"/>
      <c r="B51" s="53">
        <v>18</v>
      </c>
      <c r="C51" s="54"/>
      <c r="D51" s="54"/>
      <c r="E51" s="54"/>
      <c r="F51" s="54"/>
      <c r="G51" s="92">
        <f>'PMS(input)'!$E$34</f>
        <v>5</v>
      </c>
      <c r="H51" s="54"/>
      <c r="I51" s="90">
        <f>'PMS(input)'!$E$37</f>
        <v>0.73599999999999999</v>
      </c>
      <c r="J51" s="90">
        <f>'PMS(input)'!$E$20</f>
        <v>0.39459</v>
      </c>
      <c r="K51" s="91">
        <f>'PMS(input)'!$E$21</f>
        <v>0</v>
      </c>
      <c r="L51" s="91">
        <f>'PMS(input)'!$E$22</f>
        <v>0</v>
      </c>
      <c r="M51" s="91">
        <f>'PMS(input)'!$E$23</f>
        <v>0</v>
      </c>
      <c r="N51" s="87">
        <f t="shared" si="3"/>
        <v>0</v>
      </c>
      <c r="O51" s="87">
        <f t="shared" si="4"/>
        <v>0</v>
      </c>
      <c r="P51" s="55">
        <f t="shared" si="5"/>
        <v>0</v>
      </c>
    </row>
    <row r="52" spans="1:18" x14ac:dyDescent="0.15">
      <c r="A52" s="151"/>
      <c r="B52" s="53">
        <v>19</v>
      </c>
      <c r="C52" s="54"/>
      <c r="D52" s="54"/>
      <c r="E52" s="54"/>
      <c r="F52" s="54"/>
      <c r="G52" s="92">
        <f>'PMS(input)'!$E$34</f>
        <v>5</v>
      </c>
      <c r="H52" s="54"/>
      <c r="I52" s="90">
        <f>'PMS(input)'!$E$37</f>
        <v>0.73599999999999999</v>
      </c>
      <c r="J52" s="90">
        <f>'PMS(input)'!$E$20</f>
        <v>0.39459</v>
      </c>
      <c r="K52" s="91">
        <f>'PMS(input)'!$E$21</f>
        <v>0</v>
      </c>
      <c r="L52" s="91">
        <f>'PMS(input)'!$E$22</f>
        <v>0</v>
      </c>
      <c r="M52" s="91">
        <f>'PMS(input)'!$E$23</f>
        <v>0</v>
      </c>
      <c r="N52" s="87">
        <f t="shared" si="3"/>
        <v>0</v>
      </c>
      <c r="O52" s="87">
        <f t="shared" si="4"/>
        <v>0</v>
      </c>
      <c r="P52" s="55">
        <f t="shared" si="5"/>
        <v>0</v>
      </c>
    </row>
    <row r="53" spans="1:18" x14ac:dyDescent="0.15">
      <c r="A53" s="151"/>
      <c r="B53" s="53">
        <v>20</v>
      </c>
      <c r="C53" s="54"/>
      <c r="D53" s="54"/>
      <c r="E53" s="54"/>
      <c r="F53" s="54"/>
      <c r="G53" s="92">
        <f>'PMS(input)'!$E$34</f>
        <v>5</v>
      </c>
      <c r="H53" s="54"/>
      <c r="I53" s="90">
        <f>'PMS(input)'!$E$37</f>
        <v>0.73599999999999999</v>
      </c>
      <c r="J53" s="90">
        <f>'PMS(input)'!$E$20</f>
        <v>0.39459</v>
      </c>
      <c r="K53" s="91">
        <f>'PMS(input)'!$E$21</f>
        <v>0</v>
      </c>
      <c r="L53" s="91">
        <f>'PMS(input)'!$E$22</f>
        <v>0</v>
      </c>
      <c r="M53" s="91">
        <f>'PMS(input)'!$E$23</f>
        <v>0</v>
      </c>
      <c r="N53" s="87">
        <f t="shared" si="3"/>
        <v>0</v>
      </c>
      <c r="O53" s="87">
        <f t="shared" si="4"/>
        <v>0</v>
      </c>
      <c r="P53" s="55">
        <f t="shared" si="5"/>
        <v>0</v>
      </c>
    </row>
    <row r="54" spans="1:18" ht="15" x14ac:dyDescent="0.15">
      <c r="A54" s="151"/>
      <c r="B54" s="56" t="s">
        <v>79</v>
      </c>
      <c r="C54" s="57" t="s">
        <v>76</v>
      </c>
      <c r="D54" s="57" t="s">
        <v>76</v>
      </c>
      <c r="E54" s="57" t="s">
        <v>76</v>
      </c>
      <c r="F54" s="57" t="s">
        <v>76</v>
      </c>
      <c r="G54" s="57" t="s">
        <v>76</v>
      </c>
      <c r="H54" s="57" t="s">
        <v>76</v>
      </c>
      <c r="I54" s="57" t="s">
        <v>76</v>
      </c>
      <c r="J54" s="57" t="s">
        <v>76</v>
      </c>
      <c r="K54" s="57" t="s">
        <v>76</v>
      </c>
      <c r="L54" s="57" t="s">
        <v>76</v>
      </c>
      <c r="M54" s="57" t="s">
        <v>76</v>
      </c>
      <c r="N54" s="58">
        <f>SUMIF(N34:N53,"&gt;0",N34:N53)</f>
        <v>0</v>
      </c>
      <c r="O54" s="58">
        <f>SUMIF(O34:O53,"&gt;0",O34:O53)</f>
        <v>0</v>
      </c>
      <c r="P54" s="58">
        <f>SUMIF(P34:P53,"&gt;0",P34:P53)</f>
        <v>0</v>
      </c>
    </row>
    <row r="55" spans="1:18" x14ac:dyDescent="0.15">
      <c r="B55" s="88"/>
      <c r="C55" s="88"/>
      <c r="D55" s="88"/>
      <c r="E55" s="88"/>
      <c r="F55" s="88"/>
      <c r="G55" s="88"/>
      <c r="H55" s="88"/>
      <c r="I55" s="88"/>
      <c r="J55" s="88"/>
      <c r="K55" s="88"/>
      <c r="L55" s="88"/>
    </row>
    <row r="56" spans="1:18" x14ac:dyDescent="0.15">
      <c r="A56" s="88" t="s">
        <v>154</v>
      </c>
    </row>
    <row r="57" spans="1:18" ht="27.95" customHeight="1" x14ac:dyDescent="0.15">
      <c r="A57" s="42"/>
      <c r="B57" s="42"/>
      <c r="C57" s="145" t="s">
        <v>68</v>
      </c>
      <c r="D57" s="146"/>
      <c r="E57" s="147"/>
      <c r="F57" s="145" t="s">
        <v>69</v>
      </c>
      <c r="G57" s="146"/>
      <c r="H57" s="146"/>
      <c r="I57" s="146"/>
      <c r="J57" s="146"/>
      <c r="K57" s="146"/>
      <c r="L57" s="146"/>
      <c r="M57" s="146"/>
      <c r="N57" s="146"/>
      <c r="O57" s="147"/>
      <c r="P57" s="148" t="s">
        <v>70</v>
      </c>
      <c r="Q57" s="149"/>
      <c r="R57" s="150"/>
    </row>
    <row r="58" spans="1:18" ht="18.75" x14ac:dyDescent="0.15">
      <c r="A58" s="96" t="s">
        <v>71</v>
      </c>
      <c r="B58" s="45" t="s">
        <v>100</v>
      </c>
      <c r="C58" s="24" t="s">
        <v>166</v>
      </c>
      <c r="D58" s="24" t="s">
        <v>215</v>
      </c>
      <c r="E58" s="24" t="s">
        <v>167</v>
      </c>
      <c r="F58" s="31" t="s">
        <v>229</v>
      </c>
      <c r="G58" s="31" t="s">
        <v>230</v>
      </c>
      <c r="H58" s="31" t="s">
        <v>169</v>
      </c>
      <c r="I58" s="31" t="s">
        <v>175</v>
      </c>
      <c r="J58" s="31" t="s">
        <v>172</v>
      </c>
      <c r="K58" s="31" t="s">
        <v>177</v>
      </c>
      <c r="L58" s="31" t="s">
        <v>44</v>
      </c>
      <c r="M58" s="31" t="s">
        <v>44</v>
      </c>
      <c r="N58" s="31" t="s">
        <v>44</v>
      </c>
      <c r="O58" s="31" t="s">
        <v>44</v>
      </c>
      <c r="P58" s="45" t="s">
        <v>239</v>
      </c>
      <c r="Q58" s="45" t="s">
        <v>240</v>
      </c>
      <c r="R58" s="45" t="s">
        <v>241</v>
      </c>
    </row>
    <row r="59" spans="1:18" ht="175.5" customHeight="1" x14ac:dyDescent="0.15">
      <c r="A59" s="96" t="s">
        <v>73</v>
      </c>
      <c r="B59" s="46" t="s">
        <v>178</v>
      </c>
      <c r="C59" s="111" t="s">
        <v>258</v>
      </c>
      <c r="D59" s="97" t="s">
        <v>242</v>
      </c>
      <c r="E59" s="97" t="s">
        <v>168</v>
      </c>
      <c r="F59" s="99" t="s">
        <v>162</v>
      </c>
      <c r="G59" s="99" t="s">
        <v>161</v>
      </c>
      <c r="H59" s="99" t="s">
        <v>170</v>
      </c>
      <c r="I59" s="99" t="s">
        <v>267</v>
      </c>
      <c r="J59" s="99" t="s">
        <v>173</v>
      </c>
      <c r="K59" s="99" t="s">
        <v>163</v>
      </c>
      <c r="L59" s="48" t="s">
        <v>45</v>
      </c>
      <c r="M59" s="49" t="s">
        <v>47</v>
      </c>
      <c r="N59" s="49" t="s">
        <v>50</v>
      </c>
      <c r="O59" s="49" t="s">
        <v>74</v>
      </c>
      <c r="P59" s="47" t="s">
        <v>243</v>
      </c>
      <c r="Q59" s="47" t="s">
        <v>244</v>
      </c>
      <c r="R59" s="47" t="s">
        <v>245</v>
      </c>
    </row>
    <row r="60" spans="1:18" ht="18.75" x14ac:dyDescent="0.15">
      <c r="A60" s="96" t="s">
        <v>75</v>
      </c>
      <c r="B60" s="50" t="s">
        <v>76</v>
      </c>
      <c r="C60" s="51" t="s">
        <v>259</v>
      </c>
      <c r="D60" s="51" t="s">
        <v>98</v>
      </c>
      <c r="E60" s="51" t="s">
        <v>219</v>
      </c>
      <c r="F60" s="36" t="s">
        <v>111</v>
      </c>
      <c r="G60" s="36" t="s">
        <v>111</v>
      </c>
      <c r="H60" s="52" t="s">
        <v>171</v>
      </c>
      <c r="I60" s="52" t="s">
        <v>176</v>
      </c>
      <c r="J60" s="52" t="s">
        <v>174</v>
      </c>
      <c r="K60" s="52" t="s">
        <v>165</v>
      </c>
      <c r="L60" s="52" t="s">
        <v>46</v>
      </c>
      <c r="M60" s="52" t="s">
        <v>46</v>
      </c>
      <c r="N60" s="52" t="s">
        <v>46</v>
      </c>
      <c r="O60" s="52" t="s">
        <v>46</v>
      </c>
      <c r="P60" s="50" t="s">
        <v>77</v>
      </c>
      <c r="Q60" s="50" t="s">
        <v>77</v>
      </c>
      <c r="R60" s="50" t="s">
        <v>77</v>
      </c>
    </row>
    <row r="61" spans="1:18" x14ac:dyDescent="0.15">
      <c r="A61" s="151" t="s">
        <v>78</v>
      </c>
      <c r="B61" s="53">
        <v>1</v>
      </c>
      <c r="C61" s="54"/>
      <c r="D61" s="54"/>
      <c r="E61" s="54"/>
      <c r="F61" s="54"/>
      <c r="G61" s="92">
        <f>'PMS(input)'!$E$34</f>
        <v>5</v>
      </c>
      <c r="H61" s="54"/>
      <c r="I61" s="54"/>
      <c r="J61" s="92">
        <f>'PMS(input)'!$E$38</f>
        <v>9.8000000000000007</v>
      </c>
      <c r="K61" s="90">
        <f>'PMS(input)'!$E$37</f>
        <v>0.73599999999999999</v>
      </c>
      <c r="L61" s="90">
        <f>'PMS(input)'!$E$20</f>
        <v>0.39459</v>
      </c>
      <c r="M61" s="91">
        <f>'PMS(input)'!$E$21</f>
        <v>0</v>
      </c>
      <c r="N61" s="91">
        <f>'PMS(input)'!$E$22</f>
        <v>0</v>
      </c>
      <c r="O61" s="91">
        <f>'PMS(input)'!$E$23</f>
        <v>0</v>
      </c>
      <c r="P61" s="87">
        <f>IF(ISERROR((C61*F61/G61*H61*J61*I61/3600/1000/1000)/K61*24*E61*SMALL(L61:O61,COUNTIF(L61:O61,0)+1)),0,(C61*F61/G61*H61*J61*I61/3600/1000/1000)/K61*24*E61*SMALL(L61:O61,COUNTIF(L61:O61,0)+1))</f>
        <v>0</v>
      </c>
      <c r="Q61" s="87">
        <f>IF(ISERROR(D61*SMALL(L61:O61,COUNTIF(L61:O61,0)+1)),0,(D61*SMALL(L61:O61,COUNTIF(L61:O61,0)+1)))</f>
        <v>0</v>
      </c>
      <c r="R61" s="55">
        <f>P61-Q61</f>
        <v>0</v>
      </c>
    </row>
    <row r="62" spans="1:18" x14ac:dyDescent="0.15">
      <c r="A62" s="151"/>
      <c r="B62" s="53">
        <v>2</v>
      </c>
      <c r="C62" s="54"/>
      <c r="D62" s="54"/>
      <c r="E62" s="54"/>
      <c r="F62" s="54"/>
      <c r="G62" s="92">
        <f>'PMS(input)'!$E$34</f>
        <v>5</v>
      </c>
      <c r="H62" s="54"/>
      <c r="I62" s="54"/>
      <c r="J62" s="92">
        <f>'PMS(input)'!$E$38</f>
        <v>9.8000000000000007</v>
      </c>
      <c r="K62" s="90">
        <f>'PMS(input)'!$E$37</f>
        <v>0.73599999999999999</v>
      </c>
      <c r="L62" s="90">
        <f>'PMS(input)'!$E$20</f>
        <v>0.39459</v>
      </c>
      <c r="M62" s="91">
        <f>'PMS(input)'!$E$21</f>
        <v>0</v>
      </c>
      <c r="N62" s="91">
        <f>'PMS(input)'!$E$22</f>
        <v>0</v>
      </c>
      <c r="O62" s="91">
        <f>'PMS(input)'!$E$23</f>
        <v>0</v>
      </c>
      <c r="P62" s="87">
        <f t="shared" ref="P62:P80" si="6">IF(ISERROR((C62*F62/G62*H62*J62*I62/3600/1000/1000)/K62*24*E62*SMALL(L62:O62,COUNTIF(L62:O62,0)+1)),0,(C62*F62/G62*H62*J62*I62/3600/1000/1000)/K62*24*E62*SMALL(L62:O62,COUNTIF(L62:O62,0)+1))</f>
        <v>0</v>
      </c>
      <c r="Q62" s="87">
        <f t="shared" ref="Q62:Q80" si="7">IF(ISERROR(D62*SMALL(L62:O62,COUNTIF(L62:O62,0)+1)),0,(D62*SMALL(L62:O62,COUNTIF(L62:O62,0)+1)))</f>
        <v>0</v>
      </c>
      <c r="R62" s="55">
        <f t="shared" ref="R62:R79" si="8">P62-Q62</f>
        <v>0</v>
      </c>
    </row>
    <row r="63" spans="1:18" x14ac:dyDescent="0.15">
      <c r="A63" s="151"/>
      <c r="B63" s="53">
        <v>3</v>
      </c>
      <c r="C63" s="54"/>
      <c r="D63" s="54"/>
      <c r="E63" s="54"/>
      <c r="F63" s="54"/>
      <c r="G63" s="92">
        <f>'PMS(input)'!$E$34</f>
        <v>5</v>
      </c>
      <c r="H63" s="54"/>
      <c r="I63" s="54"/>
      <c r="J63" s="92">
        <f>'PMS(input)'!$E$38</f>
        <v>9.8000000000000007</v>
      </c>
      <c r="K63" s="90">
        <f>'PMS(input)'!$E$37</f>
        <v>0.73599999999999999</v>
      </c>
      <c r="L63" s="90">
        <f>'PMS(input)'!$E$20</f>
        <v>0.39459</v>
      </c>
      <c r="M63" s="91">
        <f>'PMS(input)'!$E$21</f>
        <v>0</v>
      </c>
      <c r="N63" s="91">
        <f>'PMS(input)'!$E$22</f>
        <v>0</v>
      </c>
      <c r="O63" s="91">
        <f>'PMS(input)'!$E$23</f>
        <v>0</v>
      </c>
      <c r="P63" s="87">
        <f t="shared" si="6"/>
        <v>0</v>
      </c>
      <c r="Q63" s="87">
        <f t="shared" si="7"/>
        <v>0</v>
      </c>
      <c r="R63" s="55">
        <f t="shared" si="8"/>
        <v>0</v>
      </c>
    </row>
    <row r="64" spans="1:18" x14ac:dyDescent="0.15">
      <c r="A64" s="151"/>
      <c r="B64" s="53">
        <v>4</v>
      </c>
      <c r="C64" s="54"/>
      <c r="D64" s="54"/>
      <c r="E64" s="54"/>
      <c r="F64" s="54"/>
      <c r="G64" s="92">
        <f>'PMS(input)'!$E$34</f>
        <v>5</v>
      </c>
      <c r="H64" s="54"/>
      <c r="I64" s="54"/>
      <c r="J64" s="92">
        <f>'PMS(input)'!$E$38</f>
        <v>9.8000000000000007</v>
      </c>
      <c r="K64" s="90">
        <f>'PMS(input)'!$E$37</f>
        <v>0.73599999999999999</v>
      </c>
      <c r="L64" s="90">
        <f>'PMS(input)'!$E$20</f>
        <v>0.39459</v>
      </c>
      <c r="M64" s="91">
        <f>'PMS(input)'!$E$21</f>
        <v>0</v>
      </c>
      <c r="N64" s="91">
        <f>'PMS(input)'!$E$22</f>
        <v>0</v>
      </c>
      <c r="O64" s="91">
        <f>'PMS(input)'!$E$23</f>
        <v>0</v>
      </c>
      <c r="P64" s="87">
        <f t="shared" si="6"/>
        <v>0</v>
      </c>
      <c r="Q64" s="87">
        <f t="shared" si="7"/>
        <v>0</v>
      </c>
      <c r="R64" s="55">
        <f t="shared" si="8"/>
        <v>0</v>
      </c>
    </row>
    <row r="65" spans="1:18" x14ac:dyDescent="0.15">
      <c r="A65" s="151"/>
      <c r="B65" s="53">
        <v>5</v>
      </c>
      <c r="C65" s="54"/>
      <c r="D65" s="54"/>
      <c r="E65" s="54"/>
      <c r="F65" s="54"/>
      <c r="G65" s="92">
        <f>'PMS(input)'!$E$34</f>
        <v>5</v>
      </c>
      <c r="H65" s="54"/>
      <c r="I65" s="54"/>
      <c r="J65" s="92">
        <f>'PMS(input)'!$E$38</f>
        <v>9.8000000000000007</v>
      </c>
      <c r="K65" s="90">
        <f>'PMS(input)'!$E$37</f>
        <v>0.73599999999999999</v>
      </c>
      <c r="L65" s="90">
        <f>'PMS(input)'!$E$20</f>
        <v>0.39459</v>
      </c>
      <c r="M65" s="91">
        <f>'PMS(input)'!$E$21</f>
        <v>0</v>
      </c>
      <c r="N65" s="91">
        <f>'PMS(input)'!$E$22</f>
        <v>0</v>
      </c>
      <c r="O65" s="91">
        <f>'PMS(input)'!$E$23</f>
        <v>0</v>
      </c>
      <c r="P65" s="87">
        <f t="shared" si="6"/>
        <v>0</v>
      </c>
      <c r="Q65" s="87">
        <f t="shared" si="7"/>
        <v>0</v>
      </c>
      <c r="R65" s="55">
        <f t="shared" si="8"/>
        <v>0</v>
      </c>
    </row>
    <row r="66" spans="1:18" x14ac:dyDescent="0.15">
      <c r="A66" s="151"/>
      <c r="B66" s="53">
        <v>6</v>
      </c>
      <c r="C66" s="54"/>
      <c r="D66" s="54"/>
      <c r="E66" s="54"/>
      <c r="F66" s="54"/>
      <c r="G66" s="92">
        <f>'PMS(input)'!$E$34</f>
        <v>5</v>
      </c>
      <c r="H66" s="54"/>
      <c r="I66" s="54"/>
      <c r="J66" s="92">
        <f>'PMS(input)'!$E$38</f>
        <v>9.8000000000000007</v>
      </c>
      <c r="K66" s="90">
        <f>'PMS(input)'!$E$37</f>
        <v>0.73599999999999999</v>
      </c>
      <c r="L66" s="90">
        <f>'PMS(input)'!$E$20</f>
        <v>0.39459</v>
      </c>
      <c r="M66" s="91">
        <f>'PMS(input)'!$E$21</f>
        <v>0</v>
      </c>
      <c r="N66" s="91">
        <f>'PMS(input)'!$E$22</f>
        <v>0</v>
      </c>
      <c r="O66" s="91">
        <f>'PMS(input)'!$E$23</f>
        <v>0</v>
      </c>
      <c r="P66" s="87">
        <f t="shared" si="6"/>
        <v>0</v>
      </c>
      <c r="Q66" s="87">
        <f t="shared" si="7"/>
        <v>0</v>
      </c>
      <c r="R66" s="55">
        <f t="shared" si="8"/>
        <v>0</v>
      </c>
    </row>
    <row r="67" spans="1:18" x14ac:dyDescent="0.15">
      <c r="A67" s="151"/>
      <c r="B67" s="53">
        <v>7</v>
      </c>
      <c r="C67" s="54"/>
      <c r="D67" s="54"/>
      <c r="E67" s="54"/>
      <c r="F67" s="54"/>
      <c r="G67" s="92">
        <f>'PMS(input)'!$E$34</f>
        <v>5</v>
      </c>
      <c r="H67" s="54"/>
      <c r="I67" s="54"/>
      <c r="J67" s="92">
        <f>'PMS(input)'!$E$38</f>
        <v>9.8000000000000007</v>
      </c>
      <c r="K67" s="90">
        <f>'PMS(input)'!$E$37</f>
        <v>0.73599999999999999</v>
      </c>
      <c r="L67" s="90">
        <f>'PMS(input)'!$E$20</f>
        <v>0.39459</v>
      </c>
      <c r="M67" s="91">
        <f>'PMS(input)'!$E$21</f>
        <v>0</v>
      </c>
      <c r="N67" s="91">
        <f>'PMS(input)'!$E$22</f>
        <v>0</v>
      </c>
      <c r="O67" s="91">
        <f>'PMS(input)'!$E$23</f>
        <v>0</v>
      </c>
      <c r="P67" s="87">
        <f t="shared" si="6"/>
        <v>0</v>
      </c>
      <c r="Q67" s="87">
        <f t="shared" si="7"/>
        <v>0</v>
      </c>
      <c r="R67" s="55">
        <f t="shared" si="8"/>
        <v>0</v>
      </c>
    </row>
    <row r="68" spans="1:18" x14ac:dyDescent="0.15">
      <c r="A68" s="151"/>
      <c r="B68" s="53">
        <v>8</v>
      </c>
      <c r="C68" s="54"/>
      <c r="D68" s="54"/>
      <c r="E68" s="54"/>
      <c r="F68" s="54"/>
      <c r="G68" s="92">
        <f>'PMS(input)'!$E$34</f>
        <v>5</v>
      </c>
      <c r="H68" s="54"/>
      <c r="I68" s="54"/>
      <c r="J68" s="92">
        <f>'PMS(input)'!$E$38</f>
        <v>9.8000000000000007</v>
      </c>
      <c r="K68" s="90">
        <f>'PMS(input)'!$E$37</f>
        <v>0.73599999999999999</v>
      </c>
      <c r="L68" s="90">
        <f>'PMS(input)'!$E$20</f>
        <v>0.39459</v>
      </c>
      <c r="M68" s="91">
        <f>'PMS(input)'!$E$21</f>
        <v>0</v>
      </c>
      <c r="N68" s="91">
        <f>'PMS(input)'!$E$22</f>
        <v>0</v>
      </c>
      <c r="O68" s="91">
        <f>'PMS(input)'!$E$23</f>
        <v>0</v>
      </c>
      <c r="P68" s="87">
        <f t="shared" si="6"/>
        <v>0</v>
      </c>
      <c r="Q68" s="87">
        <f t="shared" si="7"/>
        <v>0</v>
      </c>
      <c r="R68" s="55">
        <f t="shared" si="8"/>
        <v>0</v>
      </c>
    </row>
    <row r="69" spans="1:18" x14ac:dyDescent="0.15">
      <c r="A69" s="151"/>
      <c r="B69" s="53">
        <v>9</v>
      </c>
      <c r="C69" s="54"/>
      <c r="D69" s="54"/>
      <c r="E69" s="54"/>
      <c r="F69" s="54"/>
      <c r="G69" s="92">
        <f>'PMS(input)'!$E$34</f>
        <v>5</v>
      </c>
      <c r="H69" s="54"/>
      <c r="I69" s="54"/>
      <c r="J69" s="92">
        <f>'PMS(input)'!$E$38</f>
        <v>9.8000000000000007</v>
      </c>
      <c r="K69" s="90">
        <f>'PMS(input)'!$E$37</f>
        <v>0.73599999999999999</v>
      </c>
      <c r="L69" s="90">
        <f>'PMS(input)'!$E$20</f>
        <v>0.39459</v>
      </c>
      <c r="M69" s="91">
        <f>'PMS(input)'!$E$21</f>
        <v>0</v>
      </c>
      <c r="N69" s="91">
        <f>'PMS(input)'!$E$22</f>
        <v>0</v>
      </c>
      <c r="O69" s="91">
        <f>'PMS(input)'!$E$23</f>
        <v>0</v>
      </c>
      <c r="P69" s="87">
        <f t="shared" si="6"/>
        <v>0</v>
      </c>
      <c r="Q69" s="87">
        <f t="shared" si="7"/>
        <v>0</v>
      </c>
      <c r="R69" s="55">
        <f t="shared" si="8"/>
        <v>0</v>
      </c>
    </row>
    <row r="70" spans="1:18" x14ac:dyDescent="0.15">
      <c r="A70" s="151"/>
      <c r="B70" s="53">
        <v>10</v>
      </c>
      <c r="C70" s="54"/>
      <c r="D70" s="54"/>
      <c r="E70" s="54"/>
      <c r="F70" s="54"/>
      <c r="G70" s="92">
        <f>'PMS(input)'!$E$34</f>
        <v>5</v>
      </c>
      <c r="H70" s="54"/>
      <c r="I70" s="54"/>
      <c r="J70" s="92">
        <f>'PMS(input)'!$E$38</f>
        <v>9.8000000000000007</v>
      </c>
      <c r="K70" s="90">
        <f>'PMS(input)'!$E$37</f>
        <v>0.73599999999999999</v>
      </c>
      <c r="L70" s="90">
        <f>'PMS(input)'!$E$20</f>
        <v>0.39459</v>
      </c>
      <c r="M70" s="91">
        <f>'PMS(input)'!$E$21</f>
        <v>0</v>
      </c>
      <c r="N70" s="91">
        <f>'PMS(input)'!$E$22</f>
        <v>0</v>
      </c>
      <c r="O70" s="91">
        <f>'PMS(input)'!$E$23</f>
        <v>0</v>
      </c>
      <c r="P70" s="87">
        <f t="shared" si="6"/>
        <v>0</v>
      </c>
      <c r="Q70" s="87">
        <f t="shared" si="7"/>
        <v>0</v>
      </c>
      <c r="R70" s="55">
        <f t="shared" si="8"/>
        <v>0</v>
      </c>
    </row>
    <row r="71" spans="1:18" x14ac:dyDescent="0.15">
      <c r="A71" s="151"/>
      <c r="B71" s="53">
        <v>11</v>
      </c>
      <c r="C71" s="54"/>
      <c r="D71" s="54"/>
      <c r="E71" s="54"/>
      <c r="F71" s="54"/>
      <c r="G71" s="92">
        <f>'PMS(input)'!$E$34</f>
        <v>5</v>
      </c>
      <c r="H71" s="54"/>
      <c r="I71" s="54"/>
      <c r="J71" s="92">
        <f>'PMS(input)'!$E$38</f>
        <v>9.8000000000000007</v>
      </c>
      <c r="K71" s="90">
        <f>'PMS(input)'!$E$37</f>
        <v>0.73599999999999999</v>
      </c>
      <c r="L71" s="90">
        <f>'PMS(input)'!$E$20</f>
        <v>0.39459</v>
      </c>
      <c r="M71" s="91">
        <f>'PMS(input)'!$E$21</f>
        <v>0</v>
      </c>
      <c r="N71" s="91">
        <f>'PMS(input)'!$E$22</f>
        <v>0</v>
      </c>
      <c r="O71" s="91">
        <f>'PMS(input)'!$E$23</f>
        <v>0</v>
      </c>
      <c r="P71" s="87">
        <f t="shared" si="6"/>
        <v>0</v>
      </c>
      <c r="Q71" s="87">
        <f t="shared" si="7"/>
        <v>0</v>
      </c>
      <c r="R71" s="55">
        <f t="shared" si="8"/>
        <v>0</v>
      </c>
    </row>
    <row r="72" spans="1:18" x14ac:dyDescent="0.15">
      <c r="A72" s="151"/>
      <c r="B72" s="53">
        <v>12</v>
      </c>
      <c r="C72" s="54"/>
      <c r="D72" s="54"/>
      <c r="E72" s="54"/>
      <c r="F72" s="54"/>
      <c r="G72" s="92">
        <f>'PMS(input)'!$E$34</f>
        <v>5</v>
      </c>
      <c r="H72" s="54"/>
      <c r="I72" s="54"/>
      <c r="J72" s="92">
        <f>'PMS(input)'!$E$38</f>
        <v>9.8000000000000007</v>
      </c>
      <c r="K72" s="90">
        <f>'PMS(input)'!$E$37</f>
        <v>0.73599999999999999</v>
      </c>
      <c r="L72" s="90">
        <f>'PMS(input)'!$E$20</f>
        <v>0.39459</v>
      </c>
      <c r="M72" s="91">
        <f>'PMS(input)'!$E$21</f>
        <v>0</v>
      </c>
      <c r="N72" s="91">
        <f>'PMS(input)'!$E$22</f>
        <v>0</v>
      </c>
      <c r="O72" s="91">
        <f>'PMS(input)'!$E$23</f>
        <v>0</v>
      </c>
      <c r="P72" s="87">
        <f t="shared" si="6"/>
        <v>0</v>
      </c>
      <c r="Q72" s="87">
        <f t="shared" si="7"/>
        <v>0</v>
      </c>
      <c r="R72" s="55">
        <f t="shared" si="8"/>
        <v>0</v>
      </c>
    </row>
    <row r="73" spans="1:18" x14ac:dyDescent="0.15">
      <c r="A73" s="151"/>
      <c r="B73" s="53">
        <v>13</v>
      </c>
      <c r="C73" s="54"/>
      <c r="D73" s="54"/>
      <c r="E73" s="54"/>
      <c r="F73" s="54"/>
      <c r="G73" s="92">
        <f>'PMS(input)'!$E$34</f>
        <v>5</v>
      </c>
      <c r="H73" s="54"/>
      <c r="I73" s="54"/>
      <c r="J73" s="92">
        <f>'PMS(input)'!$E$38</f>
        <v>9.8000000000000007</v>
      </c>
      <c r="K73" s="90">
        <f>'PMS(input)'!$E$37</f>
        <v>0.73599999999999999</v>
      </c>
      <c r="L73" s="90">
        <f>'PMS(input)'!$E$20</f>
        <v>0.39459</v>
      </c>
      <c r="M73" s="91">
        <f>'PMS(input)'!$E$21</f>
        <v>0</v>
      </c>
      <c r="N73" s="91">
        <f>'PMS(input)'!$E$22</f>
        <v>0</v>
      </c>
      <c r="O73" s="91">
        <f>'PMS(input)'!$E$23</f>
        <v>0</v>
      </c>
      <c r="P73" s="87">
        <f t="shared" si="6"/>
        <v>0</v>
      </c>
      <c r="Q73" s="87">
        <f t="shared" si="7"/>
        <v>0</v>
      </c>
      <c r="R73" s="55">
        <f t="shared" si="8"/>
        <v>0</v>
      </c>
    </row>
    <row r="74" spans="1:18" x14ac:dyDescent="0.15">
      <c r="A74" s="151"/>
      <c r="B74" s="53">
        <v>14</v>
      </c>
      <c r="C74" s="54"/>
      <c r="D74" s="54"/>
      <c r="E74" s="54"/>
      <c r="F74" s="54"/>
      <c r="G74" s="92">
        <f>'PMS(input)'!$E$34</f>
        <v>5</v>
      </c>
      <c r="H74" s="54"/>
      <c r="I74" s="54"/>
      <c r="J74" s="92">
        <f>'PMS(input)'!$E$38</f>
        <v>9.8000000000000007</v>
      </c>
      <c r="K74" s="90">
        <f>'PMS(input)'!$E$37</f>
        <v>0.73599999999999999</v>
      </c>
      <c r="L74" s="90">
        <f>'PMS(input)'!$E$20</f>
        <v>0.39459</v>
      </c>
      <c r="M74" s="91">
        <f>'PMS(input)'!$E$21</f>
        <v>0</v>
      </c>
      <c r="N74" s="91">
        <f>'PMS(input)'!$E$22</f>
        <v>0</v>
      </c>
      <c r="O74" s="91">
        <f>'PMS(input)'!$E$23</f>
        <v>0</v>
      </c>
      <c r="P74" s="87">
        <f t="shared" si="6"/>
        <v>0</v>
      </c>
      <c r="Q74" s="87">
        <f t="shared" si="7"/>
        <v>0</v>
      </c>
      <c r="R74" s="55">
        <f t="shared" si="8"/>
        <v>0</v>
      </c>
    </row>
    <row r="75" spans="1:18" x14ac:dyDescent="0.15">
      <c r="A75" s="151"/>
      <c r="B75" s="53">
        <v>15</v>
      </c>
      <c r="C75" s="54"/>
      <c r="D75" s="54"/>
      <c r="E75" s="54"/>
      <c r="F75" s="54"/>
      <c r="G75" s="92">
        <f>'PMS(input)'!$E$34</f>
        <v>5</v>
      </c>
      <c r="H75" s="54"/>
      <c r="I75" s="54"/>
      <c r="J75" s="92">
        <f>'PMS(input)'!$E$38</f>
        <v>9.8000000000000007</v>
      </c>
      <c r="K75" s="90">
        <f>'PMS(input)'!$E$37</f>
        <v>0.73599999999999999</v>
      </c>
      <c r="L75" s="90">
        <f>'PMS(input)'!$E$20</f>
        <v>0.39459</v>
      </c>
      <c r="M75" s="91">
        <f>'PMS(input)'!$E$21</f>
        <v>0</v>
      </c>
      <c r="N75" s="91">
        <f>'PMS(input)'!$E$22</f>
        <v>0</v>
      </c>
      <c r="O75" s="91">
        <f>'PMS(input)'!$E$23</f>
        <v>0</v>
      </c>
      <c r="P75" s="87">
        <f t="shared" si="6"/>
        <v>0</v>
      </c>
      <c r="Q75" s="87">
        <f t="shared" si="7"/>
        <v>0</v>
      </c>
      <c r="R75" s="55">
        <f t="shared" si="8"/>
        <v>0</v>
      </c>
    </row>
    <row r="76" spans="1:18" x14ac:dyDescent="0.15">
      <c r="A76" s="151"/>
      <c r="B76" s="53">
        <v>16</v>
      </c>
      <c r="C76" s="54"/>
      <c r="D76" s="54"/>
      <c r="E76" s="54"/>
      <c r="F76" s="54"/>
      <c r="G76" s="92">
        <f>'PMS(input)'!$E$34</f>
        <v>5</v>
      </c>
      <c r="H76" s="54"/>
      <c r="I76" s="54"/>
      <c r="J76" s="92">
        <f>'PMS(input)'!$E$38</f>
        <v>9.8000000000000007</v>
      </c>
      <c r="K76" s="90">
        <f>'PMS(input)'!$E$37</f>
        <v>0.73599999999999999</v>
      </c>
      <c r="L76" s="90">
        <f>'PMS(input)'!$E$20</f>
        <v>0.39459</v>
      </c>
      <c r="M76" s="91">
        <f>'PMS(input)'!$E$21</f>
        <v>0</v>
      </c>
      <c r="N76" s="91">
        <f>'PMS(input)'!$E$22</f>
        <v>0</v>
      </c>
      <c r="O76" s="91">
        <f>'PMS(input)'!$E$23</f>
        <v>0</v>
      </c>
      <c r="P76" s="87">
        <f t="shared" si="6"/>
        <v>0</v>
      </c>
      <c r="Q76" s="87">
        <f t="shared" si="7"/>
        <v>0</v>
      </c>
      <c r="R76" s="55">
        <f t="shared" si="8"/>
        <v>0</v>
      </c>
    </row>
    <row r="77" spans="1:18" x14ac:dyDescent="0.15">
      <c r="A77" s="151"/>
      <c r="B77" s="53">
        <v>17</v>
      </c>
      <c r="C77" s="54"/>
      <c r="D77" s="54"/>
      <c r="E77" s="54"/>
      <c r="F77" s="54"/>
      <c r="G77" s="92">
        <f>'PMS(input)'!$E$34</f>
        <v>5</v>
      </c>
      <c r="H77" s="54"/>
      <c r="I77" s="54"/>
      <c r="J77" s="92">
        <f>'PMS(input)'!$E$38</f>
        <v>9.8000000000000007</v>
      </c>
      <c r="K77" s="90">
        <f>'PMS(input)'!$E$37</f>
        <v>0.73599999999999999</v>
      </c>
      <c r="L77" s="90">
        <f>'PMS(input)'!$E$20</f>
        <v>0.39459</v>
      </c>
      <c r="M77" s="91">
        <f>'PMS(input)'!$E$21</f>
        <v>0</v>
      </c>
      <c r="N77" s="91">
        <f>'PMS(input)'!$E$22</f>
        <v>0</v>
      </c>
      <c r="O77" s="91">
        <f>'PMS(input)'!$E$23</f>
        <v>0</v>
      </c>
      <c r="P77" s="87">
        <f t="shared" si="6"/>
        <v>0</v>
      </c>
      <c r="Q77" s="87">
        <f t="shared" si="7"/>
        <v>0</v>
      </c>
      <c r="R77" s="55">
        <f t="shared" si="8"/>
        <v>0</v>
      </c>
    </row>
    <row r="78" spans="1:18" x14ac:dyDescent="0.15">
      <c r="A78" s="151"/>
      <c r="B78" s="53">
        <v>18</v>
      </c>
      <c r="C78" s="54"/>
      <c r="D78" s="54"/>
      <c r="E78" s="54"/>
      <c r="F78" s="54"/>
      <c r="G78" s="92">
        <f>'PMS(input)'!$E$34</f>
        <v>5</v>
      </c>
      <c r="H78" s="54"/>
      <c r="I78" s="54"/>
      <c r="J78" s="92">
        <f>'PMS(input)'!$E$38</f>
        <v>9.8000000000000007</v>
      </c>
      <c r="K78" s="90">
        <f>'PMS(input)'!$E$37</f>
        <v>0.73599999999999999</v>
      </c>
      <c r="L78" s="90">
        <f>'PMS(input)'!$E$20</f>
        <v>0.39459</v>
      </c>
      <c r="M78" s="91">
        <f>'PMS(input)'!$E$21</f>
        <v>0</v>
      </c>
      <c r="N78" s="91">
        <f>'PMS(input)'!$E$22</f>
        <v>0</v>
      </c>
      <c r="O78" s="91">
        <f>'PMS(input)'!$E$23</f>
        <v>0</v>
      </c>
      <c r="P78" s="87">
        <f t="shared" si="6"/>
        <v>0</v>
      </c>
      <c r="Q78" s="87">
        <f t="shared" si="7"/>
        <v>0</v>
      </c>
      <c r="R78" s="55">
        <f t="shared" si="8"/>
        <v>0</v>
      </c>
    </row>
    <row r="79" spans="1:18" x14ac:dyDescent="0.15">
      <c r="A79" s="151"/>
      <c r="B79" s="53">
        <v>19</v>
      </c>
      <c r="C79" s="54"/>
      <c r="D79" s="54"/>
      <c r="E79" s="54"/>
      <c r="F79" s="54"/>
      <c r="G79" s="92">
        <f>'PMS(input)'!$E$34</f>
        <v>5</v>
      </c>
      <c r="H79" s="54"/>
      <c r="I79" s="54"/>
      <c r="J79" s="92">
        <f>'PMS(input)'!$E$38</f>
        <v>9.8000000000000007</v>
      </c>
      <c r="K79" s="90">
        <f>'PMS(input)'!$E$37</f>
        <v>0.73599999999999999</v>
      </c>
      <c r="L79" s="90">
        <f>'PMS(input)'!$E$20</f>
        <v>0.39459</v>
      </c>
      <c r="M79" s="91">
        <f>'PMS(input)'!$E$21</f>
        <v>0</v>
      </c>
      <c r="N79" s="91">
        <f>'PMS(input)'!$E$22</f>
        <v>0</v>
      </c>
      <c r="O79" s="91">
        <f>'PMS(input)'!$E$23</f>
        <v>0</v>
      </c>
      <c r="P79" s="87">
        <f t="shared" si="6"/>
        <v>0</v>
      </c>
      <c r="Q79" s="87">
        <f t="shared" si="7"/>
        <v>0</v>
      </c>
      <c r="R79" s="55">
        <f t="shared" si="8"/>
        <v>0</v>
      </c>
    </row>
    <row r="80" spans="1:18" x14ac:dyDescent="0.15">
      <c r="A80" s="151"/>
      <c r="B80" s="53">
        <v>20</v>
      </c>
      <c r="C80" s="54"/>
      <c r="D80" s="54"/>
      <c r="E80" s="54"/>
      <c r="F80" s="54"/>
      <c r="G80" s="92">
        <f>'PMS(input)'!$E$34</f>
        <v>5</v>
      </c>
      <c r="H80" s="54"/>
      <c r="I80" s="54"/>
      <c r="J80" s="92">
        <f>'PMS(input)'!$E$38</f>
        <v>9.8000000000000007</v>
      </c>
      <c r="K80" s="90">
        <f>'PMS(input)'!$E$37</f>
        <v>0.73599999999999999</v>
      </c>
      <c r="L80" s="90">
        <f>'PMS(input)'!$E$20</f>
        <v>0.39459</v>
      </c>
      <c r="M80" s="91">
        <f>'PMS(input)'!$E$21</f>
        <v>0</v>
      </c>
      <c r="N80" s="91">
        <f>'PMS(input)'!$E$22</f>
        <v>0</v>
      </c>
      <c r="O80" s="91">
        <f>'PMS(input)'!$E$23</f>
        <v>0</v>
      </c>
      <c r="P80" s="87">
        <f t="shared" si="6"/>
        <v>0</v>
      </c>
      <c r="Q80" s="87">
        <f t="shared" si="7"/>
        <v>0</v>
      </c>
      <c r="R80" s="55">
        <f>P80-Q80</f>
        <v>0</v>
      </c>
    </row>
    <row r="81" spans="1:18" ht="15" x14ac:dyDescent="0.15">
      <c r="A81" s="151"/>
      <c r="B81" s="56" t="s">
        <v>79</v>
      </c>
      <c r="C81" s="57" t="s">
        <v>76</v>
      </c>
      <c r="D81" s="57" t="s">
        <v>76</v>
      </c>
      <c r="E81" s="57" t="s">
        <v>76</v>
      </c>
      <c r="F81" s="57" t="s">
        <v>76</v>
      </c>
      <c r="G81" s="57" t="s">
        <v>76</v>
      </c>
      <c r="H81" s="57" t="s">
        <v>76</v>
      </c>
      <c r="I81" s="57" t="s">
        <v>76</v>
      </c>
      <c r="J81" s="57" t="s">
        <v>76</v>
      </c>
      <c r="K81" s="57" t="s">
        <v>76</v>
      </c>
      <c r="L81" s="57" t="s">
        <v>76</v>
      </c>
      <c r="M81" s="57" t="s">
        <v>76</v>
      </c>
      <c r="N81" s="57" t="s">
        <v>76</v>
      </c>
      <c r="O81" s="57" t="s">
        <v>76</v>
      </c>
      <c r="P81" s="58">
        <f>SUMIF(P61:P80,"&gt;0",P61:P80)</f>
        <v>0</v>
      </c>
      <c r="Q81" s="58">
        <f>SUMIF(Q61:Q80,"&gt;0",Q61:Q80)</f>
        <v>0</v>
      </c>
      <c r="R81" s="58">
        <f>SUMIF(R61:R80,"&gt;0",R61:R80)</f>
        <v>0</v>
      </c>
    </row>
  </sheetData>
  <sheetProtection formatCells="0" formatRows="0"/>
  <mergeCells count="11">
    <mergeCell ref="D30:M30"/>
    <mergeCell ref="F57:O57"/>
    <mergeCell ref="P57:R57"/>
    <mergeCell ref="A61:A81"/>
    <mergeCell ref="P3:R3"/>
    <mergeCell ref="A34:A54"/>
    <mergeCell ref="C3:F3"/>
    <mergeCell ref="A7:A27"/>
    <mergeCell ref="N30:P30"/>
    <mergeCell ref="C57:E57"/>
    <mergeCell ref="G3:O3"/>
  </mergeCells>
  <phoneticPr fontId="28"/>
  <pageMargins left="0.23622047244094491" right="0.23622047244094491" top="0.74803149606299213" bottom="0.74803149606299213" header="0.31496062992125984" footer="0.31496062992125984"/>
  <pageSetup paperSize="8" scale="49"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V81"/>
  <sheetViews>
    <sheetView showGridLines="0" view="pageBreakPreview" zoomScale="60" zoomScaleNormal="70" workbookViewId="0"/>
  </sheetViews>
  <sheetFormatPr defaultColWidth="9" defaultRowHeight="14.25" x14ac:dyDescent="0.15"/>
  <cols>
    <col min="1" max="1" width="14.375" style="40" customWidth="1"/>
    <col min="2" max="10" width="21.875" style="40" customWidth="1"/>
    <col min="11" max="11" width="25.75" style="40" customWidth="1"/>
    <col min="12" max="21" width="21.875" style="40" customWidth="1"/>
    <col min="22" max="22" width="13.875" style="40" customWidth="1"/>
    <col min="23" max="16384" width="9" style="40"/>
  </cols>
  <sheetData>
    <row r="1" spans="1:22" ht="15" x14ac:dyDescent="0.15">
      <c r="A1" s="110" t="s">
        <v>179</v>
      </c>
      <c r="R1" s="41" t="str">
        <f>'PMS(input)'!K1</f>
        <v>JCM_MM_F_PMS_ver01.0</v>
      </c>
    </row>
    <row r="2" spans="1:22" x14ac:dyDescent="0.15">
      <c r="A2" s="40" t="s">
        <v>151</v>
      </c>
      <c r="V2" s="41"/>
    </row>
    <row r="3" spans="1:22" s="43" customFormat="1" ht="27.6" customHeight="1" x14ac:dyDescent="0.15">
      <c r="A3" s="42"/>
      <c r="B3" s="42"/>
      <c r="C3" s="145" t="s">
        <v>68</v>
      </c>
      <c r="D3" s="146"/>
      <c r="E3" s="146"/>
      <c r="F3" s="147"/>
      <c r="G3" s="145" t="s">
        <v>69</v>
      </c>
      <c r="H3" s="146"/>
      <c r="I3" s="146"/>
      <c r="J3" s="146"/>
      <c r="K3" s="146"/>
      <c r="L3" s="146"/>
      <c r="M3" s="146"/>
      <c r="N3" s="146"/>
      <c r="O3" s="147"/>
      <c r="P3" s="148" t="s">
        <v>70</v>
      </c>
      <c r="Q3" s="149"/>
      <c r="R3" s="150"/>
    </row>
    <row r="4" spans="1:22" ht="18.75" x14ac:dyDescent="0.15">
      <c r="A4" s="98" t="s">
        <v>71</v>
      </c>
      <c r="B4" s="45" t="s">
        <v>72</v>
      </c>
      <c r="C4" s="24" t="s">
        <v>106</v>
      </c>
      <c r="D4" s="24" t="s">
        <v>108</v>
      </c>
      <c r="E4" s="24" t="s">
        <v>37</v>
      </c>
      <c r="F4" s="24" t="s">
        <v>42</v>
      </c>
      <c r="G4" s="31" t="s">
        <v>54</v>
      </c>
      <c r="H4" s="31" t="s">
        <v>110</v>
      </c>
      <c r="I4" s="31" t="s">
        <v>118</v>
      </c>
      <c r="J4" s="31" t="s">
        <v>119</v>
      </c>
      <c r="K4" s="31" t="s">
        <v>122</v>
      </c>
      <c r="L4" s="31" t="s">
        <v>44</v>
      </c>
      <c r="M4" s="31" t="s">
        <v>44</v>
      </c>
      <c r="N4" s="31" t="s">
        <v>44</v>
      </c>
      <c r="O4" s="31" t="s">
        <v>44</v>
      </c>
      <c r="P4" s="45" t="s">
        <v>114</v>
      </c>
      <c r="Q4" s="45" t="s">
        <v>115</v>
      </c>
      <c r="R4" s="45" t="s">
        <v>116</v>
      </c>
    </row>
    <row r="5" spans="1:22" ht="71.25" x14ac:dyDescent="0.15">
      <c r="A5" s="98" t="s">
        <v>73</v>
      </c>
      <c r="B5" s="46" t="s">
        <v>155</v>
      </c>
      <c r="C5" s="111" t="s">
        <v>250</v>
      </c>
      <c r="D5" s="97" t="s">
        <v>109</v>
      </c>
      <c r="E5" s="111" t="s">
        <v>38</v>
      </c>
      <c r="F5" s="111" t="s">
        <v>43</v>
      </c>
      <c r="G5" s="97" t="s">
        <v>132</v>
      </c>
      <c r="H5" s="97" t="s">
        <v>117</v>
      </c>
      <c r="I5" s="97" t="s">
        <v>112</v>
      </c>
      <c r="J5" s="97" t="s">
        <v>120</v>
      </c>
      <c r="K5" s="97" t="s">
        <v>123</v>
      </c>
      <c r="L5" s="48" t="s">
        <v>45</v>
      </c>
      <c r="M5" s="49" t="s">
        <v>47</v>
      </c>
      <c r="N5" s="49" t="s">
        <v>50</v>
      </c>
      <c r="O5" s="49" t="s">
        <v>74</v>
      </c>
      <c r="P5" s="47" t="s">
        <v>156</v>
      </c>
      <c r="Q5" s="47" t="s">
        <v>157</v>
      </c>
      <c r="R5" s="47" t="s">
        <v>158</v>
      </c>
    </row>
    <row r="6" spans="1:22" ht="18.75" x14ac:dyDescent="0.15">
      <c r="A6" s="98" t="s">
        <v>75</v>
      </c>
      <c r="B6" s="50" t="s">
        <v>76</v>
      </c>
      <c r="C6" s="51" t="s">
        <v>107</v>
      </c>
      <c r="D6" s="51" t="s">
        <v>98</v>
      </c>
      <c r="E6" s="52" t="s">
        <v>39</v>
      </c>
      <c r="F6" s="51" t="s">
        <v>98</v>
      </c>
      <c r="G6" s="36" t="s">
        <v>33</v>
      </c>
      <c r="H6" s="36" t="s">
        <v>111</v>
      </c>
      <c r="I6" s="36" t="s">
        <v>111</v>
      </c>
      <c r="J6" s="51" t="s">
        <v>121</v>
      </c>
      <c r="K6" s="25" t="s">
        <v>255</v>
      </c>
      <c r="L6" s="52" t="s">
        <v>46</v>
      </c>
      <c r="M6" s="52" t="s">
        <v>46</v>
      </c>
      <c r="N6" s="52" t="s">
        <v>46</v>
      </c>
      <c r="O6" s="52" t="s">
        <v>46</v>
      </c>
      <c r="P6" s="50" t="s">
        <v>77</v>
      </c>
      <c r="Q6" s="50" t="s">
        <v>77</v>
      </c>
      <c r="R6" s="50" t="s">
        <v>77</v>
      </c>
    </row>
    <row r="7" spans="1:22" x14ac:dyDescent="0.15">
      <c r="A7" s="151" t="s">
        <v>78</v>
      </c>
      <c r="B7" s="53">
        <v>1</v>
      </c>
      <c r="C7" s="54"/>
      <c r="D7" s="54"/>
      <c r="E7" s="113">
        <f>'PMS(input)'!$E$13</f>
        <v>0</v>
      </c>
      <c r="F7" s="114">
        <f>'PMS(input)'!$E$14</f>
        <v>0</v>
      </c>
      <c r="G7" s="89">
        <f>'PMS(input)'!$E$24</f>
        <v>4.34</v>
      </c>
      <c r="H7" s="54"/>
      <c r="I7" s="54"/>
      <c r="J7" s="54"/>
      <c r="K7" s="54"/>
      <c r="L7" s="90">
        <f>'PMS(input)'!$E$20</f>
        <v>0.39459</v>
      </c>
      <c r="M7" s="91">
        <f>'PMS(input)'!$E$21</f>
        <v>0</v>
      </c>
      <c r="N7" s="91">
        <f>'PMS(input)'!$E$22</f>
        <v>0</v>
      </c>
      <c r="O7" s="91">
        <f>'PMS(input)'!$E$23</f>
        <v>0</v>
      </c>
      <c r="P7" s="93">
        <f>IF(ISERROR((H7-I7)*C7*J7*K7/G7*SMALL(L7:O7,COUNTIF(L7:O7,0)+1)),0,(H7-I7)*C7*J7*K7/G7*SMALL(L7:O7,COUNTIF(L7:O7,0)+1))</f>
        <v>0</v>
      </c>
      <c r="Q7" s="93">
        <f>IF(ISERROR(D7*SMALL(L7:O7,COUNTIF(L7:O7,0)+1)),0,(D7*SMALL(L7:O7,COUNTIF(L7:O7,0)+1)))</f>
        <v>0</v>
      </c>
      <c r="R7" s="55">
        <f>P7-Q7</f>
        <v>0</v>
      </c>
    </row>
    <row r="8" spans="1:22" x14ac:dyDescent="0.15">
      <c r="A8" s="151"/>
      <c r="B8" s="53">
        <v>2</v>
      </c>
      <c r="C8" s="54"/>
      <c r="D8" s="54"/>
      <c r="E8" s="113">
        <f>'PMS(input)'!$E$13</f>
        <v>0</v>
      </c>
      <c r="F8" s="114">
        <f>'PMS(input)'!$E$14</f>
        <v>0</v>
      </c>
      <c r="G8" s="89">
        <f>'PMS(input)'!$E$24</f>
        <v>4.34</v>
      </c>
      <c r="H8" s="54"/>
      <c r="I8" s="54"/>
      <c r="J8" s="54"/>
      <c r="K8" s="54"/>
      <c r="L8" s="90">
        <f>'PMS(input)'!$E$20</f>
        <v>0.39459</v>
      </c>
      <c r="M8" s="91">
        <f>'PMS(input)'!$E$21</f>
        <v>0</v>
      </c>
      <c r="N8" s="91">
        <f>'PMS(input)'!$E$22</f>
        <v>0</v>
      </c>
      <c r="O8" s="91">
        <f>'PMS(input)'!$E$23</f>
        <v>0</v>
      </c>
      <c r="P8" s="93">
        <f t="shared" ref="P8:P26" si="0">IF(ISERROR((H8-I8)*C8*J8*K8/G8*SMALL(L8:O8,COUNTIF(L8:O8,0)+1)),0,(H8-I8)*C8*J8*K8/G8*SMALL(L8:O8,COUNTIF(L8:O8,0)+1))</f>
        <v>0</v>
      </c>
      <c r="Q8" s="93">
        <f t="shared" ref="Q8:Q26" si="1">IF(ISERROR(D8*SMALL(L8:O8,COUNTIF(L8:O8,0)+1)),0,(D8*SMALL(L8:O8,COUNTIF(L8:O8,0)+1)))</f>
        <v>0</v>
      </c>
      <c r="R8" s="55">
        <f t="shared" ref="R8:R26" si="2">P8-Q8</f>
        <v>0</v>
      </c>
    </row>
    <row r="9" spans="1:22" x14ac:dyDescent="0.15">
      <c r="A9" s="151"/>
      <c r="B9" s="53">
        <v>3</v>
      </c>
      <c r="C9" s="54"/>
      <c r="D9" s="54"/>
      <c r="E9" s="113">
        <f>'PMS(input)'!$E$13</f>
        <v>0</v>
      </c>
      <c r="F9" s="114">
        <f>'PMS(input)'!$E$14</f>
        <v>0</v>
      </c>
      <c r="G9" s="89">
        <f>'PMS(input)'!$E$24</f>
        <v>4.34</v>
      </c>
      <c r="H9" s="54"/>
      <c r="I9" s="54"/>
      <c r="J9" s="54"/>
      <c r="K9" s="54"/>
      <c r="L9" s="90">
        <f>'PMS(input)'!$E$20</f>
        <v>0.39459</v>
      </c>
      <c r="M9" s="91">
        <f>'PMS(input)'!$E$21</f>
        <v>0</v>
      </c>
      <c r="N9" s="91">
        <f>'PMS(input)'!$E$22</f>
        <v>0</v>
      </c>
      <c r="O9" s="91">
        <f>'PMS(input)'!$E$23</f>
        <v>0</v>
      </c>
      <c r="P9" s="93">
        <f t="shared" si="0"/>
        <v>0</v>
      </c>
      <c r="Q9" s="93">
        <f t="shared" si="1"/>
        <v>0</v>
      </c>
      <c r="R9" s="55">
        <f t="shared" si="2"/>
        <v>0</v>
      </c>
    </row>
    <row r="10" spans="1:22" x14ac:dyDescent="0.15">
      <c r="A10" s="151"/>
      <c r="B10" s="53">
        <v>4</v>
      </c>
      <c r="C10" s="54"/>
      <c r="D10" s="54"/>
      <c r="E10" s="113">
        <f>'PMS(input)'!$E$13</f>
        <v>0</v>
      </c>
      <c r="F10" s="114">
        <f>'PMS(input)'!$E$14</f>
        <v>0</v>
      </c>
      <c r="G10" s="89">
        <f>'PMS(input)'!$E$24</f>
        <v>4.34</v>
      </c>
      <c r="H10" s="54"/>
      <c r="I10" s="54"/>
      <c r="J10" s="54"/>
      <c r="K10" s="54"/>
      <c r="L10" s="90">
        <f>'PMS(input)'!$E$20</f>
        <v>0.39459</v>
      </c>
      <c r="M10" s="91">
        <f>'PMS(input)'!$E$21</f>
        <v>0</v>
      </c>
      <c r="N10" s="91">
        <f>'PMS(input)'!$E$22</f>
        <v>0</v>
      </c>
      <c r="O10" s="91">
        <f>'PMS(input)'!$E$23</f>
        <v>0</v>
      </c>
      <c r="P10" s="93">
        <f t="shared" si="0"/>
        <v>0</v>
      </c>
      <c r="Q10" s="93">
        <f t="shared" si="1"/>
        <v>0</v>
      </c>
      <c r="R10" s="55">
        <f t="shared" si="2"/>
        <v>0</v>
      </c>
    </row>
    <row r="11" spans="1:22" x14ac:dyDescent="0.15">
      <c r="A11" s="151"/>
      <c r="B11" s="53">
        <v>5</v>
      </c>
      <c r="C11" s="54"/>
      <c r="D11" s="54"/>
      <c r="E11" s="113">
        <f>'PMS(input)'!$E$13</f>
        <v>0</v>
      </c>
      <c r="F11" s="114">
        <f>'PMS(input)'!$E$14</f>
        <v>0</v>
      </c>
      <c r="G11" s="89">
        <f>'PMS(input)'!$E$24</f>
        <v>4.34</v>
      </c>
      <c r="H11" s="54"/>
      <c r="I11" s="54"/>
      <c r="J11" s="54"/>
      <c r="K11" s="54"/>
      <c r="L11" s="90">
        <f>'PMS(input)'!$E$20</f>
        <v>0.39459</v>
      </c>
      <c r="M11" s="91">
        <f>'PMS(input)'!$E$21</f>
        <v>0</v>
      </c>
      <c r="N11" s="91">
        <f>'PMS(input)'!$E$22</f>
        <v>0</v>
      </c>
      <c r="O11" s="91">
        <f>'PMS(input)'!$E$23</f>
        <v>0</v>
      </c>
      <c r="P11" s="93">
        <f t="shared" si="0"/>
        <v>0</v>
      </c>
      <c r="Q11" s="93">
        <f t="shared" si="1"/>
        <v>0</v>
      </c>
      <c r="R11" s="55">
        <f t="shared" si="2"/>
        <v>0</v>
      </c>
    </row>
    <row r="12" spans="1:22" x14ac:dyDescent="0.15">
      <c r="A12" s="151"/>
      <c r="B12" s="53">
        <v>6</v>
      </c>
      <c r="C12" s="54"/>
      <c r="D12" s="54"/>
      <c r="E12" s="113">
        <f>'PMS(input)'!$E$13</f>
        <v>0</v>
      </c>
      <c r="F12" s="114">
        <f>'PMS(input)'!$E$14</f>
        <v>0</v>
      </c>
      <c r="G12" s="89">
        <f>'PMS(input)'!$E$24</f>
        <v>4.34</v>
      </c>
      <c r="H12" s="54"/>
      <c r="I12" s="54"/>
      <c r="J12" s="54"/>
      <c r="K12" s="54"/>
      <c r="L12" s="90">
        <f>'PMS(input)'!$E$20</f>
        <v>0.39459</v>
      </c>
      <c r="M12" s="91">
        <f>'PMS(input)'!$E$21</f>
        <v>0</v>
      </c>
      <c r="N12" s="91">
        <f>'PMS(input)'!$E$22</f>
        <v>0</v>
      </c>
      <c r="O12" s="91">
        <f>'PMS(input)'!$E$23</f>
        <v>0</v>
      </c>
      <c r="P12" s="93">
        <f t="shared" si="0"/>
        <v>0</v>
      </c>
      <c r="Q12" s="93">
        <f t="shared" si="1"/>
        <v>0</v>
      </c>
      <c r="R12" s="55">
        <f t="shared" si="2"/>
        <v>0</v>
      </c>
    </row>
    <row r="13" spans="1:22" x14ac:dyDescent="0.15">
      <c r="A13" s="151"/>
      <c r="B13" s="53">
        <v>7</v>
      </c>
      <c r="C13" s="54"/>
      <c r="D13" s="54"/>
      <c r="E13" s="113">
        <f>'PMS(input)'!$E$13</f>
        <v>0</v>
      </c>
      <c r="F13" s="114">
        <f>'PMS(input)'!$E$14</f>
        <v>0</v>
      </c>
      <c r="G13" s="89">
        <f>'PMS(input)'!$E$24</f>
        <v>4.34</v>
      </c>
      <c r="H13" s="54"/>
      <c r="I13" s="54"/>
      <c r="J13" s="54"/>
      <c r="K13" s="54"/>
      <c r="L13" s="90">
        <f>'PMS(input)'!$E$20</f>
        <v>0.39459</v>
      </c>
      <c r="M13" s="91">
        <f>'PMS(input)'!$E$21</f>
        <v>0</v>
      </c>
      <c r="N13" s="91">
        <f>'PMS(input)'!$E$22</f>
        <v>0</v>
      </c>
      <c r="O13" s="91">
        <f>'PMS(input)'!$E$23</f>
        <v>0</v>
      </c>
      <c r="P13" s="93">
        <f t="shared" si="0"/>
        <v>0</v>
      </c>
      <c r="Q13" s="93">
        <f t="shared" si="1"/>
        <v>0</v>
      </c>
      <c r="R13" s="55">
        <f t="shared" si="2"/>
        <v>0</v>
      </c>
    </row>
    <row r="14" spans="1:22" x14ac:dyDescent="0.15">
      <c r="A14" s="151"/>
      <c r="B14" s="53">
        <v>8</v>
      </c>
      <c r="C14" s="54"/>
      <c r="D14" s="54"/>
      <c r="E14" s="113">
        <f>'PMS(input)'!$E$13</f>
        <v>0</v>
      </c>
      <c r="F14" s="114">
        <f>'PMS(input)'!$E$14</f>
        <v>0</v>
      </c>
      <c r="G14" s="89">
        <f>'PMS(input)'!$E$24</f>
        <v>4.34</v>
      </c>
      <c r="H14" s="54"/>
      <c r="I14" s="54"/>
      <c r="J14" s="54"/>
      <c r="K14" s="54"/>
      <c r="L14" s="90">
        <f>'PMS(input)'!$E$20</f>
        <v>0.39459</v>
      </c>
      <c r="M14" s="91">
        <f>'PMS(input)'!$E$21</f>
        <v>0</v>
      </c>
      <c r="N14" s="91">
        <f>'PMS(input)'!$E$22</f>
        <v>0</v>
      </c>
      <c r="O14" s="91">
        <f>'PMS(input)'!$E$23</f>
        <v>0</v>
      </c>
      <c r="P14" s="93">
        <f t="shared" si="0"/>
        <v>0</v>
      </c>
      <c r="Q14" s="93">
        <f t="shared" si="1"/>
        <v>0</v>
      </c>
      <c r="R14" s="55">
        <f t="shared" si="2"/>
        <v>0</v>
      </c>
    </row>
    <row r="15" spans="1:22" x14ac:dyDescent="0.15">
      <c r="A15" s="151"/>
      <c r="B15" s="53">
        <v>9</v>
      </c>
      <c r="C15" s="54"/>
      <c r="D15" s="54"/>
      <c r="E15" s="113">
        <f>'PMS(input)'!$E$13</f>
        <v>0</v>
      </c>
      <c r="F15" s="114">
        <f>'PMS(input)'!$E$14</f>
        <v>0</v>
      </c>
      <c r="G15" s="89">
        <f>'PMS(input)'!$E$24</f>
        <v>4.34</v>
      </c>
      <c r="H15" s="54"/>
      <c r="I15" s="54"/>
      <c r="J15" s="54"/>
      <c r="K15" s="54"/>
      <c r="L15" s="90">
        <f>'PMS(input)'!$E$20</f>
        <v>0.39459</v>
      </c>
      <c r="M15" s="91">
        <f>'PMS(input)'!$E$21</f>
        <v>0</v>
      </c>
      <c r="N15" s="91">
        <f>'PMS(input)'!$E$22</f>
        <v>0</v>
      </c>
      <c r="O15" s="91">
        <f>'PMS(input)'!$E$23</f>
        <v>0</v>
      </c>
      <c r="P15" s="93">
        <f t="shared" si="0"/>
        <v>0</v>
      </c>
      <c r="Q15" s="93">
        <f t="shared" si="1"/>
        <v>0</v>
      </c>
      <c r="R15" s="55">
        <f t="shared" si="2"/>
        <v>0</v>
      </c>
    </row>
    <row r="16" spans="1:22" x14ac:dyDescent="0.15">
      <c r="A16" s="151"/>
      <c r="B16" s="53">
        <v>10</v>
      </c>
      <c r="C16" s="54"/>
      <c r="D16" s="54"/>
      <c r="E16" s="113">
        <f>'PMS(input)'!$E$13</f>
        <v>0</v>
      </c>
      <c r="F16" s="114">
        <f>'PMS(input)'!$E$14</f>
        <v>0</v>
      </c>
      <c r="G16" s="89">
        <f>'PMS(input)'!$E$24</f>
        <v>4.34</v>
      </c>
      <c r="H16" s="54"/>
      <c r="I16" s="54"/>
      <c r="J16" s="54"/>
      <c r="K16" s="54"/>
      <c r="L16" s="90">
        <f>'PMS(input)'!$E$20</f>
        <v>0.39459</v>
      </c>
      <c r="M16" s="91">
        <f>'PMS(input)'!$E$21</f>
        <v>0</v>
      </c>
      <c r="N16" s="91">
        <f>'PMS(input)'!$E$22</f>
        <v>0</v>
      </c>
      <c r="O16" s="91">
        <f>'PMS(input)'!$E$23</f>
        <v>0</v>
      </c>
      <c r="P16" s="93">
        <f t="shared" si="0"/>
        <v>0</v>
      </c>
      <c r="Q16" s="93">
        <f t="shared" si="1"/>
        <v>0</v>
      </c>
      <c r="R16" s="55">
        <f t="shared" si="2"/>
        <v>0</v>
      </c>
    </row>
    <row r="17" spans="1:22" x14ac:dyDescent="0.15">
      <c r="A17" s="151"/>
      <c r="B17" s="53">
        <v>11</v>
      </c>
      <c r="C17" s="54"/>
      <c r="D17" s="54"/>
      <c r="E17" s="113">
        <f>'PMS(input)'!$E$13</f>
        <v>0</v>
      </c>
      <c r="F17" s="114">
        <f>'PMS(input)'!$E$14</f>
        <v>0</v>
      </c>
      <c r="G17" s="89">
        <f>'PMS(input)'!$E$24</f>
        <v>4.34</v>
      </c>
      <c r="H17" s="54"/>
      <c r="I17" s="54"/>
      <c r="J17" s="54"/>
      <c r="K17" s="54"/>
      <c r="L17" s="90">
        <f>'PMS(input)'!$E$20</f>
        <v>0.39459</v>
      </c>
      <c r="M17" s="91">
        <f>'PMS(input)'!$E$21</f>
        <v>0</v>
      </c>
      <c r="N17" s="91">
        <f>'PMS(input)'!$E$22</f>
        <v>0</v>
      </c>
      <c r="O17" s="91">
        <f>'PMS(input)'!$E$23</f>
        <v>0</v>
      </c>
      <c r="P17" s="93">
        <f t="shared" si="0"/>
        <v>0</v>
      </c>
      <c r="Q17" s="93">
        <f t="shared" si="1"/>
        <v>0</v>
      </c>
      <c r="R17" s="55">
        <f t="shared" si="2"/>
        <v>0</v>
      </c>
    </row>
    <row r="18" spans="1:22" x14ac:dyDescent="0.15">
      <c r="A18" s="151"/>
      <c r="B18" s="53">
        <v>12</v>
      </c>
      <c r="C18" s="54"/>
      <c r="D18" s="54"/>
      <c r="E18" s="113">
        <f>'PMS(input)'!$E$13</f>
        <v>0</v>
      </c>
      <c r="F18" s="114">
        <f>'PMS(input)'!$E$14</f>
        <v>0</v>
      </c>
      <c r="G18" s="89">
        <f>'PMS(input)'!$E$24</f>
        <v>4.34</v>
      </c>
      <c r="H18" s="54"/>
      <c r="I18" s="54"/>
      <c r="J18" s="54"/>
      <c r="K18" s="54"/>
      <c r="L18" s="90">
        <f>'PMS(input)'!$E$20</f>
        <v>0.39459</v>
      </c>
      <c r="M18" s="91">
        <f>'PMS(input)'!$E$21</f>
        <v>0</v>
      </c>
      <c r="N18" s="91">
        <f>'PMS(input)'!$E$22</f>
        <v>0</v>
      </c>
      <c r="O18" s="91">
        <f>'PMS(input)'!$E$23</f>
        <v>0</v>
      </c>
      <c r="P18" s="93">
        <f t="shared" si="0"/>
        <v>0</v>
      </c>
      <c r="Q18" s="93">
        <f t="shared" si="1"/>
        <v>0</v>
      </c>
      <c r="R18" s="55">
        <f t="shared" si="2"/>
        <v>0</v>
      </c>
    </row>
    <row r="19" spans="1:22" x14ac:dyDescent="0.15">
      <c r="A19" s="151"/>
      <c r="B19" s="53">
        <v>13</v>
      </c>
      <c r="C19" s="54"/>
      <c r="D19" s="54"/>
      <c r="E19" s="113">
        <f>'PMS(input)'!$E$13</f>
        <v>0</v>
      </c>
      <c r="F19" s="114">
        <f>'PMS(input)'!$E$14</f>
        <v>0</v>
      </c>
      <c r="G19" s="89">
        <f>'PMS(input)'!$E$24</f>
        <v>4.34</v>
      </c>
      <c r="H19" s="54"/>
      <c r="I19" s="54"/>
      <c r="J19" s="54"/>
      <c r="K19" s="54"/>
      <c r="L19" s="90">
        <f>'PMS(input)'!$E$20</f>
        <v>0.39459</v>
      </c>
      <c r="M19" s="91">
        <f>'PMS(input)'!$E$21</f>
        <v>0</v>
      </c>
      <c r="N19" s="91">
        <f>'PMS(input)'!$E$22</f>
        <v>0</v>
      </c>
      <c r="O19" s="91">
        <f>'PMS(input)'!$E$23</f>
        <v>0</v>
      </c>
      <c r="P19" s="93">
        <f t="shared" si="0"/>
        <v>0</v>
      </c>
      <c r="Q19" s="93">
        <f t="shared" si="1"/>
        <v>0</v>
      </c>
      <c r="R19" s="55">
        <f t="shared" si="2"/>
        <v>0</v>
      </c>
    </row>
    <row r="20" spans="1:22" x14ac:dyDescent="0.15">
      <c r="A20" s="151"/>
      <c r="B20" s="53">
        <v>14</v>
      </c>
      <c r="C20" s="54"/>
      <c r="D20" s="54"/>
      <c r="E20" s="113">
        <f>'PMS(input)'!$E$13</f>
        <v>0</v>
      </c>
      <c r="F20" s="114">
        <f>'PMS(input)'!$E$14</f>
        <v>0</v>
      </c>
      <c r="G20" s="89">
        <f>'PMS(input)'!$E$24</f>
        <v>4.34</v>
      </c>
      <c r="H20" s="54"/>
      <c r="I20" s="54"/>
      <c r="J20" s="54"/>
      <c r="K20" s="54"/>
      <c r="L20" s="90">
        <f>'PMS(input)'!$E$20</f>
        <v>0.39459</v>
      </c>
      <c r="M20" s="91">
        <f>'PMS(input)'!$E$21</f>
        <v>0</v>
      </c>
      <c r="N20" s="91">
        <f>'PMS(input)'!$E$22</f>
        <v>0</v>
      </c>
      <c r="O20" s="91">
        <f>'PMS(input)'!$E$23</f>
        <v>0</v>
      </c>
      <c r="P20" s="93">
        <f t="shared" si="0"/>
        <v>0</v>
      </c>
      <c r="Q20" s="93">
        <f t="shared" si="1"/>
        <v>0</v>
      </c>
      <c r="R20" s="55">
        <f t="shared" si="2"/>
        <v>0</v>
      </c>
    </row>
    <row r="21" spans="1:22" x14ac:dyDescent="0.15">
      <c r="A21" s="151"/>
      <c r="B21" s="53">
        <v>15</v>
      </c>
      <c r="C21" s="54"/>
      <c r="D21" s="54"/>
      <c r="E21" s="113">
        <f>'PMS(input)'!$E$13</f>
        <v>0</v>
      </c>
      <c r="F21" s="114">
        <f>'PMS(input)'!$E$14</f>
        <v>0</v>
      </c>
      <c r="G21" s="89">
        <f>'PMS(input)'!$E$24</f>
        <v>4.34</v>
      </c>
      <c r="H21" s="54"/>
      <c r="I21" s="54"/>
      <c r="J21" s="54"/>
      <c r="K21" s="54"/>
      <c r="L21" s="90">
        <f>'PMS(input)'!$E$20</f>
        <v>0.39459</v>
      </c>
      <c r="M21" s="91">
        <f>'PMS(input)'!$E$21</f>
        <v>0</v>
      </c>
      <c r="N21" s="91">
        <f>'PMS(input)'!$E$22</f>
        <v>0</v>
      </c>
      <c r="O21" s="91">
        <f>'PMS(input)'!$E$23</f>
        <v>0</v>
      </c>
      <c r="P21" s="93">
        <f t="shared" si="0"/>
        <v>0</v>
      </c>
      <c r="Q21" s="93">
        <f t="shared" si="1"/>
        <v>0</v>
      </c>
      <c r="R21" s="55">
        <f t="shared" si="2"/>
        <v>0</v>
      </c>
    </row>
    <row r="22" spans="1:22" x14ac:dyDescent="0.15">
      <c r="A22" s="151"/>
      <c r="B22" s="53">
        <v>16</v>
      </c>
      <c r="C22" s="54"/>
      <c r="D22" s="54"/>
      <c r="E22" s="113">
        <f>'PMS(input)'!$E$13</f>
        <v>0</v>
      </c>
      <c r="F22" s="114">
        <f>'PMS(input)'!$E$14</f>
        <v>0</v>
      </c>
      <c r="G22" s="89">
        <f>'PMS(input)'!$E$24</f>
        <v>4.34</v>
      </c>
      <c r="H22" s="54"/>
      <c r="I22" s="54"/>
      <c r="J22" s="54"/>
      <c r="K22" s="54"/>
      <c r="L22" s="90">
        <f>'PMS(input)'!$E$20</f>
        <v>0.39459</v>
      </c>
      <c r="M22" s="91">
        <f>'PMS(input)'!$E$21</f>
        <v>0</v>
      </c>
      <c r="N22" s="91">
        <f>'PMS(input)'!$E$22</f>
        <v>0</v>
      </c>
      <c r="O22" s="91">
        <f>'PMS(input)'!$E$23</f>
        <v>0</v>
      </c>
      <c r="P22" s="93">
        <f t="shared" si="0"/>
        <v>0</v>
      </c>
      <c r="Q22" s="93">
        <f t="shared" si="1"/>
        <v>0</v>
      </c>
      <c r="R22" s="55">
        <f t="shared" si="2"/>
        <v>0</v>
      </c>
    </row>
    <row r="23" spans="1:22" x14ac:dyDescent="0.15">
      <c r="A23" s="151"/>
      <c r="B23" s="53">
        <v>17</v>
      </c>
      <c r="C23" s="54"/>
      <c r="D23" s="54"/>
      <c r="E23" s="113">
        <f>'PMS(input)'!$E$13</f>
        <v>0</v>
      </c>
      <c r="F23" s="114">
        <f>'PMS(input)'!$E$14</f>
        <v>0</v>
      </c>
      <c r="G23" s="89">
        <f>'PMS(input)'!$E$24</f>
        <v>4.34</v>
      </c>
      <c r="H23" s="54"/>
      <c r="I23" s="54"/>
      <c r="J23" s="54"/>
      <c r="K23" s="54"/>
      <c r="L23" s="90">
        <f>'PMS(input)'!$E$20</f>
        <v>0.39459</v>
      </c>
      <c r="M23" s="91">
        <f>'PMS(input)'!$E$21</f>
        <v>0</v>
      </c>
      <c r="N23" s="91">
        <f>'PMS(input)'!$E$22</f>
        <v>0</v>
      </c>
      <c r="O23" s="91">
        <f>'PMS(input)'!$E$23</f>
        <v>0</v>
      </c>
      <c r="P23" s="93">
        <f t="shared" si="0"/>
        <v>0</v>
      </c>
      <c r="Q23" s="93">
        <f t="shared" si="1"/>
        <v>0</v>
      </c>
      <c r="R23" s="55">
        <f t="shared" si="2"/>
        <v>0</v>
      </c>
    </row>
    <row r="24" spans="1:22" x14ac:dyDescent="0.15">
      <c r="A24" s="151"/>
      <c r="B24" s="53">
        <v>18</v>
      </c>
      <c r="C24" s="54"/>
      <c r="D24" s="54"/>
      <c r="E24" s="113">
        <f>'PMS(input)'!$E$13</f>
        <v>0</v>
      </c>
      <c r="F24" s="114">
        <f>'PMS(input)'!$E$14</f>
        <v>0</v>
      </c>
      <c r="G24" s="89">
        <f>'PMS(input)'!$E$24</f>
        <v>4.34</v>
      </c>
      <c r="H24" s="54"/>
      <c r="I24" s="54"/>
      <c r="J24" s="54"/>
      <c r="K24" s="54"/>
      <c r="L24" s="90">
        <f>'PMS(input)'!$E$20</f>
        <v>0.39459</v>
      </c>
      <c r="M24" s="91">
        <f>'PMS(input)'!$E$21</f>
        <v>0</v>
      </c>
      <c r="N24" s="91">
        <f>'PMS(input)'!$E$22</f>
        <v>0</v>
      </c>
      <c r="O24" s="91">
        <f>'PMS(input)'!$E$23</f>
        <v>0</v>
      </c>
      <c r="P24" s="93">
        <f t="shared" si="0"/>
        <v>0</v>
      </c>
      <c r="Q24" s="93">
        <f t="shared" si="1"/>
        <v>0</v>
      </c>
      <c r="R24" s="55">
        <f t="shared" si="2"/>
        <v>0</v>
      </c>
    </row>
    <row r="25" spans="1:22" x14ac:dyDescent="0.15">
      <c r="A25" s="151"/>
      <c r="B25" s="53">
        <v>19</v>
      </c>
      <c r="C25" s="54"/>
      <c r="D25" s="54"/>
      <c r="E25" s="113">
        <f>'PMS(input)'!$E$13</f>
        <v>0</v>
      </c>
      <c r="F25" s="114">
        <f>'PMS(input)'!$E$14</f>
        <v>0</v>
      </c>
      <c r="G25" s="89">
        <f>'PMS(input)'!$E$24</f>
        <v>4.34</v>
      </c>
      <c r="H25" s="54"/>
      <c r="I25" s="54"/>
      <c r="J25" s="54"/>
      <c r="K25" s="54"/>
      <c r="L25" s="90">
        <f>'PMS(input)'!$E$20</f>
        <v>0.39459</v>
      </c>
      <c r="M25" s="91">
        <f>'PMS(input)'!$E$21</f>
        <v>0</v>
      </c>
      <c r="N25" s="91">
        <f>'PMS(input)'!$E$22</f>
        <v>0</v>
      </c>
      <c r="O25" s="91">
        <f>'PMS(input)'!$E$23</f>
        <v>0</v>
      </c>
      <c r="P25" s="93">
        <f t="shared" si="0"/>
        <v>0</v>
      </c>
      <c r="Q25" s="93">
        <f t="shared" si="1"/>
        <v>0</v>
      </c>
      <c r="R25" s="55">
        <f t="shared" si="2"/>
        <v>0</v>
      </c>
    </row>
    <row r="26" spans="1:22" x14ac:dyDescent="0.15">
      <c r="A26" s="151"/>
      <c r="B26" s="53">
        <v>20</v>
      </c>
      <c r="C26" s="54"/>
      <c r="D26" s="54"/>
      <c r="E26" s="113">
        <f>'PMS(input)'!$E$13</f>
        <v>0</v>
      </c>
      <c r="F26" s="114">
        <f>'PMS(input)'!$E$14</f>
        <v>0</v>
      </c>
      <c r="G26" s="89">
        <f>'PMS(input)'!$E$24</f>
        <v>4.34</v>
      </c>
      <c r="H26" s="54"/>
      <c r="I26" s="54"/>
      <c r="J26" s="54"/>
      <c r="K26" s="54"/>
      <c r="L26" s="90">
        <f>'PMS(input)'!$E$20</f>
        <v>0.39459</v>
      </c>
      <c r="M26" s="91">
        <f>'PMS(input)'!$E$21</f>
        <v>0</v>
      </c>
      <c r="N26" s="91">
        <f>'PMS(input)'!$E$22</f>
        <v>0</v>
      </c>
      <c r="O26" s="91">
        <f>'PMS(input)'!$E$23</f>
        <v>0</v>
      </c>
      <c r="P26" s="93">
        <f t="shared" si="0"/>
        <v>0</v>
      </c>
      <c r="Q26" s="93">
        <f t="shared" si="1"/>
        <v>0</v>
      </c>
      <c r="R26" s="55">
        <f t="shared" si="2"/>
        <v>0</v>
      </c>
    </row>
    <row r="27" spans="1:22" ht="15" x14ac:dyDescent="0.15">
      <c r="A27" s="151"/>
      <c r="B27" s="56" t="s">
        <v>79</v>
      </c>
      <c r="C27" s="57" t="s">
        <v>76</v>
      </c>
      <c r="D27" s="57" t="s">
        <v>76</v>
      </c>
      <c r="E27" s="115" t="s">
        <v>76</v>
      </c>
      <c r="F27" s="115" t="s">
        <v>76</v>
      </c>
      <c r="G27" s="57" t="s">
        <v>76</v>
      </c>
      <c r="H27" s="57" t="s">
        <v>76</v>
      </c>
      <c r="I27" s="57" t="s">
        <v>76</v>
      </c>
      <c r="J27" s="57" t="s">
        <v>76</v>
      </c>
      <c r="K27" s="57" t="s">
        <v>76</v>
      </c>
      <c r="L27" s="57" t="s">
        <v>76</v>
      </c>
      <c r="M27" s="57" t="s">
        <v>76</v>
      </c>
      <c r="N27" s="57" t="s">
        <v>76</v>
      </c>
      <c r="O27" s="57" t="s">
        <v>76</v>
      </c>
      <c r="P27" s="58">
        <f>SUMIF(P7:P26,"&gt;0",P7:P26)</f>
        <v>0</v>
      </c>
      <c r="Q27" s="58">
        <f>SUMIF(Q7:Q26,"&gt;0",Q7:Q26)</f>
        <v>0</v>
      </c>
      <c r="R27" s="58">
        <f>SUMIF(R7:R26,"&gt;0",R7:R26)</f>
        <v>0</v>
      </c>
    </row>
    <row r="29" spans="1:22" x14ac:dyDescent="0.15">
      <c r="A29" s="40" t="s">
        <v>152</v>
      </c>
      <c r="V29" s="41"/>
    </row>
    <row r="30" spans="1:22" s="43" customFormat="1" ht="27.75" customHeight="1" x14ac:dyDescent="0.15">
      <c r="A30" s="42"/>
      <c r="B30" s="42"/>
      <c r="C30" s="82" t="s">
        <v>68</v>
      </c>
      <c r="D30" s="145" t="s">
        <v>69</v>
      </c>
      <c r="E30" s="146"/>
      <c r="F30" s="146"/>
      <c r="G30" s="146"/>
      <c r="H30" s="146"/>
      <c r="I30" s="146"/>
      <c r="J30" s="146"/>
      <c r="K30" s="147"/>
      <c r="L30" s="148" t="s">
        <v>70</v>
      </c>
      <c r="M30" s="149"/>
      <c r="N30" s="149"/>
    </row>
    <row r="31" spans="1:22" ht="18.75" x14ac:dyDescent="0.15">
      <c r="A31" s="98" t="s">
        <v>71</v>
      </c>
      <c r="B31" s="45" t="s">
        <v>153</v>
      </c>
      <c r="C31" s="24" t="s">
        <v>213</v>
      </c>
      <c r="D31" s="31" t="s">
        <v>229</v>
      </c>
      <c r="E31" s="31" t="s">
        <v>230</v>
      </c>
      <c r="F31" s="31" t="s">
        <v>231</v>
      </c>
      <c r="G31" s="31" t="s">
        <v>177</v>
      </c>
      <c r="H31" s="31" t="s">
        <v>44</v>
      </c>
      <c r="I31" s="31" t="s">
        <v>44</v>
      </c>
      <c r="J31" s="31" t="s">
        <v>44</v>
      </c>
      <c r="K31" s="31" t="s">
        <v>44</v>
      </c>
      <c r="L31" s="45" t="s">
        <v>232</v>
      </c>
      <c r="M31" s="45" t="s">
        <v>233</v>
      </c>
      <c r="N31" s="45" t="s">
        <v>234</v>
      </c>
    </row>
    <row r="32" spans="1:22" ht="192" customHeight="1" x14ac:dyDescent="0.15">
      <c r="A32" s="98" t="s">
        <v>73</v>
      </c>
      <c r="B32" s="46" t="s">
        <v>159</v>
      </c>
      <c r="C32" s="97" t="s">
        <v>214</v>
      </c>
      <c r="D32" s="99" t="s">
        <v>162</v>
      </c>
      <c r="E32" s="99" t="s">
        <v>161</v>
      </c>
      <c r="F32" s="99" t="s">
        <v>164</v>
      </c>
      <c r="G32" s="99" t="s">
        <v>163</v>
      </c>
      <c r="H32" s="48" t="s">
        <v>45</v>
      </c>
      <c r="I32" s="49" t="s">
        <v>47</v>
      </c>
      <c r="J32" s="49" t="s">
        <v>50</v>
      </c>
      <c r="K32" s="49" t="s">
        <v>74</v>
      </c>
      <c r="L32" s="47" t="s">
        <v>236</v>
      </c>
      <c r="M32" s="47" t="s">
        <v>237</v>
      </c>
      <c r="N32" s="47" t="s">
        <v>238</v>
      </c>
    </row>
    <row r="33" spans="1:14" ht="18.75" x14ac:dyDescent="0.15">
      <c r="A33" s="98" t="s">
        <v>75</v>
      </c>
      <c r="B33" s="50" t="s">
        <v>76</v>
      </c>
      <c r="C33" s="51" t="s">
        <v>98</v>
      </c>
      <c r="D33" s="36" t="s">
        <v>111</v>
      </c>
      <c r="E33" s="36" t="s">
        <v>111</v>
      </c>
      <c r="F33" s="52" t="s">
        <v>165</v>
      </c>
      <c r="G33" s="52" t="s">
        <v>165</v>
      </c>
      <c r="H33" s="52" t="s">
        <v>46</v>
      </c>
      <c r="I33" s="52" t="s">
        <v>46</v>
      </c>
      <c r="J33" s="52" t="s">
        <v>46</v>
      </c>
      <c r="K33" s="52" t="s">
        <v>46</v>
      </c>
      <c r="L33" s="50" t="s">
        <v>77</v>
      </c>
      <c r="M33" s="50" t="s">
        <v>77</v>
      </c>
      <c r="N33" s="50" t="s">
        <v>77</v>
      </c>
    </row>
    <row r="34" spans="1:14" x14ac:dyDescent="0.15">
      <c r="A34" s="151" t="s">
        <v>78</v>
      </c>
      <c r="B34" s="53">
        <v>1</v>
      </c>
      <c r="C34" s="54"/>
      <c r="D34" s="54"/>
      <c r="E34" s="92">
        <f>'PMS(input)'!$E$34</f>
        <v>5</v>
      </c>
      <c r="F34" s="54"/>
      <c r="G34" s="90">
        <f>'PMS(input)'!$E$37</f>
        <v>0.73599999999999999</v>
      </c>
      <c r="H34" s="90">
        <f>'PMS(input)'!$E$20</f>
        <v>0.39459</v>
      </c>
      <c r="I34" s="91">
        <f>'PMS(input)'!$E$21</f>
        <v>0</v>
      </c>
      <c r="J34" s="91">
        <f>'PMS(input)'!$E$22</f>
        <v>0</v>
      </c>
      <c r="K34" s="91">
        <f>'PMS(input)'!$E$23</f>
        <v>0</v>
      </c>
      <c r="L34" s="87">
        <f>IF(ISERROR(C34*D34/E34*F34/G34*SMALL(H34:K34,COUNTIF(H34:K34,0)+1)),0,C34*D34/E34*F34/G34*SMALL(H34:K34,COUNTIF(H34:K34,0)+1))</f>
        <v>0</v>
      </c>
      <c r="M34" s="87">
        <f>IF(ISERROR(C34*SMALL(H34:K34,COUNTIF(H34:K34,0)+1)),0,(C34*SMALL(H34:K34,COUNTIF(H34:K34,0)+1)))</f>
        <v>0</v>
      </c>
      <c r="N34" s="55">
        <f>L34-M34</f>
        <v>0</v>
      </c>
    </row>
    <row r="35" spans="1:14" x14ac:dyDescent="0.15">
      <c r="A35" s="151"/>
      <c r="B35" s="53">
        <v>2</v>
      </c>
      <c r="C35" s="54"/>
      <c r="D35" s="54"/>
      <c r="E35" s="92">
        <f>'PMS(input)'!$E$34</f>
        <v>5</v>
      </c>
      <c r="F35" s="54"/>
      <c r="G35" s="90">
        <f>'PMS(input)'!$E$37</f>
        <v>0.73599999999999999</v>
      </c>
      <c r="H35" s="90">
        <f>'PMS(input)'!$E$20</f>
        <v>0.39459</v>
      </c>
      <c r="I35" s="91">
        <f>'PMS(input)'!$E$21</f>
        <v>0</v>
      </c>
      <c r="J35" s="91">
        <f>'PMS(input)'!$E$22</f>
        <v>0</v>
      </c>
      <c r="K35" s="91">
        <f>'PMS(input)'!$E$23</f>
        <v>0</v>
      </c>
      <c r="L35" s="87">
        <f t="shared" ref="L35:L53" si="3">IF(ISERROR(C35*D35/E35*F35/G35*SMALL(H35:K35,COUNTIF(H35:K35,0)+1)),0,C35*D35/E35*F35/G35*SMALL(H35:K35,COUNTIF(H35:K35,0)+1))</f>
        <v>0</v>
      </c>
      <c r="M35" s="87">
        <f t="shared" ref="M35:M53" si="4">IF(ISERROR(C35*SMALL(H35:K35,COUNTIF(H35:K35,0)+1)),0,(C35*SMALL(H35:K35,COUNTIF(H35:K35,0)+1)))</f>
        <v>0</v>
      </c>
      <c r="N35" s="55">
        <f t="shared" ref="N35:N53" si="5">L35-M35</f>
        <v>0</v>
      </c>
    </row>
    <row r="36" spans="1:14" x14ac:dyDescent="0.15">
      <c r="A36" s="151"/>
      <c r="B36" s="53">
        <v>3</v>
      </c>
      <c r="C36" s="54"/>
      <c r="D36" s="54"/>
      <c r="E36" s="92">
        <f>'PMS(input)'!$E$34</f>
        <v>5</v>
      </c>
      <c r="F36" s="54"/>
      <c r="G36" s="90">
        <f>'PMS(input)'!$E$37</f>
        <v>0.73599999999999999</v>
      </c>
      <c r="H36" s="90">
        <f>'PMS(input)'!$E$20</f>
        <v>0.39459</v>
      </c>
      <c r="I36" s="91">
        <f>'PMS(input)'!$E$21</f>
        <v>0</v>
      </c>
      <c r="J36" s="91">
        <f>'PMS(input)'!$E$22</f>
        <v>0</v>
      </c>
      <c r="K36" s="91">
        <f>'PMS(input)'!$E$23</f>
        <v>0</v>
      </c>
      <c r="L36" s="87">
        <f t="shared" si="3"/>
        <v>0</v>
      </c>
      <c r="M36" s="87">
        <f t="shared" si="4"/>
        <v>0</v>
      </c>
      <c r="N36" s="55">
        <f t="shared" si="5"/>
        <v>0</v>
      </c>
    </row>
    <row r="37" spans="1:14" x14ac:dyDescent="0.15">
      <c r="A37" s="151"/>
      <c r="B37" s="53">
        <v>4</v>
      </c>
      <c r="C37" s="54"/>
      <c r="D37" s="54"/>
      <c r="E37" s="92">
        <f>'PMS(input)'!$E$34</f>
        <v>5</v>
      </c>
      <c r="F37" s="54"/>
      <c r="G37" s="90">
        <f>'PMS(input)'!$E$37</f>
        <v>0.73599999999999999</v>
      </c>
      <c r="H37" s="90">
        <f>'PMS(input)'!$E$20</f>
        <v>0.39459</v>
      </c>
      <c r="I37" s="91">
        <f>'PMS(input)'!$E$21</f>
        <v>0</v>
      </c>
      <c r="J37" s="91">
        <f>'PMS(input)'!$E$22</f>
        <v>0</v>
      </c>
      <c r="K37" s="91">
        <f>'PMS(input)'!$E$23</f>
        <v>0</v>
      </c>
      <c r="L37" s="87">
        <f t="shared" si="3"/>
        <v>0</v>
      </c>
      <c r="M37" s="87">
        <f t="shared" si="4"/>
        <v>0</v>
      </c>
      <c r="N37" s="55">
        <f t="shared" si="5"/>
        <v>0</v>
      </c>
    </row>
    <row r="38" spans="1:14" x14ac:dyDescent="0.15">
      <c r="A38" s="151"/>
      <c r="B38" s="53">
        <v>5</v>
      </c>
      <c r="C38" s="54"/>
      <c r="D38" s="54"/>
      <c r="E38" s="92">
        <f>'PMS(input)'!$E$34</f>
        <v>5</v>
      </c>
      <c r="F38" s="54"/>
      <c r="G38" s="90">
        <f>'PMS(input)'!$E$37</f>
        <v>0.73599999999999999</v>
      </c>
      <c r="H38" s="90">
        <f>'PMS(input)'!$E$20</f>
        <v>0.39459</v>
      </c>
      <c r="I38" s="91">
        <f>'PMS(input)'!$E$21</f>
        <v>0</v>
      </c>
      <c r="J38" s="91">
        <f>'PMS(input)'!$E$22</f>
        <v>0</v>
      </c>
      <c r="K38" s="91">
        <f>'PMS(input)'!$E$23</f>
        <v>0</v>
      </c>
      <c r="L38" s="87">
        <f t="shared" si="3"/>
        <v>0</v>
      </c>
      <c r="M38" s="87">
        <f t="shared" si="4"/>
        <v>0</v>
      </c>
      <c r="N38" s="55">
        <f t="shared" si="5"/>
        <v>0</v>
      </c>
    </row>
    <row r="39" spans="1:14" x14ac:dyDescent="0.15">
      <c r="A39" s="151"/>
      <c r="B39" s="53">
        <v>6</v>
      </c>
      <c r="C39" s="54"/>
      <c r="D39" s="54"/>
      <c r="E39" s="92">
        <f>'PMS(input)'!$E$34</f>
        <v>5</v>
      </c>
      <c r="F39" s="54"/>
      <c r="G39" s="90">
        <f>'PMS(input)'!$E$37</f>
        <v>0.73599999999999999</v>
      </c>
      <c r="H39" s="90">
        <f>'PMS(input)'!$E$20</f>
        <v>0.39459</v>
      </c>
      <c r="I39" s="91">
        <f>'PMS(input)'!$E$21</f>
        <v>0</v>
      </c>
      <c r="J39" s="91">
        <f>'PMS(input)'!$E$22</f>
        <v>0</v>
      </c>
      <c r="K39" s="91">
        <f>'PMS(input)'!$E$23</f>
        <v>0</v>
      </c>
      <c r="L39" s="87">
        <f t="shared" si="3"/>
        <v>0</v>
      </c>
      <c r="M39" s="87">
        <f t="shared" si="4"/>
        <v>0</v>
      </c>
      <c r="N39" s="55">
        <f t="shared" si="5"/>
        <v>0</v>
      </c>
    </row>
    <row r="40" spans="1:14" x14ac:dyDescent="0.15">
      <c r="A40" s="151"/>
      <c r="B40" s="53">
        <v>7</v>
      </c>
      <c r="C40" s="54"/>
      <c r="D40" s="54"/>
      <c r="E40" s="92">
        <f>'PMS(input)'!$E$34</f>
        <v>5</v>
      </c>
      <c r="F40" s="54"/>
      <c r="G40" s="90">
        <f>'PMS(input)'!$E$37</f>
        <v>0.73599999999999999</v>
      </c>
      <c r="H40" s="90">
        <f>'PMS(input)'!$E$20</f>
        <v>0.39459</v>
      </c>
      <c r="I40" s="91">
        <f>'PMS(input)'!$E$21</f>
        <v>0</v>
      </c>
      <c r="J40" s="91">
        <f>'PMS(input)'!$E$22</f>
        <v>0</v>
      </c>
      <c r="K40" s="91">
        <f>'PMS(input)'!$E$23</f>
        <v>0</v>
      </c>
      <c r="L40" s="87">
        <f t="shared" si="3"/>
        <v>0</v>
      </c>
      <c r="M40" s="87">
        <f t="shared" si="4"/>
        <v>0</v>
      </c>
      <c r="N40" s="55">
        <f t="shared" si="5"/>
        <v>0</v>
      </c>
    </row>
    <row r="41" spans="1:14" x14ac:dyDescent="0.15">
      <c r="A41" s="151"/>
      <c r="B41" s="53">
        <v>8</v>
      </c>
      <c r="C41" s="54"/>
      <c r="D41" s="54"/>
      <c r="E41" s="92">
        <f>'PMS(input)'!$E$34</f>
        <v>5</v>
      </c>
      <c r="F41" s="54"/>
      <c r="G41" s="90">
        <f>'PMS(input)'!$E$37</f>
        <v>0.73599999999999999</v>
      </c>
      <c r="H41" s="90">
        <f>'PMS(input)'!$E$20</f>
        <v>0.39459</v>
      </c>
      <c r="I41" s="91">
        <f>'PMS(input)'!$E$21</f>
        <v>0</v>
      </c>
      <c r="J41" s="91">
        <f>'PMS(input)'!$E$22</f>
        <v>0</v>
      </c>
      <c r="K41" s="91">
        <f>'PMS(input)'!$E$23</f>
        <v>0</v>
      </c>
      <c r="L41" s="87">
        <f t="shared" si="3"/>
        <v>0</v>
      </c>
      <c r="M41" s="87">
        <f t="shared" si="4"/>
        <v>0</v>
      </c>
      <c r="N41" s="55">
        <f t="shared" si="5"/>
        <v>0</v>
      </c>
    </row>
    <row r="42" spans="1:14" x14ac:dyDescent="0.15">
      <c r="A42" s="151"/>
      <c r="B42" s="53">
        <v>9</v>
      </c>
      <c r="C42" s="54"/>
      <c r="D42" s="54"/>
      <c r="E42" s="92">
        <f>'PMS(input)'!$E$34</f>
        <v>5</v>
      </c>
      <c r="F42" s="54"/>
      <c r="G42" s="90">
        <f>'PMS(input)'!$E$37</f>
        <v>0.73599999999999999</v>
      </c>
      <c r="H42" s="90">
        <f>'PMS(input)'!$E$20</f>
        <v>0.39459</v>
      </c>
      <c r="I42" s="91">
        <f>'PMS(input)'!$E$21</f>
        <v>0</v>
      </c>
      <c r="J42" s="91">
        <f>'PMS(input)'!$E$22</f>
        <v>0</v>
      </c>
      <c r="K42" s="91">
        <f>'PMS(input)'!$E$23</f>
        <v>0</v>
      </c>
      <c r="L42" s="87">
        <f t="shared" si="3"/>
        <v>0</v>
      </c>
      <c r="M42" s="87">
        <f t="shared" si="4"/>
        <v>0</v>
      </c>
      <c r="N42" s="55">
        <f t="shared" si="5"/>
        <v>0</v>
      </c>
    </row>
    <row r="43" spans="1:14" x14ac:dyDescent="0.15">
      <c r="A43" s="151"/>
      <c r="B43" s="53">
        <v>10</v>
      </c>
      <c r="C43" s="54"/>
      <c r="D43" s="54"/>
      <c r="E43" s="92">
        <f>'PMS(input)'!$E$34</f>
        <v>5</v>
      </c>
      <c r="F43" s="54"/>
      <c r="G43" s="90">
        <f>'PMS(input)'!$E$37</f>
        <v>0.73599999999999999</v>
      </c>
      <c r="H43" s="90">
        <f>'PMS(input)'!$E$20</f>
        <v>0.39459</v>
      </c>
      <c r="I43" s="91">
        <f>'PMS(input)'!$E$21</f>
        <v>0</v>
      </c>
      <c r="J43" s="91">
        <f>'PMS(input)'!$E$22</f>
        <v>0</v>
      </c>
      <c r="K43" s="91">
        <f>'PMS(input)'!$E$23</f>
        <v>0</v>
      </c>
      <c r="L43" s="87">
        <f t="shared" si="3"/>
        <v>0</v>
      </c>
      <c r="M43" s="87">
        <f t="shared" si="4"/>
        <v>0</v>
      </c>
      <c r="N43" s="55">
        <f t="shared" si="5"/>
        <v>0</v>
      </c>
    </row>
    <row r="44" spans="1:14" x14ac:dyDescent="0.15">
      <c r="A44" s="151"/>
      <c r="B44" s="53">
        <v>11</v>
      </c>
      <c r="C44" s="54"/>
      <c r="D44" s="54"/>
      <c r="E44" s="92">
        <f>'PMS(input)'!$E$34</f>
        <v>5</v>
      </c>
      <c r="F44" s="54"/>
      <c r="G44" s="90">
        <f>'PMS(input)'!$E$37</f>
        <v>0.73599999999999999</v>
      </c>
      <c r="H44" s="90">
        <f>'PMS(input)'!$E$20</f>
        <v>0.39459</v>
      </c>
      <c r="I44" s="91">
        <f>'PMS(input)'!$E$21</f>
        <v>0</v>
      </c>
      <c r="J44" s="91">
        <f>'PMS(input)'!$E$22</f>
        <v>0</v>
      </c>
      <c r="K44" s="91">
        <f>'PMS(input)'!$E$23</f>
        <v>0</v>
      </c>
      <c r="L44" s="87">
        <f t="shared" si="3"/>
        <v>0</v>
      </c>
      <c r="M44" s="87">
        <f t="shared" si="4"/>
        <v>0</v>
      </c>
      <c r="N44" s="55">
        <f t="shared" si="5"/>
        <v>0</v>
      </c>
    </row>
    <row r="45" spans="1:14" x14ac:dyDescent="0.15">
      <c r="A45" s="151"/>
      <c r="B45" s="53">
        <v>12</v>
      </c>
      <c r="C45" s="54"/>
      <c r="D45" s="54"/>
      <c r="E45" s="92">
        <f>'PMS(input)'!$E$34</f>
        <v>5</v>
      </c>
      <c r="F45" s="54"/>
      <c r="G45" s="90">
        <f>'PMS(input)'!$E$37</f>
        <v>0.73599999999999999</v>
      </c>
      <c r="H45" s="90">
        <f>'PMS(input)'!$E$20</f>
        <v>0.39459</v>
      </c>
      <c r="I45" s="91">
        <f>'PMS(input)'!$E$21</f>
        <v>0</v>
      </c>
      <c r="J45" s="91">
        <f>'PMS(input)'!$E$22</f>
        <v>0</v>
      </c>
      <c r="K45" s="91">
        <f>'PMS(input)'!$E$23</f>
        <v>0</v>
      </c>
      <c r="L45" s="87">
        <f t="shared" si="3"/>
        <v>0</v>
      </c>
      <c r="M45" s="87">
        <f t="shared" si="4"/>
        <v>0</v>
      </c>
      <c r="N45" s="55">
        <f t="shared" si="5"/>
        <v>0</v>
      </c>
    </row>
    <row r="46" spans="1:14" x14ac:dyDescent="0.15">
      <c r="A46" s="151"/>
      <c r="B46" s="53">
        <v>13</v>
      </c>
      <c r="C46" s="54"/>
      <c r="D46" s="54"/>
      <c r="E46" s="92">
        <f>'PMS(input)'!$E$34</f>
        <v>5</v>
      </c>
      <c r="F46" s="54"/>
      <c r="G46" s="90">
        <f>'PMS(input)'!$E$37</f>
        <v>0.73599999999999999</v>
      </c>
      <c r="H46" s="90">
        <f>'PMS(input)'!$E$20</f>
        <v>0.39459</v>
      </c>
      <c r="I46" s="91">
        <f>'PMS(input)'!$E$21</f>
        <v>0</v>
      </c>
      <c r="J46" s="91">
        <f>'PMS(input)'!$E$22</f>
        <v>0</v>
      </c>
      <c r="K46" s="91">
        <f>'PMS(input)'!$E$23</f>
        <v>0</v>
      </c>
      <c r="L46" s="87">
        <f t="shared" si="3"/>
        <v>0</v>
      </c>
      <c r="M46" s="87">
        <f t="shared" si="4"/>
        <v>0</v>
      </c>
      <c r="N46" s="55">
        <f t="shared" si="5"/>
        <v>0</v>
      </c>
    </row>
    <row r="47" spans="1:14" x14ac:dyDescent="0.15">
      <c r="A47" s="151"/>
      <c r="B47" s="53">
        <v>14</v>
      </c>
      <c r="C47" s="54"/>
      <c r="D47" s="54"/>
      <c r="E47" s="92">
        <f>'PMS(input)'!$E$34</f>
        <v>5</v>
      </c>
      <c r="F47" s="54"/>
      <c r="G47" s="90">
        <f>'PMS(input)'!$E$37</f>
        <v>0.73599999999999999</v>
      </c>
      <c r="H47" s="90">
        <f>'PMS(input)'!$E$20</f>
        <v>0.39459</v>
      </c>
      <c r="I47" s="91">
        <f>'PMS(input)'!$E$21</f>
        <v>0</v>
      </c>
      <c r="J47" s="91">
        <f>'PMS(input)'!$E$22</f>
        <v>0</v>
      </c>
      <c r="K47" s="91">
        <f>'PMS(input)'!$E$23</f>
        <v>0</v>
      </c>
      <c r="L47" s="87">
        <f t="shared" si="3"/>
        <v>0</v>
      </c>
      <c r="M47" s="87">
        <f t="shared" si="4"/>
        <v>0</v>
      </c>
      <c r="N47" s="55">
        <f t="shared" si="5"/>
        <v>0</v>
      </c>
    </row>
    <row r="48" spans="1:14" x14ac:dyDescent="0.15">
      <c r="A48" s="151"/>
      <c r="B48" s="53">
        <v>15</v>
      </c>
      <c r="C48" s="54"/>
      <c r="D48" s="54"/>
      <c r="E48" s="92">
        <f>'PMS(input)'!$E$34</f>
        <v>5</v>
      </c>
      <c r="F48" s="54"/>
      <c r="G48" s="90">
        <f>'PMS(input)'!$E$37</f>
        <v>0.73599999999999999</v>
      </c>
      <c r="H48" s="90">
        <f>'PMS(input)'!$E$20</f>
        <v>0.39459</v>
      </c>
      <c r="I48" s="91">
        <f>'PMS(input)'!$E$21</f>
        <v>0</v>
      </c>
      <c r="J48" s="91">
        <f>'PMS(input)'!$E$22</f>
        <v>0</v>
      </c>
      <c r="K48" s="91">
        <f>'PMS(input)'!$E$23</f>
        <v>0</v>
      </c>
      <c r="L48" s="87">
        <f t="shared" si="3"/>
        <v>0</v>
      </c>
      <c r="M48" s="87">
        <f t="shared" si="4"/>
        <v>0</v>
      </c>
      <c r="N48" s="55">
        <f t="shared" si="5"/>
        <v>0</v>
      </c>
    </row>
    <row r="49" spans="1:14" x14ac:dyDescent="0.15">
      <c r="A49" s="151"/>
      <c r="B49" s="53">
        <v>16</v>
      </c>
      <c r="C49" s="54"/>
      <c r="D49" s="54"/>
      <c r="E49" s="92">
        <f>'PMS(input)'!$E$34</f>
        <v>5</v>
      </c>
      <c r="F49" s="54"/>
      <c r="G49" s="90">
        <f>'PMS(input)'!$E$37</f>
        <v>0.73599999999999999</v>
      </c>
      <c r="H49" s="90">
        <f>'PMS(input)'!$E$20</f>
        <v>0.39459</v>
      </c>
      <c r="I49" s="91">
        <f>'PMS(input)'!$E$21</f>
        <v>0</v>
      </c>
      <c r="J49" s="91">
        <f>'PMS(input)'!$E$22</f>
        <v>0</v>
      </c>
      <c r="K49" s="91">
        <f>'PMS(input)'!$E$23</f>
        <v>0</v>
      </c>
      <c r="L49" s="87">
        <f t="shared" si="3"/>
        <v>0</v>
      </c>
      <c r="M49" s="87">
        <f t="shared" si="4"/>
        <v>0</v>
      </c>
      <c r="N49" s="55">
        <f t="shared" si="5"/>
        <v>0</v>
      </c>
    </row>
    <row r="50" spans="1:14" x14ac:dyDescent="0.15">
      <c r="A50" s="151"/>
      <c r="B50" s="53">
        <v>17</v>
      </c>
      <c r="C50" s="54"/>
      <c r="D50" s="54"/>
      <c r="E50" s="92">
        <f>'PMS(input)'!$E$34</f>
        <v>5</v>
      </c>
      <c r="F50" s="54"/>
      <c r="G50" s="90">
        <f>'PMS(input)'!$E$37</f>
        <v>0.73599999999999999</v>
      </c>
      <c r="H50" s="90">
        <f>'PMS(input)'!$E$20</f>
        <v>0.39459</v>
      </c>
      <c r="I50" s="91">
        <f>'PMS(input)'!$E$21</f>
        <v>0</v>
      </c>
      <c r="J50" s="91">
        <f>'PMS(input)'!$E$22</f>
        <v>0</v>
      </c>
      <c r="K50" s="91">
        <f>'PMS(input)'!$E$23</f>
        <v>0</v>
      </c>
      <c r="L50" s="87">
        <f t="shared" si="3"/>
        <v>0</v>
      </c>
      <c r="M50" s="87">
        <f t="shared" si="4"/>
        <v>0</v>
      </c>
      <c r="N50" s="55">
        <f t="shared" si="5"/>
        <v>0</v>
      </c>
    </row>
    <row r="51" spans="1:14" x14ac:dyDescent="0.15">
      <c r="A51" s="151"/>
      <c r="B51" s="53">
        <v>18</v>
      </c>
      <c r="C51" s="54"/>
      <c r="D51" s="54"/>
      <c r="E51" s="92">
        <f>'PMS(input)'!$E$34</f>
        <v>5</v>
      </c>
      <c r="F51" s="54"/>
      <c r="G51" s="90">
        <f>'PMS(input)'!$E$37</f>
        <v>0.73599999999999999</v>
      </c>
      <c r="H51" s="90">
        <f>'PMS(input)'!$E$20</f>
        <v>0.39459</v>
      </c>
      <c r="I51" s="91">
        <f>'PMS(input)'!$E$21</f>
        <v>0</v>
      </c>
      <c r="J51" s="91">
        <f>'PMS(input)'!$E$22</f>
        <v>0</v>
      </c>
      <c r="K51" s="91">
        <f>'PMS(input)'!$E$23</f>
        <v>0</v>
      </c>
      <c r="L51" s="87">
        <f t="shared" si="3"/>
        <v>0</v>
      </c>
      <c r="M51" s="87">
        <f t="shared" si="4"/>
        <v>0</v>
      </c>
      <c r="N51" s="55">
        <f t="shared" si="5"/>
        <v>0</v>
      </c>
    </row>
    <row r="52" spans="1:14" x14ac:dyDescent="0.15">
      <c r="A52" s="151"/>
      <c r="B52" s="53">
        <v>19</v>
      </c>
      <c r="C52" s="54"/>
      <c r="D52" s="54"/>
      <c r="E52" s="92">
        <f>'PMS(input)'!$E$34</f>
        <v>5</v>
      </c>
      <c r="F52" s="54"/>
      <c r="G52" s="90">
        <f>'PMS(input)'!$E$37</f>
        <v>0.73599999999999999</v>
      </c>
      <c r="H52" s="90">
        <f>'PMS(input)'!$E$20</f>
        <v>0.39459</v>
      </c>
      <c r="I52" s="91">
        <f>'PMS(input)'!$E$21</f>
        <v>0</v>
      </c>
      <c r="J52" s="91">
        <f>'PMS(input)'!$E$22</f>
        <v>0</v>
      </c>
      <c r="K52" s="91">
        <f>'PMS(input)'!$E$23</f>
        <v>0</v>
      </c>
      <c r="L52" s="87">
        <f t="shared" si="3"/>
        <v>0</v>
      </c>
      <c r="M52" s="87">
        <f t="shared" si="4"/>
        <v>0</v>
      </c>
      <c r="N52" s="55">
        <f t="shared" si="5"/>
        <v>0</v>
      </c>
    </row>
    <row r="53" spans="1:14" x14ac:dyDescent="0.15">
      <c r="A53" s="151"/>
      <c r="B53" s="53">
        <v>20</v>
      </c>
      <c r="C53" s="54"/>
      <c r="D53" s="54"/>
      <c r="E53" s="92">
        <f>'PMS(input)'!$E$34</f>
        <v>5</v>
      </c>
      <c r="F53" s="54"/>
      <c r="G53" s="90">
        <f>'PMS(input)'!$E$37</f>
        <v>0.73599999999999999</v>
      </c>
      <c r="H53" s="90">
        <f>'PMS(input)'!$E$20</f>
        <v>0.39459</v>
      </c>
      <c r="I53" s="91">
        <f>'PMS(input)'!$E$21</f>
        <v>0</v>
      </c>
      <c r="J53" s="91">
        <f>'PMS(input)'!$E$22</f>
        <v>0</v>
      </c>
      <c r="K53" s="91">
        <f>'PMS(input)'!$E$23</f>
        <v>0</v>
      </c>
      <c r="L53" s="87">
        <f t="shared" si="3"/>
        <v>0</v>
      </c>
      <c r="M53" s="87">
        <f t="shared" si="4"/>
        <v>0</v>
      </c>
      <c r="N53" s="55">
        <f t="shared" si="5"/>
        <v>0</v>
      </c>
    </row>
    <row r="54" spans="1:14" ht="15" x14ac:dyDescent="0.15">
      <c r="A54" s="151"/>
      <c r="B54" s="56" t="s">
        <v>79</v>
      </c>
      <c r="C54" s="57" t="s">
        <v>76</v>
      </c>
      <c r="D54" s="57" t="s">
        <v>76</v>
      </c>
      <c r="E54" s="57" t="s">
        <v>76</v>
      </c>
      <c r="F54" s="57" t="s">
        <v>76</v>
      </c>
      <c r="G54" s="57" t="s">
        <v>76</v>
      </c>
      <c r="H54" s="57" t="s">
        <v>76</v>
      </c>
      <c r="I54" s="57" t="s">
        <v>76</v>
      </c>
      <c r="J54" s="57" t="s">
        <v>76</v>
      </c>
      <c r="K54" s="57" t="s">
        <v>76</v>
      </c>
      <c r="L54" s="58">
        <f>SUMIF(L34:L53,"&gt;0",L34:L53)</f>
        <v>0</v>
      </c>
      <c r="M54" s="58">
        <f>SUMIF(M34:M53,"&gt;0",M34:M53)</f>
        <v>0</v>
      </c>
      <c r="N54" s="58">
        <f>SUMIF(N34:N53,"&gt;0",N34:N53)</f>
        <v>0</v>
      </c>
    </row>
    <row r="55" spans="1:14" x14ac:dyDescent="0.15">
      <c r="B55" s="88"/>
      <c r="C55" s="88"/>
      <c r="D55" s="88"/>
      <c r="E55" s="88"/>
      <c r="F55" s="88"/>
      <c r="G55" s="88"/>
      <c r="H55" s="88"/>
      <c r="I55" s="88"/>
      <c r="J55" s="88"/>
      <c r="K55" s="88"/>
      <c r="L55" s="88"/>
    </row>
    <row r="56" spans="1:14" x14ac:dyDescent="0.15">
      <c r="A56" s="88" t="s">
        <v>154</v>
      </c>
      <c r="B56" s="88"/>
    </row>
    <row r="57" spans="1:14" ht="27.95" customHeight="1" x14ac:dyDescent="0.15">
      <c r="A57" s="42"/>
      <c r="B57" s="42"/>
      <c r="C57" s="82" t="s">
        <v>68</v>
      </c>
      <c r="D57" s="145" t="s">
        <v>69</v>
      </c>
      <c r="E57" s="146"/>
      <c r="F57" s="146"/>
      <c r="G57" s="146"/>
      <c r="H57" s="146"/>
      <c r="I57" s="146"/>
      <c r="J57" s="146"/>
      <c r="K57" s="147"/>
      <c r="L57" s="148" t="s">
        <v>70</v>
      </c>
      <c r="M57" s="149"/>
      <c r="N57" s="150"/>
    </row>
    <row r="58" spans="1:14" ht="18.75" x14ac:dyDescent="0.15">
      <c r="A58" s="98" t="s">
        <v>71</v>
      </c>
      <c r="B58" s="45" t="s">
        <v>100</v>
      </c>
      <c r="C58" s="24" t="s">
        <v>215</v>
      </c>
      <c r="D58" s="31" t="s">
        <v>229</v>
      </c>
      <c r="E58" s="31" t="s">
        <v>230</v>
      </c>
      <c r="F58" s="31" t="s">
        <v>246</v>
      </c>
      <c r="G58" s="31" t="s">
        <v>177</v>
      </c>
      <c r="H58" s="31" t="s">
        <v>44</v>
      </c>
      <c r="I58" s="31" t="s">
        <v>44</v>
      </c>
      <c r="J58" s="31" t="s">
        <v>44</v>
      </c>
      <c r="K58" s="31" t="s">
        <v>44</v>
      </c>
      <c r="L58" s="45" t="s">
        <v>239</v>
      </c>
      <c r="M58" s="45" t="s">
        <v>240</v>
      </c>
      <c r="N58" s="45" t="s">
        <v>241</v>
      </c>
    </row>
    <row r="59" spans="1:14" ht="175.5" customHeight="1" x14ac:dyDescent="0.15">
      <c r="A59" s="98" t="s">
        <v>73</v>
      </c>
      <c r="B59" s="46" t="s">
        <v>178</v>
      </c>
      <c r="C59" s="97" t="s">
        <v>242</v>
      </c>
      <c r="D59" s="99" t="s">
        <v>162</v>
      </c>
      <c r="E59" s="99" t="s">
        <v>161</v>
      </c>
      <c r="F59" s="99" t="s">
        <v>247</v>
      </c>
      <c r="G59" s="99" t="s">
        <v>163</v>
      </c>
      <c r="H59" s="48" t="s">
        <v>45</v>
      </c>
      <c r="I59" s="49" t="s">
        <v>47</v>
      </c>
      <c r="J59" s="49" t="s">
        <v>50</v>
      </c>
      <c r="K59" s="49" t="s">
        <v>74</v>
      </c>
      <c r="L59" s="47" t="s">
        <v>243</v>
      </c>
      <c r="M59" s="47" t="s">
        <v>244</v>
      </c>
      <c r="N59" s="47" t="s">
        <v>245</v>
      </c>
    </row>
    <row r="60" spans="1:14" ht="18.75" x14ac:dyDescent="0.15">
      <c r="A60" s="98" t="s">
        <v>75</v>
      </c>
      <c r="B60" s="50" t="s">
        <v>76</v>
      </c>
      <c r="C60" s="51" t="s">
        <v>98</v>
      </c>
      <c r="D60" s="36" t="s">
        <v>111</v>
      </c>
      <c r="E60" s="36" t="s">
        <v>111</v>
      </c>
      <c r="F60" s="52" t="s">
        <v>76</v>
      </c>
      <c r="G60" s="52" t="s">
        <v>165</v>
      </c>
      <c r="H60" s="52" t="s">
        <v>46</v>
      </c>
      <c r="I60" s="52" t="s">
        <v>46</v>
      </c>
      <c r="J60" s="52" t="s">
        <v>46</v>
      </c>
      <c r="K60" s="52" t="s">
        <v>46</v>
      </c>
      <c r="L60" s="50" t="s">
        <v>77</v>
      </c>
      <c r="M60" s="50" t="s">
        <v>77</v>
      </c>
      <c r="N60" s="50" t="s">
        <v>77</v>
      </c>
    </row>
    <row r="61" spans="1:14" x14ac:dyDescent="0.15">
      <c r="A61" s="151" t="s">
        <v>78</v>
      </c>
      <c r="B61" s="53">
        <v>1</v>
      </c>
      <c r="C61" s="54"/>
      <c r="D61" s="54"/>
      <c r="E61" s="92">
        <f>'PMS(input)'!$E$34</f>
        <v>5</v>
      </c>
      <c r="F61" s="54"/>
      <c r="G61" s="90">
        <f>'PMS(input)'!$E$37</f>
        <v>0.73599999999999999</v>
      </c>
      <c r="H61" s="90">
        <f>'PMS(input)'!$E$20</f>
        <v>0.39459</v>
      </c>
      <c r="I61" s="91">
        <f>'PMS(input)'!$E$21</f>
        <v>0</v>
      </c>
      <c r="J61" s="91">
        <f>'PMS(input)'!$E$22</f>
        <v>0</v>
      </c>
      <c r="K61" s="91">
        <f>'PMS(input)'!$E$23</f>
        <v>0</v>
      </c>
      <c r="L61" s="87">
        <f>IF(ISERROR(C61*D61/E61*F61/G61*SMALL(H61:K61,COUNTIF(H61:K61,0)+1)),0,(C61*D61/E61*F61/G61*SMALL(H61:K61,COUNTIF(H61:K61,0)+1)))</f>
        <v>0</v>
      </c>
      <c r="M61" s="87">
        <f>IF(ISERROR(C61*SMALL(H61:K61,COUNTIF(H61:K61,0)+1)),0,(C61*SMALL(H61:K61,COUNTIF(H61:K61,0)+1)))</f>
        <v>0</v>
      </c>
      <c r="N61" s="55">
        <f>L61-M61</f>
        <v>0</v>
      </c>
    </row>
    <row r="62" spans="1:14" x14ac:dyDescent="0.15">
      <c r="A62" s="151"/>
      <c r="B62" s="53">
        <v>2</v>
      </c>
      <c r="C62" s="54"/>
      <c r="D62" s="54"/>
      <c r="E62" s="92">
        <f>'PMS(input)'!$E$34</f>
        <v>5</v>
      </c>
      <c r="F62" s="54"/>
      <c r="G62" s="90">
        <f>'PMS(input)'!$E$37</f>
        <v>0.73599999999999999</v>
      </c>
      <c r="H62" s="90">
        <f>'PMS(input)'!$E$20</f>
        <v>0.39459</v>
      </c>
      <c r="I62" s="91">
        <f>'PMS(input)'!$E$21</f>
        <v>0</v>
      </c>
      <c r="J62" s="91">
        <f>'PMS(input)'!$E$22</f>
        <v>0</v>
      </c>
      <c r="K62" s="91">
        <f>'PMS(input)'!$E$23</f>
        <v>0</v>
      </c>
      <c r="L62" s="87">
        <f t="shared" ref="L62:L80" si="6">IF(ISERROR(C62*D62/E62*F62/G62*SMALL(H62:K62,COUNTIF(H62:K62,0)+1)),0,(C62*D62/E62*F62/G62*SMALL(H62:K62,COUNTIF(H62:K62,0)+1)))</f>
        <v>0</v>
      </c>
      <c r="M62" s="87">
        <f t="shared" ref="M62:M80" si="7">IF(ISERROR(C62*SMALL(H62:K62,COUNTIF(H62:K62,0)+1)),0,(C62*SMALL(H62:K62,COUNTIF(H62:K62,0)+1)))</f>
        <v>0</v>
      </c>
      <c r="N62" s="55">
        <f>L62-M62</f>
        <v>0</v>
      </c>
    </row>
    <row r="63" spans="1:14" x14ac:dyDescent="0.15">
      <c r="A63" s="151"/>
      <c r="B63" s="53">
        <v>3</v>
      </c>
      <c r="C63" s="54"/>
      <c r="D63" s="54"/>
      <c r="E63" s="92">
        <f>'PMS(input)'!$E$34</f>
        <v>5</v>
      </c>
      <c r="F63" s="54"/>
      <c r="G63" s="90">
        <f>'PMS(input)'!$E$37</f>
        <v>0.73599999999999999</v>
      </c>
      <c r="H63" s="90">
        <f>'PMS(input)'!$E$20</f>
        <v>0.39459</v>
      </c>
      <c r="I63" s="91">
        <f>'PMS(input)'!$E$21</f>
        <v>0</v>
      </c>
      <c r="J63" s="91">
        <f>'PMS(input)'!$E$22</f>
        <v>0</v>
      </c>
      <c r="K63" s="91">
        <f>'PMS(input)'!$E$23</f>
        <v>0</v>
      </c>
      <c r="L63" s="87">
        <f t="shared" si="6"/>
        <v>0</v>
      </c>
      <c r="M63" s="87">
        <f t="shared" si="7"/>
        <v>0</v>
      </c>
      <c r="N63" s="55">
        <f t="shared" ref="N63:N79" si="8">L63-M63</f>
        <v>0</v>
      </c>
    </row>
    <row r="64" spans="1:14" x14ac:dyDescent="0.15">
      <c r="A64" s="151"/>
      <c r="B64" s="53">
        <v>4</v>
      </c>
      <c r="C64" s="54"/>
      <c r="D64" s="54"/>
      <c r="E64" s="92">
        <f>'PMS(input)'!$E$34</f>
        <v>5</v>
      </c>
      <c r="F64" s="54"/>
      <c r="G64" s="90">
        <f>'PMS(input)'!$E$37</f>
        <v>0.73599999999999999</v>
      </c>
      <c r="H64" s="90">
        <f>'PMS(input)'!$E$20</f>
        <v>0.39459</v>
      </c>
      <c r="I64" s="91">
        <f>'PMS(input)'!$E$21</f>
        <v>0</v>
      </c>
      <c r="J64" s="91">
        <f>'PMS(input)'!$E$22</f>
        <v>0</v>
      </c>
      <c r="K64" s="91">
        <f>'PMS(input)'!$E$23</f>
        <v>0</v>
      </c>
      <c r="L64" s="87">
        <f t="shared" si="6"/>
        <v>0</v>
      </c>
      <c r="M64" s="87">
        <f t="shared" si="7"/>
        <v>0</v>
      </c>
      <c r="N64" s="55">
        <f t="shared" si="8"/>
        <v>0</v>
      </c>
    </row>
    <row r="65" spans="1:14" x14ac:dyDescent="0.15">
      <c r="A65" s="151"/>
      <c r="B65" s="53">
        <v>5</v>
      </c>
      <c r="C65" s="54"/>
      <c r="D65" s="54"/>
      <c r="E65" s="92">
        <f>'PMS(input)'!$E$34</f>
        <v>5</v>
      </c>
      <c r="F65" s="54"/>
      <c r="G65" s="90">
        <f>'PMS(input)'!$E$37</f>
        <v>0.73599999999999999</v>
      </c>
      <c r="H65" s="90">
        <f>'PMS(input)'!$E$20</f>
        <v>0.39459</v>
      </c>
      <c r="I65" s="91">
        <f>'PMS(input)'!$E$21</f>
        <v>0</v>
      </c>
      <c r="J65" s="91">
        <f>'PMS(input)'!$E$22</f>
        <v>0</v>
      </c>
      <c r="K65" s="91">
        <f>'PMS(input)'!$E$23</f>
        <v>0</v>
      </c>
      <c r="L65" s="87">
        <f>IF(ISERROR(C65*D65/E65*F65/G65*SMALL(H65:K65,COUNTIF(H65:K65,0)+1)),0,(C65*D65/E65*F65/G65*SMALL(H65:K65,COUNTIF(H65:K65,0)+1)))</f>
        <v>0</v>
      </c>
      <c r="M65" s="87">
        <f t="shared" si="7"/>
        <v>0</v>
      </c>
      <c r="N65" s="55">
        <f t="shared" si="8"/>
        <v>0</v>
      </c>
    </row>
    <row r="66" spans="1:14" x14ac:dyDescent="0.15">
      <c r="A66" s="151"/>
      <c r="B66" s="53">
        <v>6</v>
      </c>
      <c r="C66" s="54"/>
      <c r="D66" s="54"/>
      <c r="E66" s="92">
        <f>'PMS(input)'!$E$34</f>
        <v>5</v>
      </c>
      <c r="F66" s="54"/>
      <c r="G66" s="90">
        <f>'PMS(input)'!$E$37</f>
        <v>0.73599999999999999</v>
      </c>
      <c r="H66" s="90">
        <f>'PMS(input)'!$E$20</f>
        <v>0.39459</v>
      </c>
      <c r="I66" s="91">
        <f>'PMS(input)'!$E$21</f>
        <v>0</v>
      </c>
      <c r="J66" s="91">
        <f>'PMS(input)'!$E$22</f>
        <v>0</v>
      </c>
      <c r="K66" s="91">
        <f>'PMS(input)'!$E$23</f>
        <v>0</v>
      </c>
      <c r="L66" s="87">
        <f t="shared" si="6"/>
        <v>0</v>
      </c>
      <c r="M66" s="87">
        <f t="shared" si="7"/>
        <v>0</v>
      </c>
      <c r="N66" s="55">
        <f t="shared" si="8"/>
        <v>0</v>
      </c>
    </row>
    <row r="67" spans="1:14" x14ac:dyDescent="0.15">
      <c r="A67" s="151"/>
      <c r="B67" s="53">
        <v>7</v>
      </c>
      <c r="C67" s="54"/>
      <c r="D67" s="54"/>
      <c r="E67" s="92">
        <f>'PMS(input)'!$E$34</f>
        <v>5</v>
      </c>
      <c r="F67" s="54"/>
      <c r="G67" s="90">
        <f>'PMS(input)'!$E$37</f>
        <v>0.73599999999999999</v>
      </c>
      <c r="H67" s="90">
        <f>'PMS(input)'!$E$20</f>
        <v>0.39459</v>
      </c>
      <c r="I67" s="91">
        <f>'PMS(input)'!$E$21</f>
        <v>0</v>
      </c>
      <c r="J67" s="91">
        <f>'PMS(input)'!$E$22</f>
        <v>0</v>
      </c>
      <c r="K67" s="91">
        <f>'PMS(input)'!$E$23</f>
        <v>0</v>
      </c>
      <c r="L67" s="87">
        <f t="shared" si="6"/>
        <v>0</v>
      </c>
      <c r="M67" s="87">
        <f t="shared" si="7"/>
        <v>0</v>
      </c>
      <c r="N67" s="55">
        <f t="shared" si="8"/>
        <v>0</v>
      </c>
    </row>
    <row r="68" spans="1:14" x14ac:dyDescent="0.15">
      <c r="A68" s="151"/>
      <c r="B68" s="53">
        <v>8</v>
      </c>
      <c r="C68" s="54"/>
      <c r="D68" s="54"/>
      <c r="E68" s="92">
        <f>'PMS(input)'!$E$34</f>
        <v>5</v>
      </c>
      <c r="F68" s="54"/>
      <c r="G68" s="90">
        <f>'PMS(input)'!$E$37</f>
        <v>0.73599999999999999</v>
      </c>
      <c r="H68" s="90">
        <f>'PMS(input)'!$E$20</f>
        <v>0.39459</v>
      </c>
      <c r="I68" s="91">
        <f>'PMS(input)'!$E$21</f>
        <v>0</v>
      </c>
      <c r="J68" s="91">
        <f>'PMS(input)'!$E$22</f>
        <v>0</v>
      </c>
      <c r="K68" s="91">
        <f>'PMS(input)'!$E$23</f>
        <v>0</v>
      </c>
      <c r="L68" s="87">
        <f>IF(ISERROR(C68*D68/E68*F68/G68*SMALL(H68:K68,COUNTIF(H68:K68,0)+1)),0,(C68*D68/E68*F68/G68*SMALL(H68:K68,COUNTIF(H68:K68,0)+1)))</f>
        <v>0</v>
      </c>
      <c r="M68" s="87">
        <f t="shared" si="7"/>
        <v>0</v>
      </c>
      <c r="N68" s="55">
        <f t="shared" si="8"/>
        <v>0</v>
      </c>
    </row>
    <row r="69" spans="1:14" x14ac:dyDescent="0.15">
      <c r="A69" s="151"/>
      <c r="B69" s="53">
        <v>9</v>
      </c>
      <c r="C69" s="54"/>
      <c r="D69" s="54"/>
      <c r="E69" s="92">
        <f>'PMS(input)'!$E$34</f>
        <v>5</v>
      </c>
      <c r="F69" s="54"/>
      <c r="G69" s="90">
        <f>'PMS(input)'!$E$37</f>
        <v>0.73599999999999999</v>
      </c>
      <c r="H69" s="90">
        <f>'PMS(input)'!$E$20</f>
        <v>0.39459</v>
      </c>
      <c r="I69" s="91">
        <f>'PMS(input)'!$E$21</f>
        <v>0</v>
      </c>
      <c r="J69" s="91">
        <f>'PMS(input)'!$E$22</f>
        <v>0</v>
      </c>
      <c r="K69" s="91">
        <f>'PMS(input)'!$E$23</f>
        <v>0</v>
      </c>
      <c r="L69" s="87">
        <f t="shared" si="6"/>
        <v>0</v>
      </c>
      <c r="M69" s="87">
        <f t="shared" si="7"/>
        <v>0</v>
      </c>
      <c r="N69" s="55">
        <f t="shared" si="8"/>
        <v>0</v>
      </c>
    </row>
    <row r="70" spans="1:14" x14ac:dyDescent="0.15">
      <c r="A70" s="151"/>
      <c r="B70" s="53">
        <v>10</v>
      </c>
      <c r="C70" s="54"/>
      <c r="D70" s="54"/>
      <c r="E70" s="92">
        <f>'PMS(input)'!$E$34</f>
        <v>5</v>
      </c>
      <c r="F70" s="54"/>
      <c r="G70" s="90">
        <f>'PMS(input)'!$E$37</f>
        <v>0.73599999999999999</v>
      </c>
      <c r="H70" s="90">
        <f>'PMS(input)'!$E$20</f>
        <v>0.39459</v>
      </c>
      <c r="I70" s="91">
        <f>'PMS(input)'!$E$21</f>
        <v>0</v>
      </c>
      <c r="J70" s="91">
        <f>'PMS(input)'!$E$22</f>
        <v>0</v>
      </c>
      <c r="K70" s="91">
        <f>'PMS(input)'!$E$23</f>
        <v>0</v>
      </c>
      <c r="L70" s="87">
        <f t="shared" si="6"/>
        <v>0</v>
      </c>
      <c r="M70" s="87">
        <f t="shared" si="7"/>
        <v>0</v>
      </c>
      <c r="N70" s="55">
        <f t="shared" si="8"/>
        <v>0</v>
      </c>
    </row>
    <row r="71" spans="1:14" x14ac:dyDescent="0.15">
      <c r="A71" s="151"/>
      <c r="B71" s="53">
        <v>11</v>
      </c>
      <c r="C71" s="54"/>
      <c r="D71" s="54"/>
      <c r="E71" s="92">
        <f>'PMS(input)'!$E$34</f>
        <v>5</v>
      </c>
      <c r="F71" s="54"/>
      <c r="G71" s="90">
        <f>'PMS(input)'!$E$37</f>
        <v>0.73599999999999999</v>
      </c>
      <c r="H71" s="90">
        <f>'PMS(input)'!$E$20</f>
        <v>0.39459</v>
      </c>
      <c r="I71" s="91">
        <f>'PMS(input)'!$E$21</f>
        <v>0</v>
      </c>
      <c r="J71" s="91">
        <f>'PMS(input)'!$E$22</f>
        <v>0</v>
      </c>
      <c r="K71" s="91">
        <f>'PMS(input)'!$E$23</f>
        <v>0</v>
      </c>
      <c r="L71" s="87">
        <f t="shared" si="6"/>
        <v>0</v>
      </c>
      <c r="M71" s="87">
        <f t="shared" si="7"/>
        <v>0</v>
      </c>
      <c r="N71" s="55">
        <f t="shared" si="8"/>
        <v>0</v>
      </c>
    </row>
    <row r="72" spans="1:14" x14ac:dyDescent="0.15">
      <c r="A72" s="151"/>
      <c r="B72" s="53">
        <v>12</v>
      </c>
      <c r="C72" s="54"/>
      <c r="D72" s="54"/>
      <c r="E72" s="92">
        <f>'PMS(input)'!$E$34</f>
        <v>5</v>
      </c>
      <c r="F72" s="54"/>
      <c r="G72" s="90">
        <f>'PMS(input)'!$E$37</f>
        <v>0.73599999999999999</v>
      </c>
      <c r="H72" s="90">
        <f>'PMS(input)'!$E$20</f>
        <v>0.39459</v>
      </c>
      <c r="I72" s="91">
        <f>'PMS(input)'!$E$21</f>
        <v>0</v>
      </c>
      <c r="J72" s="91">
        <f>'PMS(input)'!$E$22</f>
        <v>0</v>
      </c>
      <c r="K72" s="91">
        <f>'PMS(input)'!$E$23</f>
        <v>0</v>
      </c>
      <c r="L72" s="87">
        <f t="shared" si="6"/>
        <v>0</v>
      </c>
      <c r="M72" s="87">
        <f t="shared" si="7"/>
        <v>0</v>
      </c>
      <c r="N72" s="55">
        <f t="shared" si="8"/>
        <v>0</v>
      </c>
    </row>
    <row r="73" spans="1:14" x14ac:dyDescent="0.15">
      <c r="A73" s="151"/>
      <c r="B73" s="53">
        <v>13</v>
      </c>
      <c r="C73" s="54"/>
      <c r="D73" s="54"/>
      <c r="E73" s="92">
        <f>'PMS(input)'!$E$34</f>
        <v>5</v>
      </c>
      <c r="F73" s="54"/>
      <c r="G73" s="90">
        <f>'PMS(input)'!$E$37</f>
        <v>0.73599999999999999</v>
      </c>
      <c r="H73" s="90">
        <f>'PMS(input)'!$E$20</f>
        <v>0.39459</v>
      </c>
      <c r="I73" s="91">
        <f>'PMS(input)'!$E$21</f>
        <v>0</v>
      </c>
      <c r="J73" s="91">
        <f>'PMS(input)'!$E$22</f>
        <v>0</v>
      </c>
      <c r="K73" s="91">
        <f>'PMS(input)'!$E$23</f>
        <v>0</v>
      </c>
      <c r="L73" s="87">
        <f t="shared" si="6"/>
        <v>0</v>
      </c>
      <c r="M73" s="87">
        <f t="shared" si="7"/>
        <v>0</v>
      </c>
      <c r="N73" s="55">
        <f t="shared" si="8"/>
        <v>0</v>
      </c>
    </row>
    <row r="74" spans="1:14" x14ac:dyDescent="0.15">
      <c r="A74" s="151"/>
      <c r="B74" s="53">
        <v>14</v>
      </c>
      <c r="C74" s="54"/>
      <c r="D74" s="54"/>
      <c r="E74" s="92">
        <f>'PMS(input)'!$E$34</f>
        <v>5</v>
      </c>
      <c r="F74" s="54"/>
      <c r="G74" s="90">
        <f>'PMS(input)'!$E$37</f>
        <v>0.73599999999999999</v>
      </c>
      <c r="H74" s="90">
        <f>'PMS(input)'!$E$20</f>
        <v>0.39459</v>
      </c>
      <c r="I74" s="91">
        <f>'PMS(input)'!$E$21</f>
        <v>0</v>
      </c>
      <c r="J74" s="91">
        <f>'PMS(input)'!$E$22</f>
        <v>0</v>
      </c>
      <c r="K74" s="91">
        <f>'PMS(input)'!$E$23</f>
        <v>0</v>
      </c>
      <c r="L74" s="87">
        <f t="shared" si="6"/>
        <v>0</v>
      </c>
      <c r="M74" s="87">
        <f t="shared" si="7"/>
        <v>0</v>
      </c>
      <c r="N74" s="55">
        <f t="shared" si="8"/>
        <v>0</v>
      </c>
    </row>
    <row r="75" spans="1:14" x14ac:dyDescent="0.15">
      <c r="A75" s="151"/>
      <c r="B75" s="53">
        <v>15</v>
      </c>
      <c r="C75" s="54"/>
      <c r="D75" s="54"/>
      <c r="E75" s="92">
        <f>'PMS(input)'!$E$34</f>
        <v>5</v>
      </c>
      <c r="F75" s="54"/>
      <c r="G75" s="90">
        <f>'PMS(input)'!$E$37</f>
        <v>0.73599999999999999</v>
      </c>
      <c r="H75" s="90">
        <f>'PMS(input)'!$E$20</f>
        <v>0.39459</v>
      </c>
      <c r="I75" s="91">
        <f>'PMS(input)'!$E$21</f>
        <v>0</v>
      </c>
      <c r="J75" s="91">
        <f>'PMS(input)'!$E$22</f>
        <v>0</v>
      </c>
      <c r="K75" s="91">
        <f>'PMS(input)'!$E$23</f>
        <v>0</v>
      </c>
      <c r="L75" s="87">
        <f t="shared" si="6"/>
        <v>0</v>
      </c>
      <c r="M75" s="87">
        <f t="shared" si="7"/>
        <v>0</v>
      </c>
      <c r="N75" s="55">
        <f t="shared" si="8"/>
        <v>0</v>
      </c>
    </row>
    <row r="76" spans="1:14" x14ac:dyDescent="0.15">
      <c r="A76" s="151"/>
      <c r="B76" s="53">
        <v>16</v>
      </c>
      <c r="C76" s="54"/>
      <c r="D76" s="54"/>
      <c r="E76" s="92">
        <f>'PMS(input)'!$E$34</f>
        <v>5</v>
      </c>
      <c r="F76" s="54"/>
      <c r="G76" s="90">
        <f>'PMS(input)'!$E$37</f>
        <v>0.73599999999999999</v>
      </c>
      <c r="H76" s="90">
        <f>'PMS(input)'!$E$20</f>
        <v>0.39459</v>
      </c>
      <c r="I76" s="91">
        <f>'PMS(input)'!$E$21</f>
        <v>0</v>
      </c>
      <c r="J76" s="91">
        <f>'PMS(input)'!$E$22</f>
        <v>0</v>
      </c>
      <c r="K76" s="91">
        <f>'PMS(input)'!$E$23</f>
        <v>0</v>
      </c>
      <c r="L76" s="87">
        <f t="shared" si="6"/>
        <v>0</v>
      </c>
      <c r="M76" s="87">
        <f t="shared" si="7"/>
        <v>0</v>
      </c>
      <c r="N76" s="55">
        <f t="shared" si="8"/>
        <v>0</v>
      </c>
    </row>
    <row r="77" spans="1:14" x14ac:dyDescent="0.15">
      <c r="A77" s="151"/>
      <c r="B77" s="53">
        <v>17</v>
      </c>
      <c r="C77" s="54"/>
      <c r="D77" s="54"/>
      <c r="E77" s="92">
        <f>'PMS(input)'!$E$34</f>
        <v>5</v>
      </c>
      <c r="F77" s="54"/>
      <c r="G77" s="90">
        <f>'PMS(input)'!$E$37</f>
        <v>0.73599999999999999</v>
      </c>
      <c r="H77" s="90">
        <f>'PMS(input)'!$E$20</f>
        <v>0.39459</v>
      </c>
      <c r="I77" s="91">
        <f>'PMS(input)'!$E$21</f>
        <v>0</v>
      </c>
      <c r="J77" s="91">
        <f>'PMS(input)'!$E$22</f>
        <v>0</v>
      </c>
      <c r="K77" s="91">
        <f>'PMS(input)'!$E$23</f>
        <v>0</v>
      </c>
      <c r="L77" s="87">
        <f t="shared" si="6"/>
        <v>0</v>
      </c>
      <c r="M77" s="87">
        <f t="shared" si="7"/>
        <v>0</v>
      </c>
      <c r="N77" s="55">
        <f t="shared" si="8"/>
        <v>0</v>
      </c>
    </row>
    <row r="78" spans="1:14" x14ac:dyDescent="0.15">
      <c r="A78" s="151"/>
      <c r="B78" s="53">
        <v>18</v>
      </c>
      <c r="C78" s="54"/>
      <c r="D78" s="54"/>
      <c r="E78" s="92">
        <f>'PMS(input)'!$E$34</f>
        <v>5</v>
      </c>
      <c r="F78" s="54"/>
      <c r="G78" s="90">
        <f>'PMS(input)'!$E$37</f>
        <v>0.73599999999999999</v>
      </c>
      <c r="H78" s="90">
        <f>'PMS(input)'!$E$20</f>
        <v>0.39459</v>
      </c>
      <c r="I78" s="91">
        <f>'PMS(input)'!$E$21</f>
        <v>0</v>
      </c>
      <c r="J78" s="91">
        <f>'PMS(input)'!$E$22</f>
        <v>0</v>
      </c>
      <c r="K78" s="91">
        <f>'PMS(input)'!$E$23</f>
        <v>0</v>
      </c>
      <c r="L78" s="87">
        <f t="shared" si="6"/>
        <v>0</v>
      </c>
      <c r="M78" s="87">
        <f t="shared" si="7"/>
        <v>0</v>
      </c>
      <c r="N78" s="55">
        <f t="shared" si="8"/>
        <v>0</v>
      </c>
    </row>
    <row r="79" spans="1:14" x14ac:dyDescent="0.15">
      <c r="A79" s="151"/>
      <c r="B79" s="53">
        <v>19</v>
      </c>
      <c r="C79" s="54"/>
      <c r="D79" s="54"/>
      <c r="E79" s="92">
        <f>'PMS(input)'!$E$34</f>
        <v>5</v>
      </c>
      <c r="F79" s="54"/>
      <c r="G79" s="90">
        <f>'PMS(input)'!$E$37</f>
        <v>0.73599999999999999</v>
      </c>
      <c r="H79" s="90">
        <f>'PMS(input)'!$E$20</f>
        <v>0.39459</v>
      </c>
      <c r="I79" s="91">
        <f>'PMS(input)'!$E$21</f>
        <v>0</v>
      </c>
      <c r="J79" s="91">
        <f>'PMS(input)'!$E$22</f>
        <v>0</v>
      </c>
      <c r="K79" s="91">
        <f>'PMS(input)'!$E$23</f>
        <v>0</v>
      </c>
      <c r="L79" s="87">
        <f t="shared" si="6"/>
        <v>0</v>
      </c>
      <c r="M79" s="87">
        <f t="shared" si="7"/>
        <v>0</v>
      </c>
      <c r="N79" s="55">
        <f t="shared" si="8"/>
        <v>0</v>
      </c>
    </row>
    <row r="80" spans="1:14" x14ac:dyDescent="0.15">
      <c r="A80" s="151"/>
      <c r="B80" s="53">
        <v>20</v>
      </c>
      <c r="C80" s="54"/>
      <c r="D80" s="54"/>
      <c r="E80" s="92">
        <f>'PMS(input)'!$E$34</f>
        <v>5</v>
      </c>
      <c r="F80" s="54"/>
      <c r="G80" s="90">
        <f>'PMS(input)'!$E$37</f>
        <v>0.73599999999999999</v>
      </c>
      <c r="H80" s="90">
        <f>'PMS(input)'!$E$20</f>
        <v>0.39459</v>
      </c>
      <c r="I80" s="91">
        <f>'PMS(input)'!$E$21</f>
        <v>0</v>
      </c>
      <c r="J80" s="91">
        <f>'PMS(input)'!$E$22</f>
        <v>0</v>
      </c>
      <c r="K80" s="91">
        <f>'PMS(input)'!$E$23</f>
        <v>0</v>
      </c>
      <c r="L80" s="87">
        <f t="shared" si="6"/>
        <v>0</v>
      </c>
      <c r="M80" s="87">
        <f t="shared" si="7"/>
        <v>0</v>
      </c>
      <c r="N80" s="55">
        <f>L80-M80</f>
        <v>0</v>
      </c>
    </row>
    <row r="81" spans="1:14" ht="15" x14ac:dyDescent="0.15">
      <c r="A81" s="151"/>
      <c r="B81" s="56" t="s">
        <v>79</v>
      </c>
      <c r="C81" s="57" t="s">
        <v>76</v>
      </c>
      <c r="D81" s="57" t="s">
        <v>76</v>
      </c>
      <c r="E81" s="57" t="s">
        <v>76</v>
      </c>
      <c r="F81" s="57" t="s">
        <v>76</v>
      </c>
      <c r="G81" s="57" t="s">
        <v>76</v>
      </c>
      <c r="H81" s="57" t="s">
        <v>76</v>
      </c>
      <c r="I81" s="57" t="s">
        <v>76</v>
      </c>
      <c r="J81" s="57" t="s">
        <v>76</v>
      </c>
      <c r="K81" s="57" t="s">
        <v>76</v>
      </c>
      <c r="L81" s="58">
        <f>SUMIF(L61:L80,"&gt;0",L61:L80)</f>
        <v>0</v>
      </c>
      <c r="M81" s="58">
        <f>SUMIF(M61:M80,"&gt;0",M61:M80)</f>
        <v>0</v>
      </c>
      <c r="N81" s="58">
        <f>SUMIF(N61:N80,"&gt;0",N61:N80)</f>
        <v>0</v>
      </c>
    </row>
  </sheetData>
  <sheetProtection formatCells="0" formatRows="0"/>
  <mergeCells count="10">
    <mergeCell ref="P3:R3"/>
    <mergeCell ref="A7:A27"/>
    <mergeCell ref="L30:N30"/>
    <mergeCell ref="G3:O3"/>
    <mergeCell ref="D30:K30"/>
    <mergeCell ref="A34:A54"/>
    <mergeCell ref="L57:N57"/>
    <mergeCell ref="A61:A81"/>
    <mergeCell ref="D57:K57"/>
    <mergeCell ref="C3:F3"/>
  </mergeCells>
  <phoneticPr fontId="28"/>
  <pageMargins left="0.70866141732283472" right="0.70866141732283472" top="0.74803149606299213" bottom="0.74803149606299213" header="0.31496062992125984" footer="0.31496062992125984"/>
  <pageSetup paperSize="8" scale="49"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V54"/>
  <sheetViews>
    <sheetView showGridLines="0" view="pageBreakPreview" zoomScale="60" zoomScaleNormal="70" workbookViewId="0"/>
  </sheetViews>
  <sheetFormatPr defaultColWidth="9" defaultRowHeight="14.25" x14ac:dyDescent="0.15"/>
  <cols>
    <col min="1" max="1" width="14.375" style="40" customWidth="1"/>
    <col min="2" max="21" width="21.875" style="40" customWidth="1"/>
    <col min="22" max="22" width="13.875" style="40" customWidth="1"/>
    <col min="23" max="16384" width="9" style="40"/>
  </cols>
  <sheetData>
    <row r="1" spans="1:22" ht="15" x14ac:dyDescent="0.15">
      <c r="A1" s="110" t="s">
        <v>272</v>
      </c>
      <c r="P1" s="41" t="str">
        <f>'PMS(input)'!K1</f>
        <v>JCM_MM_F_PMS_ver01.0</v>
      </c>
    </row>
    <row r="2" spans="1:22" x14ac:dyDescent="0.15">
      <c r="A2" s="40" t="s">
        <v>180</v>
      </c>
      <c r="V2" s="41"/>
    </row>
    <row r="3" spans="1:22" s="43" customFormat="1" ht="27.75" customHeight="1" x14ac:dyDescent="0.15">
      <c r="A3" s="42"/>
      <c r="B3" s="42"/>
      <c r="C3" s="82" t="s">
        <v>68</v>
      </c>
      <c r="D3" s="145" t="s">
        <v>69</v>
      </c>
      <c r="E3" s="146"/>
      <c r="F3" s="146"/>
      <c r="G3" s="146"/>
      <c r="H3" s="146"/>
      <c r="I3" s="147"/>
      <c r="J3" s="148" t="s">
        <v>70</v>
      </c>
      <c r="K3" s="149"/>
      <c r="L3" s="149"/>
    </row>
    <row r="4" spans="1:22" ht="18.75" x14ac:dyDescent="0.15">
      <c r="A4" s="98" t="s">
        <v>71</v>
      </c>
      <c r="B4" s="45" t="s">
        <v>153</v>
      </c>
      <c r="C4" s="24" t="s">
        <v>213</v>
      </c>
      <c r="D4" s="31" t="s">
        <v>221</v>
      </c>
      <c r="E4" s="31" t="s">
        <v>222</v>
      </c>
      <c r="F4" s="31" t="s">
        <v>44</v>
      </c>
      <c r="G4" s="31" t="s">
        <v>44</v>
      </c>
      <c r="H4" s="31" t="s">
        <v>44</v>
      </c>
      <c r="I4" s="31" t="s">
        <v>44</v>
      </c>
      <c r="J4" s="45" t="s">
        <v>232</v>
      </c>
      <c r="K4" s="45" t="s">
        <v>233</v>
      </c>
      <c r="L4" s="45" t="s">
        <v>234</v>
      </c>
    </row>
    <row r="5" spans="1:22" ht="192" customHeight="1" x14ac:dyDescent="0.15">
      <c r="A5" s="98" t="s">
        <v>73</v>
      </c>
      <c r="B5" s="46" t="s">
        <v>159</v>
      </c>
      <c r="C5" s="97" t="s">
        <v>214</v>
      </c>
      <c r="D5" s="97" t="s">
        <v>235</v>
      </c>
      <c r="E5" s="97" t="s">
        <v>269</v>
      </c>
      <c r="F5" s="48" t="s">
        <v>45</v>
      </c>
      <c r="G5" s="49" t="s">
        <v>47</v>
      </c>
      <c r="H5" s="49" t="s">
        <v>50</v>
      </c>
      <c r="I5" s="49" t="s">
        <v>74</v>
      </c>
      <c r="J5" s="47" t="s">
        <v>236</v>
      </c>
      <c r="K5" s="47" t="s">
        <v>237</v>
      </c>
      <c r="L5" s="47" t="s">
        <v>238</v>
      </c>
    </row>
    <row r="6" spans="1:22" ht="18.75" x14ac:dyDescent="0.15">
      <c r="A6" s="98" t="s">
        <v>75</v>
      </c>
      <c r="B6" s="50" t="s">
        <v>76</v>
      </c>
      <c r="C6" s="51" t="s">
        <v>98</v>
      </c>
      <c r="D6" s="52" t="s">
        <v>160</v>
      </c>
      <c r="E6" s="52" t="s">
        <v>160</v>
      </c>
      <c r="F6" s="52" t="s">
        <v>46</v>
      </c>
      <c r="G6" s="52" t="s">
        <v>46</v>
      </c>
      <c r="H6" s="52" t="s">
        <v>46</v>
      </c>
      <c r="I6" s="52" t="s">
        <v>46</v>
      </c>
      <c r="J6" s="50" t="s">
        <v>77</v>
      </c>
      <c r="K6" s="50" t="s">
        <v>77</v>
      </c>
      <c r="L6" s="50" t="s">
        <v>77</v>
      </c>
    </row>
    <row r="7" spans="1:22" x14ac:dyDescent="0.15">
      <c r="A7" s="151" t="s">
        <v>78</v>
      </c>
      <c r="B7" s="53">
        <v>1</v>
      </c>
      <c r="C7" s="54"/>
      <c r="D7" s="54"/>
      <c r="E7" s="54"/>
      <c r="F7" s="90">
        <f>'PMS(input)'!$E$20</f>
        <v>0.39459</v>
      </c>
      <c r="G7" s="91">
        <f>'PMS(input)'!$E$21</f>
        <v>0</v>
      </c>
      <c r="H7" s="91">
        <f>'PMS(input)'!$E$22</f>
        <v>0</v>
      </c>
      <c r="I7" s="91">
        <f>'PMS(input)'!$E$23</f>
        <v>0</v>
      </c>
      <c r="J7" s="87">
        <f>IF(ISERROR(C7*D7/E7*SMALL(F7:I7,COUNTIF(F7:I7,0)+1)),0,C7*D7/E7*SMALL(F7:I7,COUNTIF(F7:I7,0)+1))</f>
        <v>0</v>
      </c>
      <c r="K7" s="87">
        <f>IF(ISERROR(C7*SMALL(F7:I7,COUNTIF(F7:I7,0)+1)),0,(C7*SMALL(F7:I7,COUNTIF(F7:I7,0)+1)))</f>
        <v>0</v>
      </c>
      <c r="L7" s="55">
        <f>J7-K7</f>
        <v>0</v>
      </c>
    </row>
    <row r="8" spans="1:22" x14ac:dyDescent="0.15">
      <c r="A8" s="151"/>
      <c r="B8" s="53">
        <v>2</v>
      </c>
      <c r="C8" s="54"/>
      <c r="D8" s="54"/>
      <c r="E8" s="54"/>
      <c r="F8" s="90">
        <f>'PMS(input)'!$E$20</f>
        <v>0.39459</v>
      </c>
      <c r="G8" s="91">
        <f>'PMS(input)'!$E$21</f>
        <v>0</v>
      </c>
      <c r="H8" s="91">
        <f>'PMS(input)'!$E$22</f>
        <v>0</v>
      </c>
      <c r="I8" s="91">
        <f>'PMS(input)'!$E$23</f>
        <v>0</v>
      </c>
      <c r="J8" s="87">
        <f t="shared" ref="J8:J26" si="0">IF(ISERROR(C8*D8/E8*SMALL(F8:I8,COUNTIF(F8:I8,0)+1)),0,C8*D8/E8*SMALL(F8:I8,COUNTIF(F8:I8,0)+1))</f>
        <v>0</v>
      </c>
      <c r="K8" s="87">
        <f t="shared" ref="K8:K26" si="1">IF(ISERROR(C8*SMALL(F8:I8,COUNTIF(F8:I8,0)+1)),0,(C8*SMALL(F8:I8,COUNTIF(F8:I8,0)+1)))</f>
        <v>0</v>
      </c>
      <c r="L8" s="55">
        <f t="shared" ref="L8:L26" si="2">J8-K8</f>
        <v>0</v>
      </c>
    </row>
    <row r="9" spans="1:22" x14ac:dyDescent="0.15">
      <c r="A9" s="151"/>
      <c r="B9" s="53">
        <v>3</v>
      </c>
      <c r="C9" s="54"/>
      <c r="D9" s="54"/>
      <c r="E9" s="54"/>
      <c r="F9" s="90">
        <f>'PMS(input)'!$E$20</f>
        <v>0.39459</v>
      </c>
      <c r="G9" s="91">
        <f>'PMS(input)'!$E$21</f>
        <v>0</v>
      </c>
      <c r="H9" s="91">
        <f>'PMS(input)'!$E$22</f>
        <v>0</v>
      </c>
      <c r="I9" s="91">
        <f>'PMS(input)'!$E$23</f>
        <v>0</v>
      </c>
      <c r="J9" s="87">
        <f t="shared" si="0"/>
        <v>0</v>
      </c>
      <c r="K9" s="87">
        <f t="shared" si="1"/>
        <v>0</v>
      </c>
      <c r="L9" s="55">
        <f t="shared" si="2"/>
        <v>0</v>
      </c>
    </row>
    <row r="10" spans="1:22" x14ac:dyDescent="0.15">
      <c r="A10" s="151"/>
      <c r="B10" s="53">
        <v>4</v>
      </c>
      <c r="C10" s="54"/>
      <c r="D10" s="54"/>
      <c r="E10" s="54"/>
      <c r="F10" s="90">
        <f>'PMS(input)'!$E$20</f>
        <v>0.39459</v>
      </c>
      <c r="G10" s="91">
        <f>'PMS(input)'!$E$21</f>
        <v>0</v>
      </c>
      <c r="H10" s="91">
        <f>'PMS(input)'!$E$22</f>
        <v>0</v>
      </c>
      <c r="I10" s="91">
        <f>'PMS(input)'!$E$23</f>
        <v>0</v>
      </c>
      <c r="J10" s="87">
        <f t="shared" si="0"/>
        <v>0</v>
      </c>
      <c r="K10" s="87">
        <f t="shared" si="1"/>
        <v>0</v>
      </c>
      <c r="L10" s="55">
        <f t="shared" si="2"/>
        <v>0</v>
      </c>
    </row>
    <row r="11" spans="1:22" x14ac:dyDescent="0.15">
      <c r="A11" s="151"/>
      <c r="B11" s="53">
        <v>5</v>
      </c>
      <c r="C11" s="54"/>
      <c r="D11" s="54"/>
      <c r="E11" s="54"/>
      <c r="F11" s="90">
        <f>'PMS(input)'!$E$20</f>
        <v>0.39459</v>
      </c>
      <c r="G11" s="91">
        <f>'PMS(input)'!$E$21</f>
        <v>0</v>
      </c>
      <c r="H11" s="91">
        <f>'PMS(input)'!$E$22</f>
        <v>0</v>
      </c>
      <c r="I11" s="91">
        <f>'PMS(input)'!$E$23</f>
        <v>0</v>
      </c>
      <c r="J11" s="87">
        <f t="shared" si="0"/>
        <v>0</v>
      </c>
      <c r="K11" s="87">
        <f t="shared" si="1"/>
        <v>0</v>
      </c>
      <c r="L11" s="55">
        <f t="shared" si="2"/>
        <v>0</v>
      </c>
    </row>
    <row r="12" spans="1:22" x14ac:dyDescent="0.15">
      <c r="A12" s="151"/>
      <c r="B12" s="53">
        <v>6</v>
      </c>
      <c r="C12" s="54"/>
      <c r="D12" s="54"/>
      <c r="E12" s="54"/>
      <c r="F12" s="90">
        <f>'PMS(input)'!$E$20</f>
        <v>0.39459</v>
      </c>
      <c r="G12" s="91">
        <f>'PMS(input)'!$E$21</f>
        <v>0</v>
      </c>
      <c r="H12" s="91">
        <f>'PMS(input)'!$E$22</f>
        <v>0</v>
      </c>
      <c r="I12" s="91">
        <f>'PMS(input)'!$E$23</f>
        <v>0</v>
      </c>
      <c r="J12" s="87">
        <f t="shared" si="0"/>
        <v>0</v>
      </c>
      <c r="K12" s="87">
        <f t="shared" si="1"/>
        <v>0</v>
      </c>
      <c r="L12" s="55">
        <f t="shared" si="2"/>
        <v>0</v>
      </c>
    </row>
    <row r="13" spans="1:22" x14ac:dyDescent="0.15">
      <c r="A13" s="151"/>
      <c r="B13" s="53">
        <v>7</v>
      </c>
      <c r="C13" s="54"/>
      <c r="D13" s="54"/>
      <c r="E13" s="54"/>
      <c r="F13" s="90">
        <f>'PMS(input)'!$E$20</f>
        <v>0.39459</v>
      </c>
      <c r="G13" s="91">
        <f>'PMS(input)'!$E$21</f>
        <v>0</v>
      </c>
      <c r="H13" s="91">
        <f>'PMS(input)'!$E$22</f>
        <v>0</v>
      </c>
      <c r="I13" s="91">
        <f>'PMS(input)'!$E$23</f>
        <v>0</v>
      </c>
      <c r="J13" s="87">
        <f t="shared" si="0"/>
        <v>0</v>
      </c>
      <c r="K13" s="87">
        <f t="shared" si="1"/>
        <v>0</v>
      </c>
      <c r="L13" s="55">
        <f t="shared" si="2"/>
        <v>0</v>
      </c>
    </row>
    <row r="14" spans="1:22" x14ac:dyDescent="0.15">
      <c r="A14" s="151"/>
      <c r="B14" s="53">
        <v>8</v>
      </c>
      <c r="C14" s="54"/>
      <c r="D14" s="54"/>
      <c r="E14" s="54"/>
      <c r="F14" s="90">
        <f>'PMS(input)'!$E$20</f>
        <v>0.39459</v>
      </c>
      <c r="G14" s="91">
        <f>'PMS(input)'!$E$21</f>
        <v>0</v>
      </c>
      <c r="H14" s="91">
        <f>'PMS(input)'!$E$22</f>
        <v>0</v>
      </c>
      <c r="I14" s="91">
        <f>'PMS(input)'!$E$23</f>
        <v>0</v>
      </c>
      <c r="J14" s="87">
        <f t="shared" si="0"/>
        <v>0</v>
      </c>
      <c r="K14" s="87">
        <f t="shared" si="1"/>
        <v>0</v>
      </c>
      <c r="L14" s="55">
        <f t="shared" si="2"/>
        <v>0</v>
      </c>
    </row>
    <row r="15" spans="1:22" x14ac:dyDescent="0.15">
      <c r="A15" s="151"/>
      <c r="B15" s="53">
        <v>9</v>
      </c>
      <c r="C15" s="54"/>
      <c r="D15" s="54"/>
      <c r="E15" s="54"/>
      <c r="F15" s="90">
        <f>'PMS(input)'!$E$20</f>
        <v>0.39459</v>
      </c>
      <c r="G15" s="91">
        <f>'PMS(input)'!$E$21</f>
        <v>0</v>
      </c>
      <c r="H15" s="91">
        <f>'PMS(input)'!$E$22</f>
        <v>0</v>
      </c>
      <c r="I15" s="91">
        <f>'PMS(input)'!$E$23</f>
        <v>0</v>
      </c>
      <c r="J15" s="87">
        <f t="shared" si="0"/>
        <v>0</v>
      </c>
      <c r="K15" s="87">
        <f t="shared" si="1"/>
        <v>0</v>
      </c>
      <c r="L15" s="55">
        <f t="shared" si="2"/>
        <v>0</v>
      </c>
    </row>
    <row r="16" spans="1:22" x14ac:dyDescent="0.15">
      <c r="A16" s="151"/>
      <c r="B16" s="53">
        <v>10</v>
      </c>
      <c r="C16" s="54"/>
      <c r="D16" s="54"/>
      <c r="E16" s="54"/>
      <c r="F16" s="90">
        <f>'PMS(input)'!$E$20</f>
        <v>0.39459</v>
      </c>
      <c r="G16" s="91">
        <f>'PMS(input)'!$E$21</f>
        <v>0</v>
      </c>
      <c r="H16" s="91">
        <f>'PMS(input)'!$E$22</f>
        <v>0</v>
      </c>
      <c r="I16" s="91">
        <f>'PMS(input)'!$E$23</f>
        <v>0</v>
      </c>
      <c r="J16" s="87">
        <f t="shared" si="0"/>
        <v>0</v>
      </c>
      <c r="K16" s="87">
        <f t="shared" si="1"/>
        <v>0</v>
      </c>
      <c r="L16" s="55">
        <f t="shared" si="2"/>
        <v>0</v>
      </c>
    </row>
    <row r="17" spans="1:16" x14ac:dyDescent="0.15">
      <c r="A17" s="151"/>
      <c r="B17" s="53">
        <v>11</v>
      </c>
      <c r="C17" s="54"/>
      <c r="D17" s="54"/>
      <c r="E17" s="54"/>
      <c r="F17" s="90">
        <f>'PMS(input)'!$E$20</f>
        <v>0.39459</v>
      </c>
      <c r="G17" s="91">
        <f>'PMS(input)'!$E$21</f>
        <v>0</v>
      </c>
      <c r="H17" s="91">
        <f>'PMS(input)'!$E$22</f>
        <v>0</v>
      </c>
      <c r="I17" s="91">
        <f>'PMS(input)'!$E$23</f>
        <v>0</v>
      </c>
      <c r="J17" s="87">
        <f t="shared" si="0"/>
        <v>0</v>
      </c>
      <c r="K17" s="87">
        <f t="shared" si="1"/>
        <v>0</v>
      </c>
      <c r="L17" s="55">
        <f t="shared" si="2"/>
        <v>0</v>
      </c>
    </row>
    <row r="18" spans="1:16" x14ac:dyDescent="0.15">
      <c r="A18" s="151"/>
      <c r="B18" s="53">
        <v>12</v>
      </c>
      <c r="C18" s="54"/>
      <c r="D18" s="54"/>
      <c r="E18" s="54"/>
      <c r="F18" s="90">
        <f>'PMS(input)'!$E$20</f>
        <v>0.39459</v>
      </c>
      <c r="G18" s="91">
        <f>'PMS(input)'!$E$21</f>
        <v>0</v>
      </c>
      <c r="H18" s="91">
        <f>'PMS(input)'!$E$22</f>
        <v>0</v>
      </c>
      <c r="I18" s="91">
        <f>'PMS(input)'!$E$23</f>
        <v>0</v>
      </c>
      <c r="J18" s="87">
        <f t="shared" si="0"/>
        <v>0</v>
      </c>
      <c r="K18" s="87">
        <f t="shared" si="1"/>
        <v>0</v>
      </c>
      <c r="L18" s="55">
        <f t="shared" si="2"/>
        <v>0</v>
      </c>
    </row>
    <row r="19" spans="1:16" x14ac:dyDescent="0.15">
      <c r="A19" s="151"/>
      <c r="B19" s="53">
        <v>13</v>
      </c>
      <c r="C19" s="54"/>
      <c r="D19" s="54"/>
      <c r="E19" s="54"/>
      <c r="F19" s="90">
        <f>'PMS(input)'!$E$20</f>
        <v>0.39459</v>
      </c>
      <c r="G19" s="91">
        <f>'PMS(input)'!$E$21</f>
        <v>0</v>
      </c>
      <c r="H19" s="91">
        <f>'PMS(input)'!$E$22</f>
        <v>0</v>
      </c>
      <c r="I19" s="91">
        <f>'PMS(input)'!$E$23</f>
        <v>0</v>
      </c>
      <c r="J19" s="87">
        <f t="shared" si="0"/>
        <v>0</v>
      </c>
      <c r="K19" s="87">
        <f t="shared" si="1"/>
        <v>0</v>
      </c>
      <c r="L19" s="55">
        <f t="shared" si="2"/>
        <v>0</v>
      </c>
    </row>
    <row r="20" spans="1:16" x14ac:dyDescent="0.15">
      <c r="A20" s="151"/>
      <c r="B20" s="53">
        <v>14</v>
      </c>
      <c r="C20" s="54"/>
      <c r="D20" s="54"/>
      <c r="E20" s="54"/>
      <c r="F20" s="90">
        <f>'PMS(input)'!$E$20</f>
        <v>0.39459</v>
      </c>
      <c r="G20" s="91">
        <f>'PMS(input)'!$E$21</f>
        <v>0</v>
      </c>
      <c r="H20" s="91">
        <f>'PMS(input)'!$E$22</f>
        <v>0</v>
      </c>
      <c r="I20" s="91">
        <f>'PMS(input)'!$E$23</f>
        <v>0</v>
      </c>
      <c r="J20" s="87">
        <f t="shared" si="0"/>
        <v>0</v>
      </c>
      <c r="K20" s="87">
        <f t="shared" si="1"/>
        <v>0</v>
      </c>
      <c r="L20" s="55">
        <f t="shared" si="2"/>
        <v>0</v>
      </c>
    </row>
    <row r="21" spans="1:16" x14ac:dyDescent="0.15">
      <c r="A21" s="151"/>
      <c r="B21" s="53">
        <v>15</v>
      </c>
      <c r="C21" s="54"/>
      <c r="D21" s="54"/>
      <c r="E21" s="54"/>
      <c r="F21" s="90">
        <f>'PMS(input)'!$E$20</f>
        <v>0.39459</v>
      </c>
      <c r="G21" s="91">
        <f>'PMS(input)'!$E$21</f>
        <v>0</v>
      </c>
      <c r="H21" s="91">
        <f>'PMS(input)'!$E$22</f>
        <v>0</v>
      </c>
      <c r="I21" s="91">
        <f>'PMS(input)'!$E$23</f>
        <v>0</v>
      </c>
      <c r="J21" s="87">
        <f t="shared" si="0"/>
        <v>0</v>
      </c>
      <c r="K21" s="87">
        <f t="shared" si="1"/>
        <v>0</v>
      </c>
      <c r="L21" s="55">
        <f t="shared" si="2"/>
        <v>0</v>
      </c>
    </row>
    <row r="22" spans="1:16" x14ac:dyDescent="0.15">
      <c r="A22" s="151"/>
      <c r="B22" s="53">
        <v>16</v>
      </c>
      <c r="C22" s="54"/>
      <c r="D22" s="54"/>
      <c r="E22" s="54"/>
      <c r="F22" s="90">
        <f>'PMS(input)'!$E$20</f>
        <v>0.39459</v>
      </c>
      <c r="G22" s="91">
        <f>'PMS(input)'!$E$21</f>
        <v>0</v>
      </c>
      <c r="H22" s="91">
        <f>'PMS(input)'!$E$22</f>
        <v>0</v>
      </c>
      <c r="I22" s="91">
        <f>'PMS(input)'!$E$23</f>
        <v>0</v>
      </c>
      <c r="J22" s="87">
        <f t="shared" si="0"/>
        <v>0</v>
      </c>
      <c r="K22" s="87">
        <f t="shared" si="1"/>
        <v>0</v>
      </c>
      <c r="L22" s="55">
        <f t="shared" si="2"/>
        <v>0</v>
      </c>
    </row>
    <row r="23" spans="1:16" x14ac:dyDescent="0.15">
      <c r="A23" s="151"/>
      <c r="B23" s="53">
        <v>17</v>
      </c>
      <c r="C23" s="54"/>
      <c r="D23" s="54"/>
      <c r="E23" s="54"/>
      <c r="F23" s="90">
        <f>'PMS(input)'!$E$20</f>
        <v>0.39459</v>
      </c>
      <c r="G23" s="91">
        <f>'PMS(input)'!$E$21</f>
        <v>0</v>
      </c>
      <c r="H23" s="91">
        <f>'PMS(input)'!$E$22</f>
        <v>0</v>
      </c>
      <c r="I23" s="91">
        <f>'PMS(input)'!$E$23</f>
        <v>0</v>
      </c>
      <c r="J23" s="87">
        <f t="shared" si="0"/>
        <v>0</v>
      </c>
      <c r="K23" s="87">
        <f t="shared" si="1"/>
        <v>0</v>
      </c>
      <c r="L23" s="55">
        <f t="shared" si="2"/>
        <v>0</v>
      </c>
    </row>
    <row r="24" spans="1:16" x14ac:dyDescent="0.15">
      <c r="A24" s="151"/>
      <c r="B24" s="53">
        <v>18</v>
      </c>
      <c r="C24" s="54"/>
      <c r="D24" s="54"/>
      <c r="E24" s="54"/>
      <c r="F24" s="90">
        <f>'PMS(input)'!$E$20</f>
        <v>0.39459</v>
      </c>
      <c r="G24" s="91">
        <f>'PMS(input)'!$E$21</f>
        <v>0</v>
      </c>
      <c r="H24" s="91">
        <f>'PMS(input)'!$E$22</f>
        <v>0</v>
      </c>
      <c r="I24" s="91">
        <f>'PMS(input)'!$E$23</f>
        <v>0</v>
      </c>
      <c r="J24" s="87">
        <f t="shared" si="0"/>
        <v>0</v>
      </c>
      <c r="K24" s="87">
        <f t="shared" si="1"/>
        <v>0</v>
      </c>
      <c r="L24" s="55">
        <f t="shared" si="2"/>
        <v>0</v>
      </c>
    </row>
    <row r="25" spans="1:16" x14ac:dyDescent="0.15">
      <c r="A25" s="151"/>
      <c r="B25" s="53">
        <v>19</v>
      </c>
      <c r="C25" s="54"/>
      <c r="D25" s="54"/>
      <c r="E25" s="54"/>
      <c r="F25" s="90">
        <f>'PMS(input)'!$E$20</f>
        <v>0.39459</v>
      </c>
      <c r="G25" s="91">
        <f>'PMS(input)'!$E$21</f>
        <v>0</v>
      </c>
      <c r="H25" s="91">
        <f>'PMS(input)'!$E$22</f>
        <v>0</v>
      </c>
      <c r="I25" s="91">
        <f>'PMS(input)'!$E$23</f>
        <v>0</v>
      </c>
      <c r="J25" s="87">
        <f t="shared" si="0"/>
        <v>0</v>
      </c>
      <c r="K25" s="87">
        <f t="shared" si="1"/>
        <v>0</v>
      </c>
      <c r="L25" s="55">
        <f t="shared" si="2"/>
        <v>0</v>
      </c>
    </row>
    <row r="26" spans="1:16" x14ac:dyDescent="0.15">
      <c r="A26" s="151"/>
      <c r="B26" s="53">
        <v>20</v>
      </c>
      <c r="C26" s="54"/>
      <c r="D26" s="54"/>
      <c r="E26" s="54"/>
      <c r="F26" s="90">
        <f>'PMS(input)'!$E$20</f>
        <v>0.39459</v>
      </c>
      <c r="G26" s="91">
        <f>'PMS(input)'!$E$21</f>
        <v>0</v>
      </c>
      <c r="H26" s="91">
        <f>'PMS(input)'!$E$22</f>
        <v>0</v>
      </c>
      <c r="I26" s="91">
        <f>'PMS(input)'!$E$23</f>
        <v>0</v>
      </c>
      <c r="J26" s="87">
        <f t="shared" si="0"/>
        <v>0</v>
      </c>
      <c r="K26" s="87">
        <f t="shared" si="1"/>
        <v>0</v>
      </c>
      <c r="L26" s="55">
        <f t="shared" si="2"/>
        <v>0</v>
      </c>
    </row>
    <row r="27" spans="1:16" ht="15" x14ac:dyDescent="0.15">
      <c r="A27" s="151"/>
      <c r="B27" s="56" t="s">
        <v>79</v>
      </c>
      <c r="C27" s="57" t="s">
        <v>76</v>
      </c>
      <c r="D27" s="57" t="s">
        <v>76</v>
      </c>
      <c r="E27" s="57" t="s">
        <v>76</v>
      </c>
      <c r="F27" s="57" t="s">
        <v>76</v>
      </c>
      <c r="G27" s="57" t="s">
        <v>76</v>
      </c>
      <c r="H27" s="57" t="s">
        <v>76</v>
      </c>
      <c r="I27" s="57" t="s">
        <v>76</v>
      </c>
      <c r="J27" s="58">
        <f>SUMIF(J7:J26,"&gt;0",J7:J26)</f>
        <v>0</v>
      </c>
      <c r="K27" s="58">
        <f>SUMIF(K7:K26,"&gt;0",K7:K26)</f>
        <v>0</v>
      </c>
      <c r="L27" s="58">
        <f>SUMIF(L7:L26,"&gt;0",L7:L26)</f>
        <v>0</v>
      </c>
    </row>
    <row r="28" spans="1:16" x14ac:dyDescent="0.15">
      <c r="B28" s="88"/>
      <c r="C28" s="88"/>
      <c r="D28" s="88"/>
      <c r="E28" s="88"/>
      <c r="F28" s="88"/>
      <c r="G28" s="88"/>
      <c r="H28" s="88"/>
      <c r="I28" s="88"/>
      <c r="J28" s="88"/>
      <c r="K28" s="88"/>
      <c r="L28" s="88"/>
    </row>
    <row r="29" spans="1:16" x14ac:dyDescent="0.15">
      <c r="A29" s="88" t="s">
        <v>181</v>
      </c>
    </row>
    <row r="30" spans="1:16" ht="27.95" customHeight="1" x14ac:dyDescent="0.15">
      <c r="A30" s="42"/>
      <c r="B30" s="42"/>
      <c r="C30" s="145" t="s">
        <v>68</v>
      </c>
      <c r="D30" s="146"/>
      <c r="E30" s="147"/>
      <c r="F30" s="145" t="s">
        <v>69</v>
      </c>
      <c r="G30" s="146"/>
      <c r="H30" s="146"/>
      <c r="I30" s="146"/>
      <c r="J30" s="146"/>
      <c r="K30" s="146"/>
      <c r="L30" s="146"/>
      <c r="M30" s="147"/>
      <c r="N30" s="148" t="s">
        <v>70</v>
      </c>
      <c r="O30" s="149"/>
      <c r="P30" s="150"/>
    </row>
    <row r="31" spans="1:16" ht="18.75" x14ac:dyDescent="0.15">
      <c r="A31" s="98" t="s">
        <v>71</v>
      </c>
      <c r="B31" s="45" t="s">
        <v>100</v>
      </c>
      <c r="C31" s="24" t="s">
        <v>166</v>
      </c>
      <c r="D31" s="24" t="s">
        <v>215</v>
      </c>
      <c r="E31" s="24" t="s">
        <v>167</v>
      </c>
      <c r="F31" s="31" t="s">
        <v>169</v>
      </c>
      <c r="G31" s="31" t="s">
        <v>175</v>
      </c>
      <c r="H31" s="31" t="s">
        <v>172</v>
      </c>
      <c r="I31" s="31" t="s">
        <v>177</v>
      </c>
      <c r="J31" s="31" t="s">
        <v>44</v>
      </c>
      <c r="K31" s="31" t="s">
        <v>44</v>
      </c>
      <c r="L31" s="31" t="s">
        <v>44</v>
      </c>
      <c r="M31" s="31" t="s">
        <v>44</v>
      </c>
      <c r="N31" s="45" t="s">
        <v>239</v>
      </c>
      <c r="O31" s="45" t="s">
        <v>240</v>
      </c>
      <c r="P31" s="45" t="s">
        <v>241</v>
      </c>
    </row>
    <row r="32" spans="1:16" ht="175.5" customHeight="1" x14ac:dyDescent="0.15">
      <c r="A32" s="98" t="s">
        <v>73</v>
      </c>
      <c r="B32" s="46" t="s">
        <v>178</v>
      </c>
      <c r="C32" s="112" t="s">
        <v>258</v>
      </c>
      <c r="D32" s="97" t="s">
        <v>242</v>
      </c>
      <c r="E32" s="97" t="s">
        <v>168</v>
      </c>
      <c r="F32" s="99" t="s">
        <v>170</v>
      </c>
      <c r="G32" s="99" t="s">
        <v>267</v>
      </c>
      <c r="H32" s="99" t="s">
        <v>173</v>
      </c>
      <c r="I32" s="99" t="s">
        <v>163</v>
      </c>
      <c r="J32" s="48" t="s">
        <v>45</v>
      </c>
      <c r="K32" s="49" t="s">
        <v>47</v>
      </c>
      <c r="L32" s="49" t="s">
        <v>50</v>
      </c>
      <c r="M32" s="49" t="s">
        <v>74</v>
      </c>
      <c r="N32" s="47" t="s">
        <v>243</v>
      </c>
      <c r="O32" s="47" t="s">
        <v>244</v>
      </c>
      <c r="P32" s="47" t="s">
        <v>245</v>
      </c>
    </row>
    <row r="33" spans="1:16" ht="18.75" x14ac:dyDescent="0.15">
      <c r="A33" s="98" t="s">
        <v>75</v>
      </c>
      <c r="B33" s="50" t="s">
        <v>76</v>
      </c>
      <c r="C33" s="51" t="s">
        <v>249</v>
      </c>
      <c r="D33" s="51" t="s">
        <v>98</v>
      </c>
      <c r="E33" s="51" t="s">
        <v>219</v>
      </c>
      <c r="F33" s="52" t="s">
        <v>171</v>
      </c>
      <c r="G33" s="52" t="s">
        <v>176</v>
      </c>
      <c r="H33" s="52" t="s">
        <v>174</v>
      </c>
      <c r="I33" s="52" t="s">
        <v>165</v>
      </c>
      <c r="J33" s="52" t="s">
        <v>46</v>
      </c>
      <c r="K33" s="52" t="s">
        <v>46</v>
      </c>
      <c r="L33" s="52" t="s">
        <v>46</v>
      </c>
      <c r="M33" s="52" t="s">
        <v>46</v>
      </c>
      <c r="N33" s="50" t="s">
        <v>77</v>
      </c>
      <c r="O33" s="50" t="s">
        <v>77</v>
      </c>
      <c r="P33" s="50" t="s">
        <v>77</v>
      </c>
    </row>
    <row r="34" spans="1:16" x14ac:dyDescent="0.15">
      <c r="A34" s="151" t="s">
        <v>78</v>
      </c>
      <c r="B34" s="53">
        <v>1</v>
      </c>
      <c r="C34" s="54"/>
      <c r="D34" s="54"/>
      <c r="E34" s="54"/>
      <c r="F34" s="54"/>
      <c r="G34" s="54"/>
      <c r="H34" s="92">
        <f>'PMS(input)'!$E$38</f>
        <v>9.8000000000000007</v>
      </c>
      <c r="I34" s="90">
        <f>'PMS(input)'!$E$37</f>
        <v>0.73599999999999999</v>
      </c>
      <c r="J34" s="90">
        <f>'PMS(input)'!$E$20</f>
        <v>0.39459</v>
      </c>
      <c r="K34" s="91">
        <f>'PMS(input)'!$E$21</f>
        <v>0</v>
      </c>
      <c r="L34" s="91">
        <f>'PMS(input)'!$E$22</f>
        <v>0</v>
      </c>
      <c r="M34" s="91">
        <f>'PMS(input)'!$E$23</f>
        <v>0</v>
      </c>
      <c r="N34" s="87">
        <f>IF(ISERROR((C34*F34*H34*G34/3600/1000/1000)/I34*24*E34*SMALL(J34:M34,COUNTIF(J34:M34,0)+1)),0,(C34*F34*H34*G34/3600/1000/1000)/I34*24*E34*SMALL(J34:M34,COUNTIF(J34:M34,0)+1))</f>
        <v>0</v>
      </c>
      <c r="O34" s="87">
        <f>IF(ISERROR(D34*SMALL(J34:M34,COUNTIF(J34:M34,0)+1)),0,(D34*SMALL(J34:M34,COUNTIF(J34:M34,0)+1)))</f>
        <v>0</v>
      </c>
      <c r="P34" s="55">
        <f>N34-O34</f>
        <v>0</v>
      </c>
    </row>
    <row r="35" spans="1:16" x14ac:dyDescent="0.15">
      <c r="A35" s="151"/>
      <c r="B35" s="53">
        <v>2</v>
      </c>
      <c r="C35" s="54"/>
      <c r="D35" s="54"/>
      <c r="E35" s="54"/>
      <c r="F35" s="54"/>
      <c r="G35" s="54"/>
      <c r="H35" s="92">
        <f>'PMS(input)'!$E$38</f>
        <v>9.8000000000000007</v>
      </c>
      <c r="I35" s="90">
        <f>'PMS(input)'!$E$37</f>
        <v>0.73599999999999999</v>
      </c>
      <c r="J35" s="90">
        <f>'PMS(input)'!$E$20</f>
        <v>0.39459</v>
      </c>
      <c r="K35" s="91">
        <f>'PMS(input)'!$E$21</f>
        <v>0</v>
      </c>
      <c r="L35" s="91">
        <f>'PMS(input)'!$E$22</f>
        <v>0</v>
      </c>
      <c r="M35" s="91">
        <f>'PMS(input)'!$E$23</f>
        <v>0</v>
      </c>
      <c r="N35" s="87">
        <f t="shared" ref="N35:N53" si="3">IF(ISERROR((C35*F35*H35*G35/3600/1000/1000)/I35*24*E35*SMALL(J35:M35,COUNTIF(J35:M35,0)+1)),0,(C35*F35*H35*G35/3600/1000/1000)/I35*24*E35*SMALL(J35:M35,COUNTIF(J35:M35,0)+1))</f>
        <v>0</v>
      </c>
      <c r="O35" s="87">
        <f t="shared" ref="O35:O53" si="4">IF(ISERROR(D35*SMALL(J35:M35,COUNTIF(J35:M35,0)+1)),0,(D35*SMALL(J35:M35,COUNTIF(J35:M35,0)+1)))</f>
        <v>0</v>
      </c>
      <c r="P35" s="55">
        <f t="shared" ref="P35:P52" si="5">N35-O35</f>
        <v>0</v>
      </c>
    </row>
    <row r="36" spans="1:16" x14ac:dyDescent="0.15">
      <c r="A36" s="151"/>
      <c r="B36" s="53">
        <v>3</v>
      </c>
      <c r="C36" s="54"/>
      <c r="D36" s="54"/>
      <c r="E36" s="54"/>
      <c r="F36" s="54"/>
      <c r="G36" s="54"/>
      <c r="H36" s="92">
        <f>'PMS(input)'!$E$38</f>
        <v>9.8000000000000007</v>
      </c>
      <c r="I36" s="90">
        <f>'PMS(input)'!$E$37</f>
        <v>0.73599999999999999</v>
      </c>
      <c r="J36" s="90">
        <f>'PMS(input)'!$E$20</f>
        <v>0.39459</v>
      </c>
      <c r="K36" s="91">
        <f>'PMS(input)'!$E$21</f>
        <v>0</v>
      </c>
      <c r="L36" s="91">
        <f>'PMS(input)'!$E$22</f>
        <v>0</v>
      </c>
      <c r="M36" s="91">
        <f>'PMS(input)'!$E$23</f>
        <v>0</v>
      </c>
      <c r="N36" s="87">
        <f t="shared" si="3"/>
        <v>0</v>
      </c>
      <c r="O36" s="87">
        <f t="shared" si="4"/>
        <v>0</v>
      </c>
      <c r="P36" s="55">
        <f t="shared" si="5"/>
        <v>0</v>
      </c>
    </row>
    <row r="37" spans="1:16" x14ac:dyDescent="0.15">
      <c r="A37" s="151"/>
      <c r="B37" s="53">
        <v>4</v>
      </c>
      <c r="C37" s="54"/>
      <c r="D37" s="54"/>
      <c r="E37" s="54"/>
      <c r="F37" s="54"/>
      <c r="G37" s="54"/>
      <c r="H37" s="92">
        <f>'PMS(input)'!$E$38</f>
        <v>9.8000000000000007</v>
      </c>
      <c r="I37" s="90">
        <f>'PMS(input)'!$E$37</f>
        <v>0.73599999999999999</v>
      </c>
      <c r="J37" s="90">
        <f>'PMS(input)'!$E$20</f>
        <v>0.39459</v>
      </c>
      <c r="K37" s="91">
        <f>'PMS(input)'!$E$21</f>
        <v>0</v>
      </c>
      <c r="L37" s="91">
        <f>'PMS(input)'!$E$22</f>
        <v>0</v>
      </c>
      <c r="M37" s="91">
        <f>'PMS(input)'!$E$23</f>
        <v>0</v>
      </c>
      <c r="N37" s="87">
        <f t="shared" si="3"/>
        <v>0</v>
      </c>
      <c r="O37" s="87">
        <f t="shared" si="4"/>
        <v>0</v>
      </c>
      <c r="P37" s="55">
        <f t="shared" si="5"/>
        <v>0</v>
      </c>
    </row>
    <row r="38" spans="1:16" x14ac:dyDescent="0.15">
      <c r="A38" s="151"/>
      <c r="B38" s="53">
        <v>5</v>
      </c>
      <c r="C38" s="54"/>
      <c r="D38" s="54"/>
      <c r="E38" s="54"/>
      <c r="F38" s="54"/>
      <c r="G38" s="54"/>
      <c r="H38" s="92">
        <f>'PMS(input)'!$E$38</f>
        <v>9.8000000000000007</v>
      </c>
      <c r="I38" s="90">
        <f>'PMS(input)'!$E$37</f>
        <v>0.73599999999999999</v>
      </c>
      <c r="J38" s="90">
        <f>'PMS(input)'!$E$20</f>
        <v>0.39459</v>
      </c>
      <c r="K38" s="91">
        <f>'PMS(input)'!$E$21</f>
        <v>0</v>
      </c>
      <c r="L38" s="91">
        <f>'PMS(input)'!$E$22</f>
        <v>0</v>
      </c>
      <c r="M38" s="91">
        <f>'PMS(input)'!$E$23</f>
        <v>0</v>
      </c>
      <c r="N38" s="87">
        <f t="shared" si="3"/>
        <v>0</v>
      </c>
      <c r="O38" s="87">
        <f t="shared" si="4"/>
        <v>0</v>
      </c>
      <c r="P38" s="55">
        <f t="shared" si="5"/>
        <v>0</v>
      </c>
    </row>
    <row r="39" spans="1:16" x14ac:dyDescent="0.15">
      <c r="A39" s="151"/>
      <c r="B39" s="53">
        <v>6</v>
      </c>
      <c r="C39" s="54"/>
      <c r="D39" s="54"/>
      <c r="E39" s="54"/>
      <c r="F39" s="54"/>
      <c r="G39" s="54"/>
      <c r="H39" s="92">
        <f>'PMS(input)'!$E$38</f>
        <v>9.8000000000000007</v>
      </c>
      <c r="I39" s="90">
        <f>'PMS(input)'!$E$37</f>
        <v>0.73599999999999999</v>
      </c>
      <c r="J39" s="90">
        <f>'PMS(input)'!$E$20</f>
        <v>0.39459</v>
      </c>
      <c r="K39" s="91">
        <f>'PMS(input)'!$E$21</f>
        <v>0</v>
      </c>
      <c r="L39" s="91">
        <f>'PMS(input)'!$E$22</f>
        <v>0</v>
      </c>
      <c r="M39" s="91">
        <f>'PMS(input)'!$E$23</f>
        <v>0</v>
      </c>
      <c r="N39" s="87">
        <f t="shared" si="3"/>
        <v>0</v>
      </c>
      <c r="O39" s="87">
        <f t="shared" si="4"/>
        <v>0</v>
      </c>
      <c r="P39" s="55">
        <f t="shared" si="5"/>
        <v>0</v>
      </c>
    </row>
    <row r="40" spans="1:16" x14ac:dyDescent="0.15">
      <c r="A40" s="151"/>
      <c r="B40" s="53">
        <v>7</v>
      </c>
      <c r="C40" s="54"/>
      <c r="D40" s="54"/>
      <c r="E40" s="54"/>
      <c r="F40" s="54"/>
      <c r="G40" s="54"/>
      <c r="H40" s="92">
        <f>'PMS(input)'!$E$38</f>
        <v>9.8000000000000007</v>
      </c>
      <c r="I40" s="90">
        <f>'PMS(input)'!$E$37</f>
        <v>0.73599999999999999</v>
      </c>
      <c r="J40" s="90">
        <f>'PMS(input)'!$E$20</f>
        <v>0.39459</v>
      </c>
      <c r="K40" s="91">
        <f>'PMS(input)'!$E$21</f>
        <v>0</v>
      </c>
      <c r="L40" s="91">
        <f>'PMS(input)'!$E$22</f>
        <v>0</v>
      </c>
      <c r="M40" s="91">
        <f>'PMS(input)'!$E$23</f>
        <v>0</v>
      </c>
      <c r="N40" s="87">
        <f t="shared" si="3"/>
        <v>0</v>
      </c>
      <c r="O40" s="87">
        <f t="shared" si="4"/>
        <v>0</v>
      </c>
      <c r="P40" s="55">
        <f t="shared" si="5"/>
        <v>0</v>
      </c>
    </row>
    <row r="41" spans="1:16" x14ac:dyDescent="0.15">
      <c r="A41" s="151"/>
      <c r="B41" s="53">
        <v>8</v>
      </c>
      <c r="C41" s="54"/>
      <c r="D41" s="54"/>
      <c r="E41" s="54"/>
      <c r="F41" s="54"/>
      <c r="G41" s="54"/>
      <c r="H41" s="92">
        <f>'PMS(input)'!$E$38</f>
        <v>9.8000000000000007</v>
      </c>
      <c r="I41" s="90">
        <f>'PMS(input)'!$E$37</f>
        <v>0.73599999999999999</v>
      </c>
      <c r="J41" s="90">
        <f>'PMS(input)'!$E$20</f>
        <v>0.39459</v>
      </c>
      <c r="K41" s="91">
        <f>'PMS(input)'!$E$21</f>
        <v>0</v>
      </c>
      <c r="L41" s="91">
        <f>'PMS(input)'!$E$22</f>
        <v>0</v>
      </c>
      <c r="M41" s="91">
        <f>'PMS(input)'!$E$23</f>
        <v>0</v>
      </c>
      <c r="N41" s="87">
        <f t="shared" si="3"/>
        <v>0</v>
      </c>
      <c r="O41" s="87">
        <f t="shared" si="4"/>
        <v>0</v>
      </c>
      <c r="P41" s="55">
        <f t="shared" si="5"/>
        <v>0</v>
      </c>
    </row>
    <row r="42" spans="1:16" x14ac:dyDescent="0.15">
      <c r="A42" s="151"/>
      <c r="B42" s="53">
        <v>9</v>
      </c>
      <c r="C42" s="54"/>
      <c r="D42" s="54"/>
      <c r="E42" s="54"/>
      <c r="F42" s="54"/>
      <c r="G42" s="54"/>
      <c r="H42" s="92">
        <f>'PMS(input)'!$E$38</f>
        <v>9.8000000000000007</v>
      </c>
      <c r="I42" s="90">
        <f>'PMS(input)'!$E$37</f>
        <v>0.73599999999999999</v>
      </c>
      <c r="J42" s="90">
        <f>'PMS(input)'!$E$20</f>
        <v>0.39459</v>
      </c>
      <c r="K42" s="91">
        <f>'PMS(input)'!$E$21</f>
        <v>0</v>
      </c>
      <c r="L42" s="91">
        <f>'PMS(input)'!$E$22</f>
        <v>0</v>
      </c>
      <c r="M42" s="91">
        <f>'PMS(input)'!$E$23</f>
        <v>0</v>
      </c>
      <c r="N42" s="87">
        <f t="shared" si="3"/>
        <v>0</v>
      </c>
      <c r="O42" s="87">
        <f t="shared" si="4"/>
        <v>0</v>
      </c>
      <c r="P42" s="55">
        <f t="shared" si="5"/>
        <v>0</v>
      </c>
    </row>
    <row r="43" spans="1:16" x14ac:dyDescent="0.15">
      <c r="A43" s="151"/>
      <c r="B43" s="53">
        <v>10</v>
      </c>
      <c r="C43" s="54"/>
      <c r="D43" s="54"/>
      <c r="E43" s="54"/>
      <c r="F43" s="54"/>
      <c r="G43" s="54"/>
      <c r="H43" s="92">
        <f>'PMS(input)'!$E$38</f>
        <v>9.8000000000000007</v>
      </c>
      <c r="I43" s="90">
        <f>'PMS(input)'!$E$37</f>
        <v>0.73599999999999999</v>
      </c>
      <c r="J43" s="90">
        <f>'PMS(input)'!$E$20</f>
        <v>0.39459</v>
      </c>
      <c r="K43" s="91">
        <f>'PMS(input)'!$E$21</f>
        <v>0</v>
      </c>
      <c r="L43" s="91">
        <f>'PMS(input)'!$E$22</f>
        <v>0</v>
      </c>
      <c r="M43" s="91">
        <f>'PMS(input)'!$E$23</f>
        <v>0</v>
      </c>
      <c r="N43" s="87">
        <f t="shared" si="3"/>
        <v>0</v>
      </c>
      <c r="O43" s="87">
        <f t="shared" si="4"/>
        <v>0</v>
      </c>
      <c r="P43" s="55">
        <f t="shared" si="5"/>
        <v>0</v>
      </c>
    </row>
    <row r="44" spans="1:16" x14ac:dyDescent="0.15">
      <c r="A44" s="151"/>
      <c r="B44" s="53">
        <v>11</v>
      </c>
      <c r="C44" s="54"/>
      <c r="D44" s="54"/>
      <c r="E44" s="54"/>
      <c r="F44" s="54"/>
      <c r="G44" s="54"/>
      <c r="H44" s="92">
        <f>'PMS(input)'!$E$38</f>
        <v>9.8000000000000007</v>
      </c>
      <c r="I44" s="90">
        <f>'PMS(input)'!$E$37</f>
        <v>0.73599999999999999</v>
      </c>
      <c r="J44" s="90">
        <f>'PMS(input)'!$E$20</f>
        <v>0.39459</v>
      </c>
      <c r="K44" s="91">
        <f>'PMS(input)'!$E$21</f>
        <v>0</v>
      </c>
      <c r="L44" s="91">
        <f>'PMS(input)'!$E$22</f>
        <v>0</v>
      </c>
      <c r="M44" s="91">
        <f>'PMS(input)'!$E$23</f>
        <v>0</v>
      </c>
      <c r="N44" s="87">
        <f t="shared" si="3"/>
        <v>0</v>
      </c>
      <c r="O44" s="87">
        <f t="shared" si="4"/>
        <v>0</v>
      </c>
      <c r="P44" s="55">
        <f t="shared" si="5"/>
        <v>0</v>
      </c>
    </row>
    <row r="45" spans="1:16" x14ac:dyDescent="0.15">
      <c r="A45" s="151"/>
      <c r="B45" s="53">
        <v>12</v>
      </c>
      <c r="C45" s="54"/>
      <c r="D45" s="54"/>
      <c r="E45" s="54"/>
      <c r="F45" s="54"/>
      <c r="G45" s="54"/>
      <c r="H45" s="92">
        <f>'PMS(input)'!$E$38</f>
        <v>9.8000000000000007</v>
      </c>
      <c r="I45" s="90">
        <f>'PMS(input)'!$E$37</f>
        <v>0.73599999999999999</v>
      </c>
      <c r="J45" s="90">
        <f>'PMS(input)'!$E$20</f>
        <v>0.39459</v>
      </c>
      <c r="K45" s="91">
        <f>'PMS(input)'!$E$21</f>
        <v>0</v>
      </c>
      <c r="L45" s="91">
        <f>'PMS(input)'!$E$22</f>
        <v>0</v>
      </c>
      <c r="M45" s="91">
        <f>'PMS(input)'!$E$23</f>
        <v>0</v>
      </c>
      <c r="N45" s="87">
        <f t="shared" si="3"/>
        <v>0</v>
      </c>
      <c r="O45" s="87">
        <f t="shared" si="4"/>
        <v>0</v>
      </c>
      <c r="P45" s="55">
        <f t="shared" si="5"/>
        <v>0</v>
      </c>
    </row>
    <row r="46" spans="1:16" x14ac:dyDescent="0.15">
      <c r="A46" s="151"/>
      <c r="B46" s="53">
        <v>13</v>
      </c>
      <c r="C46" s="54"/>
      <c r="D46" s="54"/>
      <c r="E46" s="54"/>
      <c r="F46" s="54"/>
      <c r="G46" s="54"/>
      <c r="H46" s="92">
        <f>'PMS(input)'!$E$38</f>
        <v>9.8000000000000007</v>
      </c>
      <c r="I46" s="90">
        <f>'PMS(input)'!$E$37</f>
        <v>0.73599999999999999</v>
      </c>
      <c r="J46" s="90">
        <f>'PMS(input)'!$E$20</f>
        <v>0.39459</v>
      </c>
      <c r="K46" s="91">
        <f>'PMS(input)'!$E$21</f>
        <v>0</v>
      </c>
      <c r="L46" s="91">
        <f>'PMS(input)'!$E$22</f>
        <v>0</v>
      </c>
      <c r="M46" s="91">
        <f>'PMS(input)'!$E$23</f>
        <v>0</v>
      </c>
      <c r="N46" s="87">
        <f t="shared" si="3"/>
        <v>0</v>
      </c>
      <c r="O46" s="87">
        <f t="shared" si="4"/>
        <v>0</v>
      </c>
      <c r="P46" s="55">
        <f t="shared" si="5"/>
        <v>0</v>
      </c>
    </row>
    <row r="47" spans="1:16" x14ac:dyDescent="0.15">
      <c r="A47" s="151"/>
      <c r="B47" s="53">
        <v>14</v>
      </c>
      <c r="C47" s="54"/>
      <c r="D47" s="54"/>
      <c r="E47" s="54"/>
      <c r="F47" s="54"/>
      <c r="G47" s="54"/>
      <c r="H47" s="92">
        <f>'PMS(input)'!$E$38</f>
        <v>9.8000000000000007</v>
      </c>
      <c r="I47" s="90">
        <f>'PMS(input)'!$E$37</f>
        <v>0.73599999999999999</v>
      </c>
      <c r="J47" s="90">
        <f>'PMS(input)'!$E$20</f>
        <v>0.39459</v>
      </c>
      <c r="K47" s="91">
        <f>'PMS(input)'!$E$21</f>
        <v>0</v>
      </c>
      <c r="L47" s="91">
        <f>'PMS(input)'!$E$22</f>
        <v>0</v>
      </c>
      <c r="M47" s="91">
        <f>'PMS(input)'!$E$23</f>
        <v>0</v>
      </c>
      <c r="N47" s="87">
        <f t="shared" si="3"/>
        <v>0</v>
      </c>
      <c r="O47" s="87">
        <f t="shared" si="4"/>
        <v>0</v>
      </c>
      <c r="P47" s="55">
        <f t="shared" si="5"/>
        <v>0</v>
      </c>
    </row>
    <row r="48" spans="1:16" x14ac:dyDescent="0.15">
      <c r="A48" s="151"/>
      <c r="B48" s="53">
        <v>15</v>
      </c>
      <c r="C48" s="54"/>
      <c r="D48" s="54"/>
      <c r="E48" s="54"/>
      <c r="F48" s="54"/>
      <c r="G48" s="54"/>
      <c r="H48" s="92">
        <f>'PMS(input)'!$E$38</f>
        <v>9.8000000000000007</v>
      </c>
      <c r="I48" s="90">
        <f>'PMS(input)'!$E$37</f>
        <v>0.73599999999999999</v>
      </c>
      <c r="J48" s="90">
        <f>'PMS(input)'!$E$20</f>
        <v>0.39459</v>
      </c>
      <c r="K48" s="91">
        <f>'PMS(input)'!$E$21</f>
        <v>0</v>
      </c>
      <c r="L48" s="91">
        <f>'PMS(input)'!$E$22</f>
        <v>0</v>
      </c>
      <c r="M48" s="91">
        <f>'PMS(input)'!$E$23</f>
        <v>0</v>
      </c>
      <c r="N48" s="87">
        <f t="shared" si="3"/>
        <v>0</v>
      </c>
      <c r="O48" s="87">
        <f t="shared" si="4"/>
        <v>0</v>
      </c>
      <c r="P48" s="55">
        <f t="shared" si="5"/>
        <v>0</v>
      </c>
    </row>
    <row r="49" spans="1:16" x14ac:dyDescent="0.15">
      <c r="A49" s="151"/>
      <c r="B49" s="53">
        <v>16</v>
      </c>
      <c r="C49" s="54"/>
      <c r="D49" s="54"/>
      <c r="E49" s="54"/>
      <c r="F49" s="54"/>
      <c r="G49" s="54"/>
      <c r="H49" s="92">
        <f>'PMS(input)'!$E$38</f>
        <v>9.8000000000000007</v>
      </c>
      <c r="I49" s="90">
        <f>'PMS(input)'!$E$37</f>
        <v>0.73599999999999999</v>
      </c>
      <c r="J49" s="90">
        <f>'PMS(input)'!$E$20</f>
        <v>0.39459</v>
      </c>
      <c r="K49" s="91">
        <f>'PMS(input)'!$E$21</f>
        <v>0</v>
      </c>
      <c r="L49" s="91">
        <f>'PMS(input)'!$E$22</f>
        <v>0</v>
      </c>
      <c r="M49" s="91">
        <f>'PMS(input)'!$E$23</f>
        <v>0</v>
      </c>
      <c r="N49" s="87">
        <f t="shared" si="3"/>
        <v>0</v>
      </c>
      <c r="O49" s="87">
        <f t="shared" si="4"/>
        <v>0</v>
      </c>
      <c r="P49" s="55">
        <f t="shared" si="5"/>
        <v>0</v>
      </c>
    </row>
    <row r="50" spans="1:16" x14ac:dyDescent="0.15">
      <c r="A50" s="151"/>
      <c r="B50" s="53">
        <v>17</v>
      </c>
      <c r="C50" s="54"/>
      <c r="D50" s="54"/>
      <c r="E50" s="54"/>
      <c r="F50" s="54"/>
      <c r="G50" s="54"/>
      <c r="H50" s="92">
        <f>'PMS(input)'!$E$38</f>
        <v>9.8000000000000007</v>
      </c>
      <c r="I50" s="90">
        <f>'PMS(input)'!$E$37</f>
        <v>0.73599999999999999</v>
      </c>
      <c r="J50" s="90">
        <f>'PMS(input)'!$E$20</f>
        <v>0.39459</v>
      </c>
      <c r="K50" s="91">
        <f>'PMS(input)'!$E$21</f>
        <v>0</v>
      </c>
      <c r="L50" s="91">
        <f>'PMS(input)'!$E$22</f>
        <v>0</v>
      </c>
      <c r="M50" s="91">
        <f>'PMS(input)'!$E$23</f>
        <v>0</v>
      </c>
      <c r="N50" s="87">
        <f t="shared" si="3"/>
        <v>0</v>
      </c>
      <c r="O50" s="87">
        <f t="shared" si="4"/>
        <v>0</v>
      </c>
      <c r="P50" s="55">
        <f t="shared" si="5"/>
        <v>0</v>
      </c>
    </row>
    <row r="51" spans="1:16" x14ac:dyDescent="0.15">
      <c r="A51" s="151"/>
      <c r="B51" s="53">
        <v>18</v>
      </c>
      <c r="C51" s="54"/>
      <c r="D51" s="54"/>
      <c r="E51" s="54"/>
      <c r="F51" s="54"/>
      <c r="G51" s="54"/>
      <c r="H51" s="92">
        <f>'PMS(input)'!$E$38</f>
        <v>9.8000000000000007</v>
      </c>
      <c r="I51" s="90">
        <f>'PMS(input)'!$E$37</f>
        <v>0.73599999999999999</v>
      </c>
      <c r="J51" s="90">
        <f>'PMS(input)'!$E$20</f>
        <v>0.39459</v>
      </c>
      <c r="K51" s="91">
        <f>'PMS(input)'!$E$21</f>
        <v>0</v>
      </c>
      <c r="L51" s="91">
        <f>'PMS(input)'!$E$22</f>
        <v>0</v>
      </c>
      <c r="M51" s="91">
        <f>'PMS(input)'!$E$23</f>
        <v>0</v>
      </c>
      <c r="N51" s="87">
        <f t="shared" si="3"/>
        <v>0</v>
      </c>
      <c r="O51" s="87">
        <f t="shared" si="4"/>
        <v>0</v>
      </c>
      <c r="P51" s="55">
        <f t="shared" si="5"/>
        <v>0</v>
      </c>
    </row>
    <row r="52" spans="1:16" x14ac:dyDescent="0.15">
      <c r="A52" s="151"/>
      <c r="B52" s="53">
        <v>19</v>
      </c>
      <c r="C52" s="54"/>
      <c r="D52" s="54"/>
      <c r="E52" s="54"/>
      <c r="F52" s="54"/>
      <c r="G52" s="54"/>
      <c r="H52" s="92">
        <f>'PMS(input)'!$E$38</f>
        <v>9.8000000000000007</v>
      </c>
      <c r="I52" s="90">
        <f>'PMS(input)'!$E$37</f>
        <v>0.73599999999999999</v>
      </c>
      <c r="J52" s="90">
        <f>'PMS(input)'!$E$20</f>
        <v>0.39459</v>
      </c>
      <c r="K52" s="91">
        <f>'PMS(input)'!$E$21</f>
        <v>0</v>
      </c>
      <c r="L52" s="91">
        <f>'PMS(input)'!$E$22</f>
        <v>0</v>
      </c>
      <c r="M52" s="91">
        <f>'PMS(input)'!$E$23</f>
        <v>0</v>
      </c>
      <c r="N52" s="87">
        <f t="shared" si="3"/>
        <v>0</v>
      </c>
      <c r="O52" s="87">
        <f t="shared" si="4"/>
        <v>0</v>
      </c>
      <c r="P52" s="55">
        <f t="shared" si="5"/>
        <v>0</v>
      </c>
    </row>
    <row r="53" spans="1:16" x14ac:dyDescent="0.15">
      <c r="A53" s="151"/>
      <c r="B53" s="53">
        <v>20</v>
      </c>
      <c r="C53" s="54"/>
      <c r="D53" s="54"/>
      <c r="E53" s="54"/>
      <c r="F53" s="54"/>
      <c r="G53" s="54"/>
      <c r="H53" s="92">
        <f>'PMS(input)'!$E$38</f>
        <v>9.8000000000000007</v>
      </c>
      <c r="I53" s="90">
        <f>'PMS(input)'!$E$37</f>
        <v>0.73599999999999999</v>
      </c>
      <c r="J53" s="90">
        <f>'PMS(input)'!$E$20</f>
        <v>0.39459</v>
      </c>
      <c r="K53" s="91">
        <f>'PMS(input)'!$E$21</f>
        <v>0</v>
      </c>
      <c r="L53" s="91">
        <f>'PMS(input)'!$E$22</f>
        <v>0</v>
      </c>
      <c r="M53" s="91">
        <f>'PMS(input)'!$E$23</f>
        <v>0</v>
      </c>
      <c r="N53" s="87">
        <f t="shared" si="3"/>
        <v>0</v>
      </c>
      <c r="O53" s="87">
        <f t="shared" si="4"/>
        <v>0</v>
      </c>
      <c r="P53" s="55">
        <f>N53-O53</f>
        <v>0</v>
      </c>
    </row>
    <row r="54" spans="1:16" ht="15" x14ac:dyDescent="0.15">
      <c r="A54" s="151"/>
      <c r="B54" s="56" t="s">
        <v>79</v>
      </c>
      <c r="C54" s="57" t="s">
        <v>76</v>
      </c>
      <c r="D54" s="57" t="s">
        <v>76</v>
      </c>
      <c r="E54" s="57" t="s">
        <v>76</v>
      </c>
      <c r="F54" s="57" t="s">
        <v>76</v>
      </c>
      <c r="G54" s="57" t="s">
        <v>76</v>
      </c>
      <c r="H54" s="57" t="s">
        <v>76</v>
      </c>
      <c r="I54" s="57" t="s">
        <v>76</v>
      </c>
      <c r="J54" s="57" t="s">
        <v>76</v>
      </c>
      <c r="K54" s="57" t="s">
        <v>76</v>
      </c>
      <c r="L54" s="57" t="s">
        <v>76</v>
      </c>
      <c r="M54" s="57" t="s">
        <v>76</v>
      </c>
      <c r="N54" s="58">
        <f>SUMIF(N34:N53,"&gt;0",N34:N53)</f>
        <v>0</v>
      </c>
      <c r="O54" s="58">
        <f>SUMIF(O34:O53,"&gt;0",O34:O53)</f>
        <v>0</v>
      </c>
      <c r="P54" s="58">
        <f>SUMIF(P34:P53,"&gt;0",P34:P53)</f>
        <v>0</v>
      </c>
    </row>
  </sheetData>
  <sheetProtection formatCells="0" formatRows="0"/>
  <mergeCells count="7">
    <mergeCell ref="A7:A27"/>
    <mergeCell ref="C30:E30"/>
    <mergeCell ref="N30:P30"/>
    <mergeCell ref="A34:A54"/>
    <mergeCell ref="D3:I3"/>
    <mergeCell ref="F30:M30"/>
    <mergeCell ref="J3:L3"/>
  </mergeCells>
  <phoneticPr fontId="28"/>
  <pageMargins left="0.25" right="0.25" top="0.75" bottom="0.75" header="0.3" footer="0.3"/>
  <pageSetup paperSize="8"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I41"/>
  <sheetViews>
    <sheetView showGridLines="0" view="pageBreakPreview" zoomScale="70" zoomScaleNormal="100" zoomScaleSheetLayoutView="70" workbookViewId="0"/>
  </sheetViews>
  <sheetFormatPr defaultColWidth="9" defaultRowHeight="14.25" x14ac:dyDescent="0.15"/>
  <cols>
    <col min="1" max="2" width="3.625" style="1" customWidth="1"/>
    <col min="3" max="4" width="25.625" style="1" customWidth="1"/>
    <col min="5" max="5" width="22.5" style="1" customWidth="1"/>
    <col min="6" max="6" width="10.25" style="1" bestFit="1" customWidth="1"/>
    <col min="7" max="7" width="6.875" style="1" bestFit="1" customWidth="1"/>
    <col min="8" max="8" width="7.375" style="1" bestFit="1" customWidth="1"/>
    <col min="9" max="9" width="36.625" style="7" customWidth="1"/>
    <col min="10" max="16384" width="9" style="1"/>
  </cols>
  <sheetData>
    <row r="1" spans="1:9" x14ac:dyDescent="0.15">
      <c r="I1" s="13" t="str">
        <f>'PMS(input)'!K1</f>
        <v>JCM_MM_F_PMS_ver01.0</v>
      </c>
    </row>
    <row r="2" spans="1:9" ht="27.75" customHeight="1" x14ac:dyDescent="0.15">
      <c r="A2" s="152" t="s">
        <v>81</v>
      </c>
      <c r="B2" s="152"/>
      <c r="C2" s="152"/>
      <c r="D2" s="152"/>
      <c r="E2" s="152"/>
      <c r="F2" s="152"/>
      <c r="G2" s="152"/>
      <c r="H2" s="152"/>
      <c r="I2" s="152"/>
    </row>
    <row r="3" spans="1:9" ht="18" customHeight="1" x14ac:dyDescent="0.15">
      <c r="A3" s="153" t="s">
        <v>271</v>
      </c>
      <c r="B3" s="153"/>
      <c r="C3" s="153"/>
      <c r="D3" s="153"/>
      <c r="E3" s="153"/>
      <c r="F3" s="153"/>
      <c r="G3" s="153"/>
      <c r="H3" s="153"/>
      <c r="I3" s="153"/>
    </row>
    <row r="4" spans="1:9" ht="11.25" customHeight="1" x14ac:dyDescent="0.15"/>
    <row r="5" spans="1:9" ht="18.75" customHeight="1" thickBot="1" x14ac:dyDescent="0.2">
      <c r="A5" s="59" t="s">
        <v>82</v>
      </c>
      <c r="B5" s="60"/>
      <c r="C5" s="116"/>
      <c r="D5" s="126"/>
      <c r="E5" s="120"/>
      <c r="F5" s="62" t="s">
        <v>83</v>
      </c>
      <c r="G5" s="63" t="s">
        <v>84</v>
      </c>
      <c r="H5" s="62" t="s">
        <v>85</v>
      </c>
      <c r="I5" s="64" t="s">
        <v>0</v>
      </c>
    </row>
    <row r="6" spans="1:9" ht="18.75" customHeight="1" thickBot="1" x14ac:dyDescent="0.2">
      <c r="A6" s="69"/>
      <c r="B6" s="70" t="s">
        <v>86</v>
      </c>
      <c r="C6" s="117"/>
      <c r="D6" s="127"/>
      <c r="E6" s="121"/>
      <c r="F6" s="65" t="s">
        <v>87</v>
      </c>
      <c r="G6" s="81">
        <f>G11-G24</f>
        <v>0</v>
      </c>
      <c r="H6" s="66" t="s">
        <v>88</v>
      </c>
      <c r="I6" s="67" t="s">
        <v>103</v>
      </c>
    </row>
    <row r="7" spans="1:9" ht="18.75" customHeight="1" x14ac:dyDescent="0.15">
      <c r="A7" s="69"/>
      <c r="B7" s="83"/>
      <c r="C7" s="118" t="s">
        <v>196</v>
      </c>
      <c r="D7" s="128"/>
      <c r="E7" s="122"/>
      <c r="F7" s="65" t="s">
        <v>92</v>
      </c>
      <c r="G7" s="101">
        <f>G12-G25</f>
        <v>0</v>
      </c>
      <c r="H7" s="71" t="s">
        <v>88</v>
      </c>
      <c r="I7" s="67" t="s">
        <v>103</v>
      </c>
    </row>
    <row r="8" spans="1:9" ht="18.75" customHeight="1" x14ac:dyDescent="0.15">
      <c r="A8" s="69"/>
      <c r="B8" s="83"/>
      <c r="C8" s="118" t="s">
        <v>197</v>
      </c>
      <c r="D8" s="129"/>
      <c r="E8" s="123"/>
      <c r="F8" s="71" t="s">
        <v>92</v>
      </c>
      <c r="G8" s="101">
        <f>G16-G29</f>
        <v>0</v>
      </c>
      <c r="H8" s="71" t="s">
        <v>88</v>
      </c>
      <c r="I8" s="67" t="s">
        <v>103</v>
      </c>
    </row>
    <row r="9" spans="1:9" ht="18.75" customHeight="1" x14ac:dyDescent="0.15">
      <c r="A9" s="69"/>
      <c r="B9" s="83"/>
      <c r="C9" s="118" t="s">
        <v>198</v>
      </c>
      <c r="D9" s="129"/>
      <c r="E9" s="123"/>
      <c r="F9" s="71" t="s">
        <v>92</v>
      </c>
      <c r="G9" s="101">
        <f>G20-G33</f>
        <v>0</v>
      </c>
      <c r="H9" s="71" t="s">
        <v>88</v>
      </c>
      <c r="I9" s="67" t="s">
        <v>103</v>
      </c>
    </row>
    <row r="10" spans="1:9" ht="18.75" customHeight="1" thickBot="1" x14ac:dyDescent="0.2">
      <c r="A10" s="59" t="s">
        <v>89</v>
      </c>
      <c r="B10" s="61"/>
      <c r="C10" s="116"/>
      <c r="D10" s="130"/>
      <c r="E10" s="124"/>
      <c r="F10" s="62"/>
      <c r="G10" s="68"/>
      <c r="H10" s="61"/>
      <c r="I10" s="62"/>
    </row>
    <row r="11" spans="1:9" ht="18.75" customHeight="1" thickBot="1" x14ac:dyDescent="0.2">
      <c r="A11" s="69"/>
      <c r="B11" s="70" t="s">
        <v>90</v>
      </c>
      <c r="C11" s="117"/>
      <c r="D11" s="127"/>
      <c r="E11" s="121"/>
      <c r="F11" s="65" t="s">
        <v>87</v>
      </c>
      <c r="G11" s="102">
        <f>SUM(G12:G22)</f>
        <v>0</v>
      </c>
      <c r="H11" s="66" t="s">
        <v>91</v>
      </c>
      <c r="I11" s="84" t="s">
        <v>101</v>
      </c>
    </row>
    <row r="12" spans="1:9" ht="18.75" customHeight="1" x14ac:dyDescent="0.15">
      <c r="A12" s="69"/>
      <c r="B12" s="83"/>
      <c r="C12" s="118" t="s">
        <v>206</v>
      </c>
      <c r="D12" s="128"/>
      <c r="E12" s="122"/>
      <c r="F12" s="71" t="s">
        <v>92</v>
      </c>
      <c r="G12" s="101">
        <f>SUM(G13:G15)</f>
        <v>0</v>
      </c>
      <c r="H12" s="71" t="s">
        <v>88</v>
      </c>
      <c r="I12" s="84" t="s">
        <v>101</v>
      </c>
    </row>
    <row r="13" spans="1:9" ht="18.75" customHeight="1" x14ac:dyDescent="0.15">
      <c r="A13" s="69"/>
      <c r="B13" s="83"/>
      <c r="C13" s="118" t="s">
        <v>189</v>
      </c>
      <c r="D13" s="128"/>
      <c r="E13" s="122"/>
      <c r="F13" s="71" t="s">
        <v>92</v>
      </c>
      <c r="G13" s="101">
        <f>'PMS(input_separate_case1)'!P27</f>
        <v>0</v>
      </c>
      <c r="H13" s="71" t="s">
        <v>88</v>
      </c>
      <c r="I13" s="85" t="s">
        <v>125</v>
      </c>
    </row>
    <row r="14" spans="1:9" ht="18.75" customHeight="1" x14ac:dyDescent="0.15">
      <c r="A14" s="69"/>
      <c r="B14" s="83"/>
      <c r="C14" s="118" t="s">
        <v>190</v>
      </c>
      <c r="D14" s="129"/>
      <c r="E14" s="123"/>
      <c r="F14" s="71" t="s">
        <v>92</v>
      </c>
      <c r="G14" s="101">
        <f>'PMS(input_separate_case1)'!N54</f>
        <v>0</v>
      </c>
      <c r="H14" s="71" t="s">
        <v>91</v>
      </c>
      <c r="I14" s="85" t="s">
        <v>182</v>
      </c>
    </row>
    <row r="15" spans="1:9" ht="18.75" customHeight="1" x14ac:dyDescent="0.15">
      <c r="A15" s="69"/>
      <c r="B15" s="83"/>
      <c r="C15" s="118" t="s">
        <v>191</v>
      </c>
      <c r="D15" s="129"/>
      <c r="E15" s="123"/>
      <c r="F15" s="71" t="s">
        <v>92</v>
      </c>
      <c r="G15" s="101">
        <f>'PMS(input_separate_case1)'!P81</f>
        <v>0</v>
      </c>
      <c r="H15" s="71" t="s">
        <v>88</v>
      </c>
      <c r="I15" s="85" t="s">
        <v>183</v>
      </c>
    </row>
    <row r="16" spans="1:9" ht="18.75" customHeight="1" x14ac:dyDescent="0.15">
      <c r="A16" s="69"/>
      <c r="B16" s="83"/>
      <c r="C16" s="118" t="s">
        <v>207</v>
      </c>
      <c r="D16" s="129"/>
      <c r="E16" s="123"/>
      <c r="F16" s="71" t="s">
        <v>92</v>
      </c>
      <c r="G16" s="101">
        <f>SUM(G17:G19)</f>
        <v>0</v>
      </c>
      <c r="H16" s="71" t="s">
        <v>88</v>
      </c>
      <c r="I16" s="84" t="s">
        <v>101</v>
      </c>
    </row>
    <row r="17" spans="1:9" ht="18.75" customHeight="1" x14ac:dyDescent="0.15">
      <c r="A17" s="69"/>
      <c r="B17" s="83"/>
      <c r="C17" s="118" t="s">
        <v>189</v>
      </c>
      <c r="D17" s="129"/>
      <c r="E17" s="123"/>
      <c r="F17" s="71" t="s">
        <v>92</v>
      </c>
      <c r="G17" s="101">
        <f>'PMS(input_separate_case2)'!P27</f>
        <v>0</v>
      </c>
      <c r="H17" s="71" t="s">
        <v>88</v>
      </c>
      <c r="I17" s="85" t="s">
        <v>125</v>
      </c>
    </row>
    <row r="18" spans="1:9" ht="18.75" customHeight="1" x14ac:dyDescent="0.15">
      <c r="A18" s="69"/>
      <c r="B18" s="83"/>
      <c r="C18" s="118" t="s">
        <v>190</v>
      </c>
      <c r="D18" s="129"/>
      <c r="E18" s="123"/>
      <c r="F18" s="71" t="s">
        <v>92</v>
      </c>
      <c r="G18" s="101">
        <f>'PMS(input_separate_case2)'!L54</f>
        <v>0</v>
      </c>
      <c r="H18" s="71" t="s">
        <v>88</v>
      </c>
      <c r="I18" s="85" t="s">
        <v>182</v>
      </c>
    </row>
    <row r="19" spans="1:9" ht="18.75" customHeight="1" x14ac:dyDescent="0.15">
      <c r="A19" s="69"/>
      <c r="B19" s="83"/>
      <c r="C19" s="118" t="s">
        <v>191</v>
      </c>
      <c r="D19" s="129"/>
      <c r="E19" s="123"/>
      <c r="F19" s="71" t="s">
        <v>92</v>
      </c>
      <c r="G19" s="101">
        <f>'PMS(input_separate_case2)'!L81</f>
        <v>0</v>
      </c>
      <c r="H19" s="71" t="s">
        <v>88</v>
      </c>
      <c r="I19" s="85" t="s">
        <v>183</v>
      </c>
    </row>
    <row r="20" spans="1:9" ht="18.75" customHeight="1" x14ac:dyDescent="0.15">
      <c r="A20" s="69"/>
      <c r="B20" s="83"/>
      <c r="C20" s="118" t="s">
        <v>208</v>
      </c>
      <c r="D20" s="129"/>
      <c r="E20" s="123"/>
      <c r="F20" s="71" t="s">
        <v>92</v>
      </c>
      <c r="G20" s="101">
        <f>SUM(G21:G22)</f>
        <v>0</v>
      </c>
      <c r="H20" s="71" t="s">
        <v>88</v>
      </c>
      <c r="I20" s="84" t="s">
        <v>101</v>
      </c>
    </row>
    <row r="21" spans="1:9" ht="18.75" customHeight="1" x14ac:dyDescent="0.15">
      <c r="A21" s="69"/>
      <c r="B21" s="83"/>
      <c r="C21" s="118" t="s">
        <v>190</v>
      </c>
      <c r="D21" s="129"/>
      <c r="E21" s="123"/>
      <c r="F21" s="71" t="s">
        <v>92</v>
      </c>
      <c r="G21" s="101">
        <f>'PMS(input_separate_case3)'!J27</f>
        <v>0</v>
      </c>
      <c r="H21" s="71" t="s">
        <v>88</v>
      </c>
      <c r="I21" s="85" t="s">
        <v>182</v>
      </c>
    </row>
    <row r="22" spans="1:9" ht="18.75" customHeight="1" x14ac:dyDescent="0.15">
      <c r="A22" s="69"/>
      <c r="B22" s="72"/>
      <c r="C22" s="118" t="s">
        <v>191</v>
      </c>
      <c r="D22" s="129"/>
      <c r="E22" s="123"/>
      <c r="F22" s="71" t="s">
        <v>92</v>
      </c>
      <c r="G22" s="73">
        <f>'PMS(input_separate_case3)'!N54</f>
        <v>0</v>
      </c>
      <c r="H22" s="71" t="s">
        <v>88</v>
      </c>
      <c r="I22" s="85" t="s">
        <v>183</v>
      </c>
    </row>
    <row r="23" spans="1:9" ht="18.75" customHeight="1" thickBot="1" x14ac:dyDescent="0.2">
      <c r="A23" s="59" t="s">
        <v>93</v>
      </c>
      <c r="B23" s="60"/>
      <c r="C23" s="116"/>
      <c r="D23" s="126"/>
      <c r="E23" s="120"/>
      <c r="F23" s="62"/>
      <c r="G23" s="59"/>
      <c r="H23" s="61"/>
      <c r="I23" s="62"/>
    </row>
    <row r="24" spans="1:9" ht="18.75" customHeight="1" thickBot="1" x14ac:dyDescent="0.2">
      <c r="A24" s="69"/>
      <c r="B24" s="74" t="s">
        <v>94</v>
      </c>
      <c r="C24" s="119"/>
      <c r="D24" s="131"/>
      <c r="E24" s="125"/>
      <c r="F24" s="75" t="s">
        <v>95</v>
      </c>
      <c r="G24" s="102">
        <f>SUM(G25:G35)</f>
        <v>0</v>
      </c>
      <c r="H24" s="76" t="s">
        <v>96</v>
      </c>
      <c r="I24" s="77" t="s">
        <v>102</v>
      </c>
    </row>
    <row r="25" spans="1:9" ht="18.75" customHeight="1" x14ac:dyDescent="0.15">
      <c r="A25" s="69"/>
      <c r="B25" s="86"/>
      <c r="C25" s="118" t="s">
        <v>209</v>
      </c>
      <c r="D25" s="129"/>
      <c r="E25" s="123"/>
      <c r="F25" s="71" t="s">
        <v>92</v>
      </c>
      <c r="G25" s="101">
        <f>SUM(G26:G28)</f>
        <v>0</v>
      </c>
      <c r="H25" s="71" t="s">
        <v>88</v>
      </c>
      <c r="I25" s="77" t="s">
        <v>102</v>
      </c>
    </row>
    <row r="26" spans="1:9" ht="18.75" customHeight="1" x14ac:dyDescent="0.15">
      <c r="A26" s="69"/>
      <c r="B26" s="86"/>
      <c r="C26" s="118" t="s">
        <v>192</v>
      </c>
      <c r="D26" s="129"/>
      <c r="E26" s="123"/>
      <c r="F26" s="77" t="s">
        <v>92</v>
      </c>
      <c r="G26" s="101">
        <f>'PMS(input_separate_case1)'!Q27</f>
        <v>0</v>
      </c>
      <c r="H26" s="77" t="s">
        <v>96</v>
      </c>
      <c r="I26" s="85" t="s">
        <v>126</v>
      </c>
    </row>
    <row r="27" spans="1:9" ht="18.75" customHeight="1" x14ac:dyDescent="0.15">
      <c r="A27" s="69"/>
      <c r="B27" s="86"/>
      <c r="C27" s="118" t="s">
        <v>248</v>
      </c>
      <c r="D27" s="129"/>
      <c r="E27" s="123"/>
      <c r="F27" s="77" t="s">
        <v>92</v>
      </c>
      <c r="G27" s="101">
        <f>'PMS(input_separate_case1)'!O54</f>
        <v>0</v>
      </c>
      <c r="H27" s="77" t="s">
        <v>96</v>
      </c>
      <c r="I27" s="85" t="s">
        <v>184</v>
      </c>
    </row>
    <row r="28" spans="1:9" ht="18.75" customHeight="1" x14ac:dyDescent="0.15">
      <c r="A28" s="69"/>
      <c r="B28" s="86"/>
      <c r="C28" s="118" t="s">
        <v>193</v>
      </c>
      <c r="D28" s="129"/>
      <c r="E28" s="123"/>
      <c r="F28" s="71" t="s">
        <v>92</v>
      </c>
      <c r="G28" s="101">
        <f>'PMS(input_separate_case1)'!Q81</f>
        <v>0</v>
      </c>
      <c r="H28" s="77" t="s">
        <v>96</v>
      </c>
      <c r="I28" s="85" t="s">
        <v>185</v>
      </c>
    </row>
    <row r="29" spans="1:9" ht="21" customHeight="1" x14ac:dyDescent="0.15">
      <c r="A29" s="69"/>
      <c r="B29" s="86"/>
      <c r="C29" s="118" t="s">
        <v>210</v>
      </c>
      <c r="D29" s="129"/>
      <c r="E29" s="123"/>
      <c r="F29" s="71" t="s">
        <v>92</v>
      </c>
      <c r="G29" s="101">
        <f>SUM(G30:G32)</f>
        <v>0</v>
      </c>
      <c r="H29" s="71" t="s">
        <v>88</v>
      </c>
      <c r="I29" s="77" t="s">
        <v>102</v>
      </c>
    </row>
    <row r="30" spans="1:9" ht="21.75" customHeight="1" x14ac:dyDescent="0.15">
      <c r="A30" s="69"/>
      <c r="B30" s="86"/>
      <c r="C30" s="118" t="s">
        <v>192</v>
      </c>
      <c r="D30" s="129"/>
      <c r="E30" s="123"/>
      <c r="F30" s="71" t="s">
        <v>92</v>
      </c>
      <c r="G30" s="101">
        <f>'PMS(input_separate_case2)'!Q27</f>
        <v>0</v>
      </c>
      <c r="H30" s="71" t="s">
        <v>88</v>
      </c>
      <c r="I30" s="85" t="s">
        <v>126</v>
      </c>
    </row>
    <row r="31" spans="1:9" ht="21" customHeight="1" x14ac:dyDescent="0.15">
      <c r="A31" s="69"/>
      <c r="B31" s="86"/>
      <c r="C31" s="118" t="s">
        <v>248</v>
      </c>
      <c r="D31" s="129"/>
      <c r="E31" s="123"/>
      <c r="F31" s="71" t="s">
        <v>92</v>
      </c>
      <c r="G31" s="101">
        <f>'PMS(input_separate_case2)'!M54</f>
        <v>0</v>
      </c>
      <c r="H31" s="71" t="s">
        <v>88</v>
      </c>
      <c r="I31" s="85" t="s">
        <v>184</v>
      </c>
    </row>
    <row r="32" spans="1:9" ht="21" customHeight="1" x14ac:dyDescent="0.15">
      <c r="A32" s="69"/>
      <c r="B32" s="86"/>
      <c r="C32" s="118" t="s">
        <v>193</v>
      </c>
      <c r="D32" s="129"/>
      <c r="E32" s="123"/>
      <c r="F32" s="71" t="s">
        <v>92</v>
      </c>
      <c r="G32" s="101">
        <f>'PMS(input_separate_case2)'!M81</f>
        <v>0</v>
      </c>
      <c r="H32" s="71" t="s">
        <v>88</v>
      </c>
      <c r="I32" s="85" t="s">
        <v>185</v>
      </c>
    </row>
    <row r="33" spans="1:9" ht="21" customHeight="1" x14ac:dyDescent="0.15">
      <c r="A33" s="69"/>
      <c r="B33" s="86"/>
      <c r="C33" s="118" t="s">
        <v>211</v>
      </c>
      <c r="D33" s="129"/>
      <c r="E33" s="123"/>
      <c r="F33" s="71" t="s">
        <v>92</v>
      </c>
      <c r="G33" s="101">
        <f>SUM(G34:G35)</f>
        <v>0</v>
      </c>
      <c r="H33" s="71" t="s">
        <v>88</v>
      </c>
      <c r="I33" s="77" t="s">
        <v>102</v>
      </c>
    </row>
    <row r="34" spans="1:9" ht="21" customHeight="1" x14ac:dyDescent="0.15">
      <c r="A34" s="69"/>
      <c r="B34" s="86"/>
      <c r="C34" s="118" t="s">
        <v>264</v>
      </c>
      <c r="D34" s="129"/>
      <c r="E34" s="123"/>
      <c r="F34" s="71" t="s">
        <v>92</v>
      </c>
      <c r="G34" s="101">
        <f>'PMS(input_separate_case3)'!K27</f>
        <v>0</v>
      </c>
      <c r="H34" s="71" t="s">
        <v>88</v>
      </c>
      <c r="I34" s="85" t="s">
        <v>184</v>
      </c>
    </row>
    <row r="35" spans="1:9" ht="21" customHeight="1" x14ac:dyDescent="0.15">
      <c r="A35" s="69"/>
      <c r="B35" s="72"/>
      <c r="C35" s="118" t="s">
        <v>193</v>
      </c>
      <c r="D35" s="129"/>
      <c r="E35" s="123"/>
      <c r="F35" s="71" t="s">
        <v>92</v>
      </c>
      <c r="G35" s="73">
        <f>'PMS(input_separate_case3)'!O54</f>
        <v>0</v>
      </c>
      <c r="H35" s="71" t="s">
        <v>88</v>
      </c>
      <c r="I35" s="85" t="s">
        <v>185</v>
      </c>
    </row>
    <row r="36" spans="1:9" x14ac:dyDescent="0.15">
      <c r="A36" s="2"/>
      <c r="B36" s="2"/>
      <c r="C36" s="2"/>
      <c r="D36" s="2"/>
      <c r="E36" s="2"/>
      <c r="F36" s="9"/>
      <c r="G36" s="8"/>
      <c r="H36" s="8"/>
      <c r="I36" s="3"/>
    </row>
    <row r="37" spans="1:9" x14ac:dyDescent="0.15">
      <c r="E37" s="2" t="s">
        <v>104</v>
      </c>
      <c r="F37" s="5"/>
    </row>
    <row r="38" spans="1:9" ht="18.75" x14ac:dyDescent="0.15">
      <c r="E38" s="95" t="s">
        <v>186</v>
      </c>
      <c r="F38" s="78">
        <v>4.34</v>
      </c>
      <c r="G38" s="3"/>
      <c r="H38" s="3"/>
    </row>
    <row r="39" spans="1:9" ht="18.75" x14ac:dyDescent="0.15">
      <c r="E39" s="95" t="s">
        <v>187</v>
      </c>
      <c r="F39" s="78">
        <v>5</v>
      </c>
      <c r="G39" s="3"/>
      <c r="H39" s="3"/>
    </row>
    <row r="40" spans="1:9" ht="18.75" x14ac:dyDescent="0.15">
      <c r="E40" s="95" t="s">
        <v>188</v>
      </c>
      <c r="F40" s="100">
        <v>0.73599999999999999</v>
      </c>
      <c r="G40" s="3"/>
      <c r="H40" s="3"/>
    </row>
    <row r="41" spans="1:9" x14ac:dyDescent="0.15">
      <c r="E41" s="95" t="s">
        <v>172</v>
      </c>
      <c r="F41" s="78">
        <v>9.8000000000000007</v>
      </c>
      <c r="G41" s="2"/>
      <c r="H41" s="2"/>
    </row>
  </sheetData>
  <mergeCells count="2">
    <mergeCell ref="A2:I2"/>
    <mergeCell ref="A3:I3"/>
  </mergeCells>
  <phoneticPr fontId="28"/>
  <pageMargins left="0.25" right="0.25"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PMS(input)</vt:lpstr>
      <vt:lpstr>PMS(input_separate_case1)</vt:lpstr>
      <vt:lpstr>PMS(input_separate_case2)</vt:lpstr>
      <vt:lpstr>PMS(input_separate_case3)</vt:lpstr>
      <vt:lpstr>PMS(calc_process)</vt:lpstr>
      <vt:lpstr>COP</vt:lpstr>
      <vt:lpstr>'PMS(calc_process)'!Print_Area</vt:lpstr>
      <vt:lpstr>'PMS(input)'!Print_Area</vt:lpstr>
      <vt:lpstr>'PMS(input_separate_case1)'!Print_Area</vt:lpstr>
      <vt:lpstr>'PMS(input_separate_case3)'!Print_Area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2019-11-21T05:45:29Z</cp:lastPrinted>
  <dcterms:created xsi:type="dcterms:W3CDTF">2012-01-13T02:28:29Z</dcterms:created>
  <dcterms:modified xsi:type="dcterms:W3CDTF">2020-10-01T11:44:58Z</dcterms:modified>
</cp:coreProperties>
</file>