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2_Project\15_MM\MM002\201020_pub in\2_upload\"/>
    </mc:Choice>
  </mc:AlternateContent>
  <xr:revisionPtr revIDLastSave="0" documentId="13_ncr:1_{D647A026-D324-40F2-A383-E615C24A0D84}" xr6:coauthVersionLast="45" xr6:coauthVersionMax="45" xr10:uidLastSave="{00000000-0000-0000-0000-000000000000}"/>
  <bookViews>
    <workbookView xWindow="21490" yWindow="-110" windowWidth="29020" windowHeight="15970" tabRatio="853" xr2:uid="{00000000-000D-0000-FFFF-FFFF00000000}"/>
  </bookViews>
  <sheets>
    <sheet name="MPS(input)" sheetId="30" r:id="rId1"/>
    <sheet name="MPS(input_separate)" sheetId="32" r:id="rId2"/>
    <sheet name="MPS(calc_process)" sheetId="33" r:id="rId3"/>
    <sheet name="MSS" sheetId="34" r:id="rId4"/>
    <sheet name="MRS(input)" sheetId="35" r:id="rId5"/>
    <sheet name="MRS(input_separate)" sheetId="36" r:id="rId6"/>
    <sheet name="MRS(calc_process)" sheetId="37" r:id="rId7"/>
  </sheets>
  <definedNames>
    <definedName name="COP">'MPS(calc_process)'!$F$15:$F$17</definedName>
    <definedName name="_xlnm.Print_Area" localSheetId="2">'MPS(calc_process)'!$A$1:$I$18</definedName>
    <definedName name="_xlnm.Print_Area" localSheetId="0">'MPS(input)'!$A$1:$K$32</definedName>
    <definedName name="_xlnm.Print_Area" localSheetId="6">'MRS(calc_process)'!$A$1:$I$18</definedName>
    <definedName name="_xlnm.Print_Area" localSheetId="4">'MRS(input)'!$A$1:$L$32</definedName>
    <definedName name="Z_B2660EC6_48E8_44CA_972A_E2556BB968F0_.wvu.PrintArea" localSheetId="2" hidden="1">'MPS(calc_process)'!$A$3:$I$18</definedName>
    <definedName name="Z_B2660EC6_48E8_44CA_972A_E2556BB968F0_.wvu.PrintArea" localSheetId="6" hidden="1">'MRS(calc_process)'!$A$3:$I$18</definedName>
    <definedName name="Z_D0CDC236_ABDA_4432_BA8D_8D1597712156_.wvu.PrintArea" localSheetId="2" hidden="1">'MPS(calc_process)'!$A$3:$I$18</definedName>
    <definedName name="Z_D0CDC236_ABDA_4432_BA8D_8D1597712156_.wvu.PrintArea" localSheetId="6" hidden="1">'MRS(calc_process)'!$A$3:$I$18</definedName>
    <definedName name="Z_D273F3A6_8152_4679_92B0_E1E5F788BD2C_.wvu.PrintArea" localSheetId="2" hidden="1">'MPS(calc_process)'!$A$3:$I$18</definedName>
    <definedName name="Z_D273F3A6_8152_4679_92B0_E1E5F788BD2C_.wvu.PrintArea" localSheetId="6" hidden="1">'MRS(calc_process)'!$A$3:$I$18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32" l="1"/>
  <c r="C7" i="32"/>
  <c r="K26" i="36" l="1"/>
  <c r="J26" i="36"/>
  <c r="K25" i="36"/>
  <c r="J25" i="36"/>
  <c r="K24" i="36"/>
  <c r="J24" i="36"/>
  <c r="K23" i="36"/>
  <c r="J23" i="36"/>
  <c r="K22" i="36"/>
  <c r="J22" i="36"/>
  <c r="K21" i="36"/>
  <c r="J21" i="36"/>
  <c r="K20" i="36"/>
  <c r="J20" i="36"/>
  <c r="K19" i="36"/>
  <c r="J19" i="36"/>
  <c r="K18" i="36"/>
  <c r="J18" i="36"/>
  <c r="K17" i="36"/>
  <c r="J17" i="36"/>
  <c r="K16" i="36"/>
  <c r="J16" i="36"/>
  <c r="K15" i="36"/>
  <c r="J15" i="36"/>
  <c r="K14" i="36"/>
  <c r="J14" i="36"/>
  <c r="K13" i="36"/>
  <c r="J13" i="36"/>
  <c r="K12" i="36"/>
  <c r="J12" i="36"/>
  <c r="K11" i="36"/>
  <c r="J11" i="36"/>
  <c r="K10" i="36"/>
  <c r="J10" i="36"/>
  <c r="K9" i="36"/>
  <c r="J9" i="36"/>
  <c r="K8" i="36"/>
  <c r="J8" i="36"/>
  <c r="K7" i="36"/>
  <c r="J7" i="36"/>
  <c r="B26" i="36"/>
  <c r="B25" i="36"/>
  <c r="B24" i="36"/>
  <c r="B23" i="36"/>
  <c r="B22" i="36"/>
  <c r="B21" i="36"/>
  <c r="B20" i="36"/>
  <c r="B19" i="36"/>
  <c r="B18" i="36"/>
  <c r="B17" i="36"/>
  <c r="B16" i="36"/>
  <c r="B15" i="36"/>
  <c r="B14" i="36"/>
  <c r="B13" i="36"/>
  <c r="B12" i="36"/>
  <c r="B11" i="36"/>
  <c r="B10" i="36"/>
  <c r="B9" i="36"/>
  <c r="B8" i="36"/>
  <c r="B7" i="36"/>
  <c r="K23" i="35"/>
  <c r="K22" i="35"/>
  <c r="K21" i="35"/>
  <c r="K20" i="35"/>
  <c r="K19" i="35"/>
  <c r="K18" i="35"/>
  <c r="K17" i="35"/>
  <c r="K16" i="35"/>
  <c r="K15" i="35"/>
  <c r="H23" i="35"/>
  <c r="H22" i="35"/>
  <c r="H21" i="35"/>
  <c r="H20" i="35"/>
  <c r="H19" i="35"/>
  <c r="H18" i="35"/>
  <c r="H17" i="35"/>
  <c r="H16" i="35"/>
  <c r="H15" i="35"/>
  <c r="F23" i="35"/>
  <c r="F17" i="35" s="1"/>
  <c r="H26" i="36" s="1"/>
  <c r="F22" i="35"/>
  <c r="F21" i="35"/>
  <c r="F16" i="35" s="1"/>
  <c r="G26" i="36" s="1"/>
  <c r="F18" i="35"/>
  <c r="I20" i="36" s="1"/>
  <c r="F15" i="35"/>
  <c r="F24" i="36" s="1"/>
  <c r="I2" i="37"/>
  <c r="I1" i="37"/>
  <c r="Q2" i="36"/>
  <c r="Q1" i="36"/>
  <c r="L2" i="35"/>
  <c r="L1" i="35"/>
  <c r="M26" i="36"/>
  <c r="E26" i="36"/>
  <c r="D26" i="36"/>
  <c r="N25" i="36"/>
  <c r="M25" i="36"/>
  <c r="L25" i="36"/>
  <c r="E25" i="36"/>
  <c r="D25" i="36"/>
  <c r="M24" i="36"/>
  <c r="I24" i="36"/>
  <c r="E24" i="36"/>
  <c r="D24" i="36"/>
  <c r="M23" i="36"/>
  <c r="E23" i="36"/>
  <c r="D23" i="36"/>
  <c r="N22" i="36"/>
  <c r="M22" i="36"/>
  <c r="L22" i="36"/>
  <c r="I22" i="36"/>
  <c r="E22" i="36"/>
  <c r="D22" i="36"/>
  <c r="N21" i="36"/>
  <c r="M21" i="36"/>
  <c r="L21" i="36"/>
  <c r="E21" i="36"/>
  <c r="D21" i="36"/>
  <c r="M20" i="36"/>
  <c r="E20" i="36"/>
  <c r="D20" i="36"/>
  <c r="N19" i="36"/>
  <c r="M19" i="36"/>
  <c r="L19" i="36"/>
  <c r="E19" i="36"/>
  <c r="D19" i="36"/>
  <c r="M18" i="36"/>
  <c r="E18" i="36"/>
  <c r="D18" i="36"/>
  <c r="N17" i="36"/>
  <c r="M17" i="36"/>
  <c r="L17" i="36"/>
  <c r="E17" i="36"/>
  <c r="D17" i="36"/>
  <c r="M16" i="36"/>
  <c r="E16" i="36"/>
  <c r="D16" i="36"/>
  <c r="N15" i="36"/>
  <c r="M15" i="36"/>
  <c r="L15" i="36"/>
  <c r="E15" i="36"/>
  <c r="D15" i="36"/>
  <c r="N14" i="36"/>
  <c r="M14" i="36"/>
  <c r="L14" i="36"/>
  <c r="I14" i="36"/>
  <c r="E14" i="36"/>
  <c r="D14" i="36"/>
  <c r="N13" i="36"/>
  <c r="M13" i="36"/>
  <c r="L13" i="36"/>
  <c r="E13" i="36"/>
  <c r="D13" i="36"/>
  <c r="M12" i="36"/>
  <c r="I12" i="36"/>
  <c r="E12" i="36"/>
  <c r="D12" i="36"/>
  <c r="M11" i="36"/>
  <c r="E11" i="36"/>
  <c r="D11" i="36"/>
  <c r="N10" i="36"/>
  <c r="M10" i="36"/>
  <c r="L10" i="36"/>
  <c r="I10" i="36"/>
  <c r="E10" i="36"/>
  <c r="D10" i="36"/>
  <c r="N9" i="36"/>
  <c r="M9" i="36"/>
  <c r="L9" i="36"/>
  <c r="E9" i="36"/>
  <c r="D9" i="36"/>
  <c r="M8" i="36"/>
  <c r="I8" i="36"/>
  <c r="E8" i="36"/>
  <c r="D8" i="36"/>
  <c r="M7" i="36"/>
  <c r="F7" i="36"/>
  <c r="E7" i="36"/>
  <c r="D7" i="36"/>
  <c r="C2" i="34"/>
  <c r="C1" i="34"/>
  <c r="I2" i="33"/>
  <c r="Q2" i="32"/>
  <c r="N7" i="36" l="1"/>
  <c r="L8" i="36"/>
  <c r="L11" i="36"/>
  <c r="N12" i="36"/>
  <c r="L16" i="36"/>
  <c r="N18" i="36"/>
  <c r="L20" i="36"/>
  <c r="L23" i="36"/>
  <c r="N24" i="36"/>
  <c r="L26" i="36"/>
  <c r="L7" i="36"/>
  <c r="N8" i="36"/>
  <c r="N11" i="36"/>
  <c r="L12" i="36"/>
  <c r="F15" i="36"/>
  <c r="N16" i="36"/>
  <c r="L18" i="36"/>
  <c r="N20" i="36"/>
  <c r="N23" i="36"/>
  <c r="L24" i="36"/>
  <c r="N26" i="36"/>
  <c r="I16" i="36"/>
  <c r="I7" i="36"/>
  <c r="I9" i="36"/>
  <c r="I11" i="36"/>
  <c r="I13" i="36"/>
  <c r="I21" i="36"/>
  <c r="I23" i="36"/>
  <c r="I25" i="36"/>
  <c r="I15" i="36"/>
  <c r="I17" i="36"/>
  <c r="I19" i="36"/>
  <c r="I18" i="36"/>
  <c r="F14" i="36"/>
  <c r="F21" i="36"/>
  <c r="F13" i="36"/>
  <c r="F20" i="36"/>
  <c r="F11" i="36"/>
  <c r="F19" i="36"/>
  <c r="F22" i="36"/>
  <c r="F12" i="36"/>
  <c r="F10" i="36"/>
  <c r="F18" i="36"/>
  <c r="F9" i="36"/>
  <c r="F17" i="36"/>
  <c r="F8" i="36"/>
  <c r="F16" i="36"/>
  <c r="F23" i="36"/>
  <c r="I26" i="36"/>
  <c r="F26" i="36"/>
  <c r="P26" i="36" s="1"/>
  <c r="F25" i="36"/>
  <c r="O26" i="36"/>
  <c r="G7" i="36"/>
  <c r="G8" i="36"/>
  <c r="G9" i="36"/>
  <c r="G10" i="36"/>
  <c r="G11" i="36"/>
  <c r="G12" i="36"/>
  <c r="G13" i="36"/>
  <c r="G14" i="36"/>
  <c r="G15" i="36"/>
  <c r="G16" i="36"/>
  <c r="G17" i="36"/>
  <c r="G18" i="36"/>
  <c r="G19" i="36"/>
  <c r="G20" i="36"/>
  <c r="G21" i="36"/>
  <c r="G22" i="36"/>
  <c r="G23" i="36"/>
  <c r="G24" i="36"/>
  <c r="G25" i="36"/>
  <c r="H7" i="36"/>
  <c r="H8" i="36"/>
  <c r="H9" i="36"/>
  <c r="H10" i="36"/>
  <c r="H11" i="36"/>
  <c r="H12" i="36"/>
  <c r="H13" i="36"/>
  <c r="H14" i="36"/>
  <c r="H15" i="36"/>
  <c r="H16" i="36"/>
  <c r="H17" i="36"/>
  <c r="H18" i="36"/>
  <c r="H19" i="36"/>
  <c r="H20" i="36"/>
  <c r="H21" i="36"/>
  <c r="H22" i="36"/>
  <c r="H23" i="36"/>
  <c r="H24" i="36"/>
  <c r="H25" i="36"/>
  <c r="O24" i="36" l="1"/>
  <c r="O25" i="36"/>
  <c r="O21" i="36"/>
  <c r="P17" i="36"/>
  <c r="O13" i="36"/>
  <c r="O9" i="36"/>
  <c r="P24" i="36"/>
  <c r="Q24" i="36" s="1"/>
  <c r="P20" i="36"/>
  <c r="O16" i="36"/>
  <c r="O12" i="36"/>
  <c r="P8" i="36"/>
  <c r="O8" i="36"/>
  <c r="Q8" i="36" s="1"/>
  <c r="P23" i="36"/>
  <c r="P19" i="36"/>
  <c r="O15" i="36"/>
  <c r="O11" i="36"/>
  <c r="P7" i="36"/>
  <c r="O17" i="36"/>
  <c r="P22" i="36"/>
  <c r="O18" i="36"/>
  <c r="O14" i="36"/>
  <c r="O10" i="36"/>
  <c r="P18" i="36"/>
  <c r="P10" i="36"/>
  <c r="P25" i="36"/>
  <c r="Q25" i="36" s="1"/>
  <c r="P21" i="36"/>
  <c r="P13" i="36"/>
  <c r="P9" i="36"/>
  <c r="Q9" i="36" s="1"/>
  <c r="O20" i="36"/>
  <c r="O7" i="36"/>
  <c r="O22" i="36"/>
  <c r="Q22" i="36" s="1"/>
  <c r="O23" i="36"/>
  <c r="Q23" i="36" s="1"/>
  <c r="Q26" i="36"/>
  <c r="P16" i="36"/>
  <c r="P12" i="36"/>
  <c r="O19" i="36"/>
  <c r="P14" i="36"/>
  <c r="P15" i="36"/>
  <c r="P11" i="36"/>
  <c r="Q15" i="36" l="1"/>
  <c r="Q21" i="36"/>
  <c r="Q17" i="36"/>
  <c r="Q20" i="36"/>
  <c r="Q11" i="36"/>
  <c r="Q16" i="36"/>
  <c r="Q13" i="36"/>
  <c r="Q10" i="36"/>
  <c r="Q14" i="36"/>
  <c r="Q12" i="36"/>
  <c r="Q18" i="36"/>
  <c r="Q19" i="36"/>
  <c r="P27" i="36"/>
  <c r="G12" i="37" s="1"/>
  <c r="G11" i="37" s="1"/>
  <c r="O27" i="36"/>
  <c r="G9" i="37" s="1"/>
  <c r="G8" i="37" s="1"/>
  <c r="Q7" i="36"/>
  <c r="G6" i="37" l="1"/>
  <c r="C27" i="35" s="1"/>
  <c r="Q27" i="36"/>
  <c r="N8" i="32" l="1"/>
  <c r="N9" i="32"/>
  <c r="N10" i="32"/>
  <c r="N11" i="32"/>
  <c r="N12" i="32"/>
  <c r="N13" i="32"/>
  <c r="N14" i="32"/>
  <c r="N15" i="32"/>
  <c r="N16" i="32"/>
  <c r="N17" i="32"/>
  <c r="N18" i="32"/>
  <c r="N19" i="32"/>
  <c r="N20" i="32"/>
  <c r="N21" i="32"/>
  <c r="N22" i="32"/>
  <c r="N23" i="32"/>
  <c r="N24" i="32"/>
  <c r="N25" i="32"/>
  <c r="N26" i="32"/>
  <c r="N7" i="32"/>
  <c r="M8" i="32"/>
  <c r="M9" i="32"/>
  <c r="M10" i="32"/>
  <c r="M11" i="32"/>
  <c r="M12" i="32"/>
  <c r="M13" i="32"/>
  <c r="M14" i="32"/>
  <c r="M15" i="32"/>
  <c r="M16" i="32"/>
  <c r="M17" i="32"/>
  <c r="M18" i="32"/>
  <c r="M19" i="32"/>
  <c r="M20" i="32"/>
  <c r="M21" i="32"/>
  <c r="M22" i="32"/>
  <c r="M23" i="32"/>
  <c r="M24" i="32"/>
  <c r="M25" i="32"/>
  <c r="M26" i="32"/>
  <c r="M7" i="32"/>
  <c r="L8" i="32"/>
  <c r="L9" i="32"/>
  <c r="L10" i="32"/>
  <c r="L11" i="32"/>
  <c r="L12" i="32"/>
  <c r="L13" i="32"/>
  <c r="L14" i="32"/>
  <c r="L15" i="32"/>
  <c r="L16" i="32"/>
  <c r="L17" i="32"/>
  <c r="L18" i="32"/>
  <c r="L19" i="32"/>
  <c r="L20" i="32"/>
  <c r="L21" i="32"/>
  <c r="L22" i="32"/>
  <c r="L23" i="32"/>
  <c r="L24" i="32"/>
  <c r="L25" i="32"/>
  <c r="L26" i="32"/>
  <c r="L7" i="32"/>
  <c r="I1" i="33"/>
  <c r="I8" i="32"/>
  <c r="I9" i="32"/>
  <c r="I10" i="32"/>
  <c r="I11" i="32"/>
  <c r="I12" i="32"/>
  <c r="I13" i="32"/>
  <c r="I14" i="32"/>
  <c r="I15" i="32"/>
  <c r="I16" i="32"/>
  <c r="I17" i="32"/>
  <c r="I18" i="32"/>
  <c r="I19" i="32"/>
  <c r="I20" i="32"/>
  <c r="I21" i="32"/>
  <c r="I22" i="32"/>
  <c r="I23" i="32"/>
  <c r="I24" i="32"/>
  <c r="I25" i="32"/>
  <c r="I26" i="32"/>
  <c r="I7" i="32"/>
  <c r="F8" i="32"/>
  <c r="F9" i="32"/>
  <c r="F10" i="32"/>
  <c r="F11" i="32"/>
  <c r="F12" i="32"/>
  <c r="F13" i="32"/>
  <c r="F14" i="32"/>
  <c r="F15" i="32"/>
  <c r="F16" i="32"/>
  <c r="F17" i="32"/>
  <c r="F18" i="32"/>
  <c r="F19" i="32"/>
  <c r="F20" i="32"/>
  <c r="F21" i="32"/>
  <c r="F22" i="32"/>
  <c r="F23" i="32"/>
  <c r="F24" i="32"/>
  <c r="F25" i="32"/>
  <c r="F26" i="32"/>
  <c r="F7" i="32"/>
  <c r="E8" i="32"/>
  <c r="E9" i="32"/>
  <c r="E10" i="32"/>
  <c r="E11" i="32"/>
  <c r="E12" i="32"/>
  <c r="E13" i="32"/>
  <c r="E14" i="32"/>
  <c r="E15" i="32"/>
  <c r="E16" i="32"/>
  <c r="E17" i="32"/>
  <c r="E18" i="32"/>
  <c r="E19" i="32"/>
  <c r="E20" i="32"/>
  <c r="E21" i="32"/>
  <c r="E22" i="32"/>
  <c r="E23" i="32"/>
  <c r="E24" i="32"/>
  <c r="E25" i="32"/>
  <c r="E26" i="32"/>
  <c r="E7" i="32"/>
  <c r="D8" i="32"/>
  <c r="D9" i="32"/>
  <c r="D10" i="32"/>
  <c r="D11" i="32"/>
  <c r="D12" i="32"/>
  <c r="D13" i="32"/>
  <c r="D14" i="32"/>
  <c r="D15" i="32"/>
  <c r="D16" i="32"/>
  <c r="D17" i="32"/>
  <c r="D18" i="32"/>
  <c r="D19" i="32"/>
  <c r="D20" i="32"/>
  <c r="D21" i="32"/>
  <c r="D22" i="32"/>
  <c r="D23" i="32"/>
  <c r="D24" i="32"/>
  <c r="D25" i="32"/>
  <c r="D26" i="32"/>
  <c r="D7" i="32"/>
  <c r="Q1" i="32"/>
  <c r="E17" i="30"/>
  <c r="H11" i="32" s="1"/>
  <c r="E16" i="30"/>
  <c r="G11" i="32" s="1"/>
  <c r="O11" i="32" s="1"/>
  <c r="G26" i="32" l="1"/>
  <c r="G22" i="32"/>
  <c r="G18" i="32"/>
  <c r="G14" i="32"/>
  <c r="G10" i="32"/>
  <c r="H26" i="32"/>
  <c r="H22" i="32"/>
  <c r="O22" i="32" s="1"/>
  <c r="H18" i="32"/>
  <c r="H14" i="32"/>
  <c r="H10" i="32"/>
  <c r="P22" i="32"/>
  <c r="G25" i="32"/>
  <c r="P25" i="32" s="1"/>
  <c r="G21" i="32"/>
  <c r="G17" i="32"/>
  <c r="G13" i="32"/>
  <c r="G9" i="32"/>
  <c r="H25" i="32"/>
  <c r="H21" i="32"/>
  <c r="H17" i="32"/>
  <c r="O17" i="32" s="1"/>
  <c r="H13" i="32"/>
  <c r="H9" i="32"/>
  <c r="G24" i="32"/>
  <c r="G20" i="32"/>
  <c r="G16" i="32"/>
  <c r="O16" i="32" s="1"/>
  <c r="G12" i="32"/>
  <c r="G8" i="32"/>
  <c r="H24" i="32"/>
  <c r="O24" i="32" s="1"/>
  <c r="H20" i="32"/>
  <c r="H16" i="32"/>
  <c r="H12" i="32"/>
  <c r="H8" i="32"/>
  <c r="P8" i="32" s="1"/>
  <c r="P11" i="32"/>
  <c r="Q11" i="32" s="1"/>
  <c r="G7" i="32"/>
  <c r="G23" i="32"/>
  <c r="G19" i="32"/>
  <c r="G15" i="32"/>
  <c r="H7" i="32"/>
  <c r="O7" i="32" s="1"/>
  <c r="H23" i="32"/>
  <c r="H19" i="32"/>
  <c r="O19" i="32" s="1"/>
  <c r="H15" i="32"/>
  <c r="O15" i="32" s="1"/>
  <c r="O23" i="32"/>
  <c r="O26" i="32"/>
  <c r="O10" i="32" l="1"/>
  <c r="Q22" i="32"/>
  <c r="P15" i="32"/>
  <c r="Q15" i="32" s="1"/>
  <c r="P19" i="32"/>
  <c r="Q19" i="32" s="1"/>
  <c r="O20" i="32"/>
  <c r="O25" i="32"/>
  <c r="Q25" i="32" s="1"/>
  <c r="P23" i="32"/>
  <c r="Q23" i="32" s="1"/>
  <c r="P24" i="32"/>
  <c r="Q24" i="32" s="1"/>
  <c r="P17" i="32"/>
  <c r="Q17" i="32" s="1"/>
  <c r="P7" i="32"/>
  <c r="Q7" i="32" s="1"/>
  <c r="P16" i="32"/>
  <c r="Q16" i="32" s="1"/>
  <c r="O9" i="32"/>
  <c r="P9" i="32"/>
  <c r="O8" i="32"/>
  <c r="Q8" i="32" s="1"/>
  <c r="O13" i="32"/>
  <c r="P13" i="32"/>
  <c r="O14" i="32"/>
  <c r="P14" i="32"/>
  <c r="P12" i="32"/>
  <c r="O12" i="32"/>
  <c r="P20" i="32"/>
  <c r="Q20" i="32" s="1"/>
  <c r="O18" i="32"/>
  <c r="P18" i="32"/>
  <c r="O21" i="32"/>
  <c r="P21" i="32"/>
  <c r="P10" i="32"/>
  <c r="Q10" i="32" s="1"/>
  <c r="P26" i="32"/>
  <c r="Q26" i="32" s="1"/>
  <c r="Q12" i="32" l="1"/>
  <c r="Q13" i="32"/>
  <c r="P27" i="32"/>
  <c r="G12" i="33" s="1"/>
  <c r="G11" i="33" s="1"/>
  <c r="O27" i="32"/>
  <c r="G9" i="33" s="1"/>
  <c r="G8" i="33" s="1"/>
  <c r="Q21" i="32"/>
  <c r="Q14" i="32"/>
  <c r="Q18" i="32"/>
  <c r="Q9" i="32"/>
  <c r="G6" i="33" l="1"/>
  <c r="B27" i="30" s="1"/>
  <c r="Q27" i="32"/>
</calcChain>
</file>

<file path=xl/sharedStrings.xml><?xml version="1.0" encoding="utf-8"?>
<sst xmlns="http://schemas.openxmlformats.org/spreadsheetml/2006/main" count="432" uniqueCount="157">
  <si>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</si>
  <si>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</si>
  <si>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</si>
  <si>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</si>
  <si>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</si>
  <si>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</si>
  <si>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</si>
  <si>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</si>
  <si>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</si>
  <si>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</si>
  <si>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</si>
  <si>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</si>
  <si>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</si>
  <si>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</si>
  <si>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</si>
  <si>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</si>
  <si>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</si>
  <si>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</si>
  <si>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</si>
  <si>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</si>
  <si>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</si>
  <si>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</si>
  <si>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</si>
  <si>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</si>
  <si>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</si>
  <si>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</si>
  <si>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</si>
  <si>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</si>
  <si>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</si>
  <si>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r>
      <t>EC</t>
    </r>
    <r>
      <rPr>
        <i/>
        <vertAlign val="subscript"/>
        <sz val="11"/>
        <rFont val="Arial"/>
        <family val="2"/>
      </rPr>
      <t>PJ,i,p</t>
    </r>
    <phoneticPr fontId="2"/>
  </si>
  <si>
    <r>
      <t xml:space="preserve">Power consumption of the project refrigerator </t>
    </r>
    <r>
      <rPr>
        <i/>
        <sz val="11"/>
        <rFont val="Arial"/>
        <family val="2"/>
      </rPr>
      <t>i</t>
    </r>
    <r>
      <rPr>
        <sz val="11"/>
        <rFont val="Arial"/>
        <family val="2"/>
      </rPr>
      <t xml:space="preserve"> during the period </t>
    </r>
    <r>
      <rPr>
        <i/>
        <sz val="11"/>
        <rFont val="Arial"/>
        <family val="2"/>
      </rPr>
      <t>p</t>
    </r>
    <phoneticPr fontId="2"/>
  </si>
  <si>
    <t>-</t>
    <phoneticPr fontId="2"/>
  </si>
  <si>
    <t>MWh/p</t>
    <phoneticPr fontId="2"/>
  </si>
  <si>
    <t>Option C</t>
    <phoneticPr fontId="2"/>
  </si>
  <si>
    <t>Monitored data</t>
    <phoneticPr fontId="2"/>
  </si>
  <si>
    <r>
      <t>Data is measured by measuring equipment.</t>
    </r>
    <r>
      <rPr>
        <sz val="11"/>
        <rFont val="ＭＳ Ｐゴシック"/>
        <family val="3"/>
        <charset val="128"/>
      </rPr>
      <t xml:space="preserve">
</t>
    </r>
    <r>
      <rPr>
        <sz val="11"/>
        <color theme="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</si>
  <si>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t>Continuously</t>
    <phoneticPr fontId="2"/>
  </si>
  <si>
    <t>Input on "MPS
(input_separate)"</t>
    <phoneticPr fontId="2"/>
  </si>
  <si>
    <t>(2)</t>
    <phoneticPr fontId="2"/>
  </si>
  <si>
    <r>
      <t>FC</t>
    </r>
    <r>
      <rPr>
        <i/>
        <vertAlign val="subscript"/>
        <sz val="11"/>
        <rFont val="Arial"/>
        <family val="2"/>
      </rPr>
      <t>PJ,p</t>
    </r>
    <phoneticPr fontId="2"/>
  </si>
  <si>
    <r>
      <t xml:space="preserve">The amount of fuel input for power generation during monitoring period </t>
    </r>
    <r>
      <rPr>
        <i/>
        <sz val="11"/>
        <rFont val="Arial"/>
        <family val="2"/>
      </rPr>
      <t>p</t>
    </r>
    <phoneticPr fontId="2"/>
  </si>
  <si>
    <t>mass or weight/p</t>
    <phoneticPr fontId="2"/>
  </si>
  <si>
    <t>Option B</t>
    <phoneticPr fontId="2"/>
  </si>
  <si>
    <t>Invoice from fuel supply company</t>
    <phoneticPr fontId="2"/>
  </si>
  <si>
    <t>Data is collected and recorded from the invoices by the fuel supply company.</t>
    <phoneticPr fontId="2"/>
  </si>
  <si>
    <t>for option b</t>
    <phoneticPr fontId="2"/>
  </si>
  <si>
    <t>(3)</t>
    <phoneticPr fontId="2"/>
  </si>
  <si>
    <r>
      <t>EG</t>
    </r>
    <r>
      <rPr>
        <i/>
        <vertAlign val="subscript"/>
        <sz val="11"/>
        <rFont val="Arial"/>
        <family val="2"/>
      </rPr>
      <t>PJ,p</t>
    </r>
    <phoneticPr fontId="2"/>
  </si>
  <si>
    <r>
      <t xml:space="preserve">The amount of electricity generated during the monitoring period </t>
    </r>
    <r>
      <rPr>
        <i/>
        <sz val="11"/>
        <rFont val="Arial"/>
        <family val="2"/>
      </rPr>
      <t>p</t>
    </r>
    <phoneticPr fontId="2"/>
  </si>
  <si>
    <r>
      <t>EF</t>
    </r>
    <r>
      <rPr>
        <i/>
        <vertAlign val="subscript"/>
        <sz val="11"/>
        <rFont val="Arial"/>
        <family val="2"/>
      </rPr>
      <t>elec</t>
    </r>
    <phoneticPr fontId="2"/>
  </si>
  <si>
    <r>
      <t>[For grid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</si>
  <si>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</si>
  <si>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</si>
  <si>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t>Power generation efficiency obtained from manufacturer's specification</t>
    <phoneticPr fontId="2"/>
  </si>
  <si>
    <t>Calculated</t>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</si>
  <si>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</si>
  <si>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t>The power generation efficiency calculated from monitored data of the amount of fuel input for power generation and the amount of electricity generated</t>
    <phoneticPr fontId="2"/>
  </si>
  <si>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</si>
  <si>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</si>
  <si>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COP</t>
    </r>
    <r>
      <rPr>
        <i/>
        <vertAlign val="subscript"/>
        <sz val="11"/>
        <rFont val="Arial"/>
        <family val="2"/>
      </rPr>
      <t>RE,i</t>
    </r>
    <phoneticPr fontId="2"/>
  </si>
  <si>
    <r>
      <t xml:space="preserve">COP of the reference refrigerator </t>
    </r>
    <r>
      <rPr>
        <i/>
        <sz val="11"/>
        <rFont val="Arial"/>
        <family val="2"/>
      </rPr>
      <t>i</t>
    </r>
    <phoneticPr fontId="2"/>
  </si>
  <si>
    <t>-</t>
    <phoneticPr fontId="2"/>
  </si>
  <si>
    <t>Selected from the default values set in the methodology</t>
  </si>
  <si>
    <t>Input on "MPS
(input_separate)"</t>
    <phoneticPr fontId="2"/>
  </si>
  <si>
    <r>
      <t>COP</t>
    </r>
    <r>
      <rPr>
        <i/>
        <vertAlign val="subscript"/>
        <sz val="11"/>
        <rFont val="Arial"/>
        <family val="2"/>
      </rPr>
      <t>PJ,i</t>
    </r>
    <phoneticPr fontId="2"/>
  </si>
  <si>
    <r>
      <t xml:space="preserve">COP of the project refrigerator </t>
    </r>
    <r>
      <rPr>
        <i/>
        <sz val="11"/>
        <rFont val="Arial"/>
        <family val="2"/>
      </rPr>
      <t>i</t>
    </r>
    <phoneticPr fontId="2"/>
  </si>
  <si>
    <t>Specifications for the quotation or factory acceptance test data at the time of shipment by manufacturer</t>
    <phoneticPr fontId="2"/>
  </si>
  <si>
    <r>
      <t>η</t>
    </r>
    <r>
      <rPr>
        <i/>
        <vertAlign val="subscript"/>
        <sz val="11"/>
        <rFont val="Arial"/>
        <family val="2"/>
      </rPr>
      <t>elec</t>
    </r>
    <phoneticPr fontId="2"/>
  </si>
  <si>
    <t xml:space="preserve">Power generation efficiency </t>
    <phoneticPr fontId="2"/>
  </si>
  <si>
    <t>%</t>
    <phoneticPr fontId="2"/>
  </si>
  <si>
    <t>Specification of the captive power generation system provided by the manufacturer</t>
    <phoneticPr fontId="2"/>
  </si>
  <si>
    <r>
      <t>NCV</t>
    </r>
    <r>
      <rPr>
        <i/>
        <vertAlign val="subscript"/>
        <sz val="11"/>
        <rFont val="Arial"/>
        <family val="2"/>
      </rPr>
      <t>fuel</t>
    </r>
    <phoneticPr fontId="2"/>
  </si>
  <si>
    <t>Net calorific value of consumed fuel</t>
    <phoneticPr fontId="2"/>
  </si>
  <si>
    <t>GJ/mass or weight</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</si>
  <si>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</si>
  <si>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r>
      <t>EF</t>
    </r>
    <r>
      <rPr>
        <i/>
        <vertAlign val="subscript"/>
        <sz val="11"/>
        <rFont val="Arial"/>
        <family val="2"/>
      </rPr>
      <t>fuel</t>
    </r>
    <phoneticPr fontId="2"/>
  </si>
  <si>
    <r>
      <t>CO</t>
    </r>
    <r>
      <rPr>
        <vertAlign val="subscript"/>
        <sz val="11"/>
        <rFont val="Arial"/>
        <family val="2"/>
      </rPr>
      <t>2</t>
    </r>
    <r>
      <rPr>
        <sz val="11"/>
        <rFont val="Arial"/>
        <family val="2"/>
      </rPr>
      <t xml:space="preserve"> emission factor of consumed fuel</t>
    </r>
    <phoneticPr fontId="2"/>
  </si>
  <si>
    <r>
      <t>tCO</t>
    </r>
    <r>
      <rPr>
        <vertAlign val="subscript"/>
        <sz val="11"/>
        <rFont val="Arial"/>
        <family val="2"/>
      </rPr>
      <t>2</t>
    </r>
    <r>
      <rPr>
        <sz val="11"/>
        <rFont val="Arial"/>
        <family val="2"/>
      </rPr>
      <t>/GJ</t>
    </r>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</si>
  <si>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</si>
  <si>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PDD of the most recently registered CDM project hosted in Myanmar or the latest version of the “Tool to calculate the emission factor for an electricity system” under the CDM at the time of validation.</t>
    <phoneticPr fontId="2"/>
  </si>
  <si>
    <r>
      <t xml:space="preserve">Parameters to be monitored </t>
    </r>
    <r>
      <rPr>
        <b/>
        <i/>
        <sz val="11"/>
        <color indexed="9"/>
        <rFont val="Arial"/>
        <family val="2"/>
      </rPr>
      <t>ex post</t>
    </r>
    <phoneticPr fontId="18"/>
  </si>
  <si>
    <r>
      <t xml:space="preserve">Project-specific parameters to be fixed </t>
    </r>
    <r>
      <rPr>
        <b/>
        <i/>
        <sz val="11"/>
        <color indexed="9"/>
        <rFont val="Arial"/>
        <family val="2"/>
      </rPr>
      <t>ex ante</t>
    </r>
    <phoneticPr fontId="18"/>
  </si>
  <si>
    <r>
      <rPr>
        <b/>
        <i/>
        <sz val="11"/>
        <color theme="0"/>
        <rFont val="Arial"/>
        <family val="2"/>
      </rPr>
      <t>Ex-ante</t>
    </r>
    <r>
      <rPr>
        <b/>
        <sz val="11"/>
        <color theme="0"/>
        <rFont val="Arial"/>
        <family val="2"/>
      </rPr>
      <t xml:space="preserve"> estimation of emissions</t>
    </r>
    <phoneticPr fontId="18"/>
  </si>
  <si>
    <t>Parameters</t>
    <phoneticPr fontId="18"/>
  </si>
  <si>
    <t>i</t>
    <phoneticPr fontId="2"/>
  </si>
  <si>
    <r>
      <t>RE</t>
    </r>
    <r>
      <rPr>
        <i/>
        <vertAlign val="subscript"/>
        <sz val="11"/>
        <rFont val="Arial"/>
        <family val="2"/>
      </rPr>
      <t>i,p</t>
    </r>
    <phoneticPr fontId="2"/>
  </si>
  <si>
    <r>
      <t>PE</t>
    </r>
    <r>
      <rPr>
        <i/>
        <vertAlign val="subscript"/>
        <sz val="11"/>
        <rFont val="Arial"/>
        <family val="2"/>
      </rPr>
      <t>i,p</t>
    </r>
    <phoneticPr fontId="18"/>
  </si>
  <si>
    <r>
      <t>ER</t>
    </r>
    <r>
      <rPr>
        <i/>
        <vertAlign val="subscript"/>
        <sz val="11"/>
        <rFont val="Arial"/>
        <family val="2"/>
      </rPr>
      <t>i,p</t>
    </r>
    <phoneticPr fontId="2"/>
  </si>
  <si>
    <t>Description of data</t>
    <phoneticPr fontId="18"/>
  </si>
  <si>
    <t>Identification number of refrigerator</t>
    <phoneticPr fontId="18"/>
  </si>
  <si>
    <r>
      <t xml:space="preserve">The amount of fuel input for power generation during monitoring period </t>
    </r>
    <r>
      <rPr>
        <i/>
        <sz val="11"/>
        <rFont val="Arial"/>
        <family val="2"/>
      </rPr>
      <t>p</t>
    </r>
    <phoneticPr fontId="18"/>
  </si>
  <si>
    <r>
      <t xml:space="preserve">The amount of electricity generated during the monitoring period </t>
    </r>
    <r>
      <rPr>
        <i/>
        <sz val="11"/>
        <rFont val="Arial"/>
        <family val="2"/>
      </rPr>
      <t>p</t>
    </r>
    <phoneticPr fontId="18"/>
  </si>
  <si>
    <r>
      <t>[For captive electricity]
CO</t>
    </r>
    <r>
      <rPr>
        <vertAlign val="subscript"/>
        <sz val="11"/>
        <rFont val="Arial"/>
        <family val="2"/>
      </rPr>
      <t>2</t>
    </r>
    <r>
      <rPr>
        <sz val="11"/>
        <rFont val="Arial"/>
        <family val="2"/>
      </rPr>
      <t xml:space="preserve"> emission factor for consumed electricity</t>
    </r>
    <phoneticPr fontId="2"/>
  </si>
  <si>
    <t xml:space="preserve">Power generation efficiency </t>
    <phoneticPr fontId="2"/>
  </si>
  <si>
    <r>
      <t xml:space="preserve">Reference emissions of project refrigerator </t>
    </r>
    <r>
      <rPr>
        <i/>
        <sz val="11"/>
        <rFont val="Arial"/>
        <family val="2"/>
      </rPr>
      <t>i</t>
    </r>
    <r>
      <rPr>
        <sz val="11"/>
        <rFont val="Arial"/>
        <family val="2"/>
      </rPr>
      <t xml:space="preserve"> during the period </t>
    </r>
    <r>
      <rPr>
        <i/>
        <sz val="11"/>
        <rFont val="Arial"/>
        <family val="2"/>
      </rPr>
      <t>p</t>
    </r>
    <phoneticPr fontId="18"/>
  </si>
  <si>
    <r>
      <t xml:space="preserve">Project emissions of project refrigerator </t>
    </r>
    <r>
      <rPr>
        <i/>
        <sz val="11"/>
        <rFont val="Arial"/>
        <family val="2"/>
      </rPr>
      <t>i</t>
    </r>
    <r>
      <rPr>
        <sz val="11"/>
        <rFont val="Arial"/>
        <family val="2"/>
      </rPr>
      <t xml:space="preserve"> during the period </t>
    </r>
    <r>
      <rPr>
        <i/>
        <sz val="11"/>
        <rFont val="Arial"/>
        <family val="2"/>
      </rPr>
      <t>p</t>
    </r>
    <phoneticPr fontId="18"/>
  </si>
  <si>
    <r>
      <t>Emissions reductions by the project refrigerator</t>
    </r>
    <r>
      <rPr>
        <i/>
        <sz val="11"/>
        <rFont val="Arial"/>
        <family val="2"/>
      </rPr>
      <t xml:space="preserve"> i </t>
    </r>
    <r>
      <rPr>
        <sz val="11"/>
        <rFont val="Arial"/>
        <family val="2"/>
      </rPr>
      <t xml:space="preserve">during the period </t>
    </r>
    <r>
      <rPr>
        <i/>
        <sz val="11"/>
        <rFont val="Arial"/>
        <family val="2"/>
      </rPr>
      <t>p</t>
    </r>
    <phoneticPr fontId="18"/>
  </si>
  <si>
    <t>Units</t>
    <phoneticPr fontId="18"/>
  </si>
  <si>
    <t>-</t>
    <phoneticPr fontId="18"/>
  </si>
  <si>
    <t>MWh/p</t>
    <phoneticPr fontId="2"/>
  </si>
  <si>
    <t>mass or weight/p</t>
    <phoneticPr fontId="2"/>
  </si>
  <si>
    <t>-</t>
    <phoneticPr fontId="2"/>
  </si>
  <si>
    <r>
      <t>tCO</t>
    </r>
    <r>
      <rPr>
        <vertAlign val="subscript"/>
        <sz val="11"/>
        <rFont val="Arial"/>
        <family val="2"/>
      </rPr>
      <t>2</t>
    </r>
    <r>
      <rPr>
        <sz val="11"/>
        <rFont val="Arial"/>
        <family val="2"/>
      </rPr>
      <t>/p</t>
    </r>
    <phoneticPr fontId="18"/>
  </si>
  <si>
    <t>Estimated values</t>
    <phoneticPr fontId="18"/>
  </si>
  <si>
    <t>Total</t>
    <phoneticPr fontId="18"/>
  </si>
  <si>
    <t>-</t>
    <phoneticPr fontId="18"/>
  </si>
  <si>
    <t>1. Calculations for emission reductions</t>
    <phoneticPr fontId="2"/>
  </si>
  <si>
    <t>Fuel type</t>
    <phoneticPr fontId="2"/>
  </si>
  <si>
    <t>Value</t>
    <phoneticPr fontId="2"/>
  </si>
  <si>
    <t>Units</t>
    <phoneticPr fontId="2"/>
  </si>
  <si>
    <r>
      <t xml:space="preserve">Emission reductions during the period </t>
    </r>
    <r>
      <rPr>
        <i/>
        <sz val="11"/>
        <color indexed="8"/>
        <rFont val="Arial"/>
        <family val="2"/>
      </rPr>
      <t>p</t>
    </r>
    <phoneticPr fontId="2"/>
  </si>
  <si>
    <t>N/A</t>
    <phoneticPr fontId="18"/>
  </si>
  <si>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</si>
  <si>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</si>
  <si>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</si>
  <si>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</si>
  <si>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</si>
  <si>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N/A</t>
  </si>
  <si>
    <t>3. Calculations of the project emissions</t>
    <phoneticPr fontId="2"/>
  </si>
  <si>
    <r>
      <t xml:space="preserve">Project emissions during the period </t>
    </r>
    <r>
      <rPr>
        <i/>
        <sz val="11"/>
        <color indexed="8"/>
        <rFont val="Arial"/>
        <family val="2"/>
      </rPr>
      <t>p</t>
    </r>
    <phoneticPr fontId="2"/>
  </si>
  <si>
    <t>N/A</t>
    <phoneticPr fontId="18"/>
  </si>
  <si>
    <r>
      <t>tCO</t>
    </r>
    <r>
      <rPr>
        <vertAlign val="subscript"/>
        <sz val="11"/>
        <rFont val="Arial"/>
        <family val="2"/>
      </rPr>
      <t>2</t>
    </r>
    <r>
      <rPr>
        <sz val="11"/>
        <rFont val="Arial"/>
        <family val="2"/>
      </rPr>
      <t>/p</t>
    </r>
    <phoneticPr fontId="2"/>
  </si>
  <si>
    <r>
      <t>PE</t>
    </r>
    <r>
      <rPr>
        <vertAlign val="subscript"/>
        <sz val="11"/>
        <rFont val="Arial"/>
        <family val="2"/>
      </rPr>
      <t>p</t>
    </r>
    <phoneticPr fontId="2"/>
  </si>
  <si>
    <r>
      <t xml:space="preserve">Project emissions during the period </t>
    </r>
    <r>
      <rPr>
        <i/>
        <sz val="11"/>
        <color indexed="8"/>
        <rFont val="Arial"/>
        <family val="2"/>
      </rPr>
      <t>p</t>
    </r>
    <phoneticPr fontId="18"/>
  </si>
  <si>
    <t>[List of Default Values]</t>
    <phoneticPr fontId="2"/>
  </si>
  <si>
    <r>
      <t>COP</t>
    </r>
    <r>
      <rPr>
        <vertAlign val="subscript"/>
        <sz val="11"/>
        <rFont val="Arial"/>
        <family val="2"/>
      </rPr>
      <t>RE,i</t>
    </r>
    <r>
      <rPr>
        <sz val="11"/>
        <rFont val="Arial"/>
        <family val="2"/>
      </rPr>
      <t xml:space="preserve"> (Room temperature condition of - 25 deg. C)</t>
    </r>
    <phoneticPr fontId="2"/>
  </si>
  <si>
    <r>
      <t>COP</t>
    </r>
    <r>
      <rPr>
        <vertAlign val="subscript"/>
        <sz val="11"/>
        <rFont val="Arial"/>
        <family val="2"/>
      </rPr>
      <t>RE,i</t>
    </r>
    <r>
      <rPr>
        <sz val="11"/>
        <rFont val="Arial"/>
        <family val="2"/>
      </rPr>
      <t xml:space="preserve"> (Room temperature condition of 0 deg. C)</t>
    </r>
    <phoneticPr fontId="2"/>
  </si>
  <si>
    <r>
      <t>COP</t>
    </r>
    <r>
      <rPr>
        <vertAlign val="subscript"/>
        <sz val="11"/>
        <rFont val="Arial"/>
        <family val="2"/>
      </rPr>
      <t>RE,i</t>
    </r>
    <r>
      <rPr>
        <sz val="11"/>
        <rFont val="Arial"/>
        <family val="2"/>
      </rPr>
      <t xml:space="preserve"> (Room temperature condition of 5 deg. C)</t>
    </r>
    <phoneticPr fontId="2"/>
  </si>
  <si>
    <t>Monitoring Spreadsheet: JCM_MM_AM002_ver01.0</t>
    <phoneticPr fontId="2"/>
  </si>
  <si>
    <t>Monitoring Plan Sheet (Input Sheet) [Attachment to Project Design Document]</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</si>
  <si>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</si>
  <si>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</si>
  <si>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</si>
  <si>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</si>
  <si>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</si>
  <si>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</si>
  <si>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</si>
  <si>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</si>
  <si>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</si>
  <si>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</si>
  <si>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</si>
  <si>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</si>
  <si>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</si>
  <si>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indexed="9"/>
        <rFont val="Arial"/>
        <family val="2"/>
      </rPr>
      <t>ex post</t>
    </r>
    <phoneticPr fontId="18"/>
  </si>
  <si>
    <r>
      <t xml:space="preserve">Project-specific parameters fixed </t>
    </r>
    <r>
      <rPr>
        <b/>
        <i/>
        <sz val="11"/>
        <color indexed="9"/>
        <rFont val="Arial"/>
        <family val="2"/>
      </rPr>
      <t>ex ante</t>
    </r>
    <phoneticPr fontId="18"/>
  </si>
  <si>
    <r>
      <rPr>
        <b/>
        <i/>
        <sz val="11"/>
        <color theme="0"/>
        <rFont val="Arial"/>
        <family val="2"/>
      </rPr>
      <t>Ex-post</t>
    </r>
    <r>
      <rPr>
        <b/>
        <sz val="11"/>
        <color theme="0"/>
        <rFont val="Arial"/>
        <family val="2"/>
      </rPr>
      <t xml:space="preserve"> calculation of emissions</t>
    </r>
    <phoneticPr fontId="18"/>
  </si>
  <si>
    <t>Estimated/
Monitored values</t>
    <phoneticPr fontId="18"/>
  </si>
  <si>
    <t>(k)</t>
    <phoneticPr fontId="2"/>
  </si>
  <si>
    <t>Monitored Values</t>
    <phoneticPr fontId="2"/>
  </si>
  <si>
    <t>Monitoring period</t>
    <phoneticPr fontId="2"/>
  </si>
  <si>
    <t>EFelc is reffered to CDM7731.</t>
    <phoneticPr fontId="2"/>
  </si>
  <si>
    <t>Ryobi Myanmar Distiribution 
Service Co.,Ltd. Manager</t>
    <phoneticPr fontId="28"/>
  </si>
  <si>
    <t>Management of related machine or system of JCM project 
= Making needed maintenance system with related suppliers
= Conducting daily inspections of the equipment and providing guidance to staff
= Monthly reporting to Ryobi Holdings.</t>
    <phoneticPr fontId="28"/>
  </si>
  <si>
    <t>Ryobi Holdings Co., Ltd.  Manager</t>
    <phoneticPr fontId="18"/>
  </si>
  <si>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</si>
  <si>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Review data submitted from Mayanmar participant partner and calculate cumulative values each month.
Data monitored  and  required  for  verification  and issuance will be kept and archived electronically for two years after the final issuance of credits.</t>
    <phoneticPr fontId="18"/>
  </si>
  <si>
    <t>Reference Number: MM002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</si>
</sst>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00_ ;[Red]\-#,##0.00\ "/>
    <numFmt numFmtId="178" formatCode="#,##0.000_ ;[Red]\-#,##0.000\ "/>
    <numFmt numFmtId="179" formatCode="#,##0.00_ "/>
    <numFmt numFmtId="180" formatCode="#,##0.0000_ "/>
    <numFmt numFmtId="181" formatCode="#,##0.00_);[Red]\(#,##0.00\)"/>
    <numFmt numFmtId="182" formatCode="0.00_ "/>
    <numFmt numFmtId="183" formatCode="0.0000_ "/>
  </numFmts>
  <fonts count="2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i/>
      <sz val="11"/>
      <name val="Arial"/>
      <family val="2"/>
    </font>
    <font>
      <i/>
      <vertAlign val="subscript"/>
      <sz val="11"/>
      <name val="Arial"/>
      <family val="2"/>
    </font>
    <font>
      <sz val="11"/>
      <color rgb="FF000000"/>
      <name val="Arial"/>
      <family val="2"/>
    </font>
    <font>
      <sz val="11"/>
      <name val="ＭＳ Ｐゴシック"/>
      <family val="3"/>
      <charset val="128"/>
    </font>
    <font>
      <sz val="11"/>
      <color theme="1"/>
      <name val="Arial"/>
      <family val="2"/>
    </font>
    <font>
      <vertAlign val="subscript"/>
      <sz val="11"/>
      <name val="Arial"/>
      <family val="2"/>
    </font>
    <font>
      <b/>
      <sz val="1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23"/>
      </left>
      <right/>
      <top style="thin">
        <color indexed="23"/>
      </top>
      <bottom style="thin">
        <color indexed="23"/>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rgb="FFFF0000"/>
      </left>
      <right style="medium">
        <color rgb="FFFF0000"/>
      </right>
      <top style="medium">
        <color rgb="FFFF0000"/>
      </top>
      <bottom style="medium">
        <color rgb="FFFF0000"/>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3" borderId="0" applyNumberFormat="0" applyBorder="0" applyAlignment="0" applyProtection="0">
      <alignment vertical="center"/>
    </xf>
    <xf numFmtId="0" fontId="9" fillId="0" borderId="0">
      <alignment vertical="center"/>
    </xf>
  </cellStyleXfs>
  <cellXfs count="14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8" borderId="6" xfId="0" applyFont="1" applyFill="1" applyBorder="1" applyAlignment="1">
      <alignment horizontal="center" vertical="center"/>
    </xf>
    <xf numFmtId="0" fontId="7" fillId="6" borderId="1" xfId="0" quotePrefix="1" applyFont="1" applyFill="1" applyBorder="1" applyAlignment="1" applyProtection="1">
      <alignment horizontal="center" vertical="center"/>
    </xf>
    <xf numFmtId="0" fontId="11" fillId="6" borderId="1" xfId="0" applyFont="1" applyFill="1" applyBorder="1" applyAlignment="1" applyProtection="1">
      <alignment horizontal="center" vertical="center" wrapText="1"/>
    </xf>
    <xf numFmtId="176" fontId="13" fillId="6" borderId="1" xfId="1" applyNumberFormat="1" applyFont="1" applyFill="1" applyBorder="1" applyAlignment="1" applyProtection="1">
      <alignment horizontal="center" vertical="center"/>
    </xf>
    <xf numFmtId="0" fontId="7" fillId="6" borderId="1" xfId="0" applyFont="1" applyFill="1" applyBorder="1" applyAlignment="1" applyProtection="1">
      <alignment vertical="center"/>
    </xf>
    <xf numFmtId="0" fontId="7" fillId="0" borderId="1" xfId="0" applyFont="1" applyFill="1" applyBorder="1" applyAlignment="1" applyProtection="1">
      <alignment vertical="center" wrapText="1"/>
      <protection locked="0"/>
    </xf>
    <xf numFmtId="0" fontId="7" fillId="2" borderId="1" xfId="0" quotePrefix="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177" fontId="7" fillId="2" borderId="1" xfId="1" applyNumberFormat="1" applyFont="1" applyFill="1" applyBorder="1" applyProtection="1">
      <alignment vertical="center"/>
      <protection locked="0"/>
    </xf>
    <xf numFmtId="0" fontId="3" fillId="0" borderId="0" xfId="0" applyFont="1" applyFill="1" applyProtection="1">
      <alignment vertical="center"/>
    </xf>
    <xf numFmtId="0" fontId="11" fillId="6" borderId="1" xfId="0" applyFont="1" applyFill="1" applyBorder="1" applyAlignment="1" applyProtection="1">
      <alignment horizontal="center" vertical="center"/>
    </xf>
    <xf numFmtId="178" fontId="7" fillId="2" borderId="1" xfId="1" applyNumberFormat="1" applyFont="1" applyFill="1" applyBorder="1" applyAlignment="1" applyProtection="1">
      <alignment horizontal="right" vertical="center"/>
      <protection locked="0"/>
    </xf>
    <xf numFmtId="0" fontId="3" fillId="0" borderId="0" xfId="0" applyFont="1" applyProtection="1">
      <alignment vertical="center"/>
    </xf>
    <xf numFmtId="178" fontId="7" fillId="6" borderId="1" xfId="1" applyNumberFormat="1" applyFont="1" applyFill="1" applyBorder="1" applyProtection="1">
      <alignment vertical="center"/>
    </xf>
    <xf numFmtId="178" fontId="7" fillId="2" borderId="1" xfId="1" applyNumberFormat="1" applyFont="1" applyFill="1" applyBorder="1" applyProtection="1">
      <alignment vertical="center"/>
      <protection locked="0"/>
    </xf>
    <xf numFmtId="176" fontId="7" fillId="6" borderId="1" xfId="1" applyNumberFormat="1" applyFont="1" applyFill="1" applyBorder="1" applyAlignment="1" applyProtection="1">
      <alignment horizontal="center" vertical="center"/>
    </xf>
    <xf numFmtId="0" fontId="7" fillId="6" borderId="1" xfId="0" quotePrefix="1" applyFont="1" applyFill="1" applyBorder="1" applyAlignment="1" applyProtection="1">
      <alignment horizontal="center" vertical="center" wrapText="1"/>
    </xf>
    <xf numFmtId="179" fontId="7" fillId="0" borderId="1" xfId="0" applyNumberFormat="1" applyFont="1" applyFill="1" applyBorder="1" applyProtection="1">
      <alignment vertical="center"/>
      <protection locked="0"/>
    </xf>
    <xf numFmtId="0" fontId="7" fillId="6" borderId="1" xfId="0" quotePrefix="1" applyFont="1" applyFill="1" applyBorder="1" applyAlignment="1" applyProtection="1">
      <alignment vertical="center" wrapText="1"/>
    </xf>
    <xf numFmtId="180" fontId="7" fillId="0" borderId="1" xfId="0" applyNumberFormat="1" applyFont="1" applyFill="1" applyBorder="1" applyProtection="1">
      <alignment vertical="center"/>
      <protection locked="0"/>
    </xf>
    <xf numFmtId="0" fontId="15" fillId="0" borderId="0" xfId="0" applyFont="1" applyProtection="1">
      <alignment vertical="center"/>
    </xf>
    <xf numFmtId="0" fontId="15" fillId="0" borderId="0" xfId="0" applyFont="1" applyAlignment="1" applyProtection="1">
      <alignment horizontal="right" vertical="center"/>
    </xf>
    <xf numFmtId="0" fontId="19" fillId="5" borderId="6" xfId="0" applyFont="1" applyFill="1" applyBorder="1" applyProtection="1">
      <alignment vertical="center"/>
    </xf>
    <xf numFmtId="0" fontId="19" fillId="0" borderId="0" xfId="0" applyFont="1" applyProtection="1">
      <alignment vertical="center"/>
    </xf>
    <xf numFmtId="0" fontId="11" fillId="6" borderId="6" xfId="0" applyFont="1" applyFill="1" applyBorder="1" applyAlignment="1" applyProtection="1">
      <alignment horizontal="center" vertical="center"/>
    </xf>
    <xf numFmtId="0" fontId="7" fillId="6" borderId="6" xfId="0" applyFont="1" applyFill="1" applyBorder="1" applyAlignment="1" applyProtection="1">
      <alignment vertical="center" wrapText="1"/>
    </xf>
    <xf numFmtId="0" fontId="7" fillId="6" borderId="6"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0" fontId="7" fillId="6" borderId="12" xfId="0" applyFont="1" applyFill="1" applyBorder="1" applyAlignment="1" applyProtection="1">
      <alignment vertical="center" wrapText="1"/>
    </xf>
    <xf numFmtId="0" fontId="7" fillId="6" borderId="3" xfId="0" applyFont="1" applyFill="1" applyBorder="1" applyAlignment="1" applyProtection="1">
      <alignment vertical="center" wrapText="1"/>
    </xf>
    <xf numFmtId="0" fontId="7" fillId="6" borderId="13" xfId="0" applyFont="1" applyFill="1" applyBorder="1" applyAlignment="1" applyProtection="1">
      <alignment vertical="center" wrapText="1"/>
    </xf>
    <xf numFmtId="0" fontId="7" fillId="6" borderId="6"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xf>
    <xf numFmtId="0" fontId="7" fillId="6" borderId="1" xfId="0" applyFont="1" applyFill="1" applyBorder="1" applyAlignment="1" applyProtection="1">
      <alignment horizontal="center" vertical="center" wrapText="1"/>
    </xf>
    <xf numFmtId="0" fontId="7" fillId="0" borderId="6" xfId="0" applyFont="1" applyBorder="1" applyProtection="1">
      <alignment vertical="center"/>
      <protection locked="0"/>
    </xf>
    <xf numFmtId="181" fontId="7" fillId="0" borderId="6" xfId="1" applyNumberFormat="1" applyFont="1" applyBorder="1" applyProtection="1">
      <alignment vertical="center"/>
      <protection locked="0"/>
    </xf>
    <xf numFmtId="181" fontId="13" fillId="9" borderId="6" xfId="1" applyNumberFormat="1" applyFont="1" applyFill="1" applyBorder="1" applyProtection="1">
      <alignment vertical="center"/>
    </xf>
    <xf numFmtId="181" fontId="13" fillId="9" borderId="6" xfId="0" applyNumberFormat="1" applyFont="1" applyFill="1" applyBorder="1" applyProtection="1">
      <alignment vertical="center"/>
    </xf>
    <xf numFmtId="178" fontId="15" fillId="9" borderId="6" xfId="1" applyNumberFormat="1" applyFont="1" applyFill="1" applyBorder="1" applyProtection="1">
      <alignment vertical="center"/>
    </xf>
    <xf numFmtId="178" fontId="13" fillId="9" borderId="6" xfId="0" applyNumberFormat="1" applyFont="1" applyFill="1" applyBorder="1" applyProtection="1">
      <alignment vertical="center"/>
    </xf>
    <xf numFmtId="179" fontId="7" fillId="0" borderId="6" xfId="0" applyNumberFormat="1" applyFont="1" applyFill="1" applyBorder="1" applyProtection="1">
      <alignment vertical="center"/>
      <protection locked="0"/>
    </xf>
    <xf numFmtId="2" fontId="13" fillId="9" borderId="6" xfId="0" applyNumberFormat="1" applyFont="1" applyFill="1" applyBorder="1" applyProtection="1">
      <alignment vertical="center"/>
    </xf>
    <xf numFmtId="182" fontId="13" fillId="9" borderId="6" xfId="0" applyNumberFormat="1" applyFont="1" applyFill="1" applyBorder="1" applyProtection="1">
      <alignment vertical="center"/>
    </xf>
    <xf numFmtId="183" fontId="13" fillId="9" borderId="6" xfId="0" applyNumberFormat="1" applyFont="1" applyFill="1" applyBorder="1" applyProtection="1">
      <alignment vertical="center"/>
    </xf>
    <xf numFmtId="177" fontId="15" fillId="9" borderId="6" xfId="1" applyNumberFormat="1" applyFont="1" applyFill="1" applyBorder="1" applyAlignment="1" applyProtection="1">
      <alignment horizontal="right" vertical="center"/>
    </xf>
    <xf numFmtId="177" fontId="15" fillId="6" borderId="6" xfId="1" applyNumberFormat="1" applyFont="1" applyFill="1" applyBorder="1" applyAlignment="1" applyProtection="1">
      <alignment horizontal="right" vertical="center"/>
    </xf>
    <xf numFmtId="177" fontId="7" fillId="6" borderId="6" xfId="1" applyNumberFormat="1" applyFont="1" applyFill="1" applyBorder="1" applyProtection="1">
      <alignment vertical="center"/>
    </xf>
    <xf numFmtId="0" fontId="17" fillId="9" borderId="6" xfId="0" applyFont="1" applyFill="1" applyBorder="1" applyAlignment="1" applyProtection="1">
      <alignment horizontal="right" vertical="center"/>
    </xf>
    <xf numFmtId="0" fontId="7" fillId="9" borderId="6" xfId="0" applyFont="1" applyFill="1" applyBorder="1" applyAlignment="1" applyProtection="1">
      <alignment horizontal="right" vertical="center"/>
    </xf>
    <xf numFmtId="177" fontId="7" fillId="9" borderId="6" xfId="1" applyNumberFormat="1" applyFont="1" applyFill="1" applyBorder="1" applyProtection="1">
      <alignment vertical="center"/>
    </xf>
    <xf numFmtId="0" fontId="5" fillId="5" borderId="14" xfId="0" applyFont="1" applyFill="1" applyBorder="1">
      <alignment vertical="center"/>
    </xf>
    <xf numFmtId="0" fontId="3" fillId="5" borderId="15" xfId="0" applyFont="1" applyFill="1" applyBorder="1">
      <alignment vertical="center"/>
    </xf>
    <xf numFmtId="0" fontId="5" fillId="5" borderId="15" xfId="0" applyFont="1" applyFill="1" applyBorder="1">
      <alignment vertical="center"/>
    </xf>
    <xf numFmtId="0" fontId="5" fillId="5" borderId="15"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5" xfId="0" applyFont="1" applyFill="1" applyBorder="1" applyAlignment="1">
      <alignment horizontal="center" vertical="center" shrinkToFit="1"/>
    </xf>
    <xf numFmtId="0" fontId="3" fillId="5" borderId="16" xfId="0" applyFont="1" applyFill="1" applyBorder="1">
      <alignment vertical="center"/>
    </xf>
    <xf numFmtId="0" fontId="3" fillId="7" borderId="15" xfId="0" applyFont="1" applyFill="1" applyBorder="1">
      <alignment vertical="center"/>
    </xf>
    <xf numFmtId="0" fontId="3" fillId="0" borderId="17" xfId="0" applyFont="1" applyBorder="1" applyAlignment="1">
      <alignment horizontal="center" vertical="center"/>
    </xf>
    <xf numFmtId="179" fontId="3" fillId="0" borderId="18" xfId="0" applyNumberFormat="1" applyFont="1" applyBorder="1">
      <alignment vertical="center"/>
    </xf>
    <xf numFmtId="0" fontId="3" fillId="0" borderId="19" xfId="0" applyFont="1" applyBorder="1" applyAlignment="1">
      <alignment horizontal="center" vertical="center"/>
    </xf>
    <xf numFmtId="0" fontId="3" fillId="0" borderId="15" xfId="0" applyFont="1" applyFill="1" applyBorder="1" applyAlignment="1">
      <alignment horizontal="center" vertical="center"/>
    </xf>
    <xf numFmtId="0" fontId="5" fillId="5" borderId="20" xfId="0" applyFont="1" applyFill="1" applyBorder="1">
      <alignment vertical="center"/>
    </xf>
    <xf numFmtId="0" fontId="3" fillId="5" borderId="20" xfId="0" applyFont="1" applyFill="1" applyBorder="1">
      <alignment vertical="center"/>
    </xf>
    <xf numFmtId="0" fontId="3" fillId="7" borderId="14" xfId="0" applyFont="1" applyFill="1" applyBorder="1">
      <alignment vertical="center"/>
    </xf>
    <xf numFmtId="0" fontId="3" fillId="0" borderId="15" xfId="0" applyFont="1" applyBorder="1" applyAlignment="1">
      <alignment horizontal="center" vertical="center"/>
    </xf>
    <xf numFmtId="0" fontId="3" fillId="7" borderId="16" xfId="0" applyFont="1" applyFill="1" applyBorder="1">
      <alignment vertical="center"/>
    </xf>
    <xf numFmtId="0" fontId="3" fillId="6" borderId="15" xfId="0" applyFont="1" applyFill="1" applyBorder="1">
      <alignment vertical="center"/>
    </xf>
    <xf numFmtId="179" fontId="7" fillId="0" borderId="16" xfId="0" applyNumberFormat="1" applyFont="1" applyFill="1" applyBorder="1">
      <alignment vertical="center"/>
    </xf>
    <xf numFmtId="0" fontId="3" fillId="7" borderId="14" xfId="0" applyFont="1" applyFill="1" applyBorder="1" applyAlignment="1">
      <alignment vertical="center"/>
    </xf>
    <xf numFmtId="0" fontId="3" fillId="7" borderId="15" xfId="0" applyFont="1" applyFill="1" applyBorder="1" applyAlignment="1">
      <alignment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15" xfId="0" applyFont="1" applyBorder="1" applyAlignment="1">
      <alignment horizontal="center" vertical="center"/>
    </xf>
    <xf numFmtId="0" fontId="7" fillId="8" borderId="7" xfId="0" applyFont="1" applyFill="1" applyBorder="1">
      <alignment vertical="center"/>
    </xf>
    <xf numFmtId="0" fontId="3" fillId="8" borderId="9" xfId="0" applyFont="1" applyFill="1" applyBorder="1" applyAlignment="1">
      <alignment horizontal="center" vertical="center"/>
    </xf>
    <xf numFmtId="2" fontId="3" fillId="8" borderId="9" xfId="0" applyNumberFormat="1" applyFont="1" applyFill="1" applyBorder="1" applyAlignment="1">
      <alignment horizontal="center" vertical="center"/>
    </xf>
    <xf numFmtId="2" fontId="3" fillId="8" borderId="6" xfId="0" applyNumberFormat="1" applyFont="1" applyFill="1" applyBorder="1" applyAlignment="1">
      <alignment horizontal="center" vertical="center"/>
    </xf>
    <xf numFmtId="0" fontId="7" fillId="6" borderId="1" xfId="0" applyFont="1" applyFill="1" applyBorder="1" applyAlignment="1" applyProtection="1">
      <alignment vertical="center" wrapText="1"/>
    </xf>
    <xf numFmtId="0" fontId="23" fillId="5" borderId="6" xfId="0" applyFont="1" applyFill="1" applyBorder="1" applyAlignment="1" applyProtection="1">
      <alignment vertical="center" wrapText="1"/>
    </xf>
    <xf numFmtId="0" fontId="3"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6" fillId="0" borderId="0" xfId="0" applyFont="1" applyProtection="1">
      <alignment vertical="center"/>
    </xf>
    <xf numFmtId="0" fontId="5" fillId="5" borderId="1" xfId="0" applyFont="1" applyFill="1" applyBorder="1" applyAlignment="1" applyProtection="1">
      <alignment horizontal="center" vertical="center"/>
    </xf>
    <xf numFmtId="0" fontId="3" fillId="6"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9" fillId="0" borderId="0" xfId="3" applyFont="1">
      <alignment vertical="center"/>
    </xf>
    <xf numFmtId="0" fontId="3" fillId="0" borderId="0" xfId="3" applyFont="1" applyAlignment="1">
      <alignment horizontal="right" vertical="center"/>
    </xf>
    <xf numFmtId="0" fontId="5" fillId="5" borderId="6" xfId="3" applyFont="1" applyFill="1" applyBorder="1" applyAlignment="1">
      <alignment horizontal="center" vertical="center" wrapText="1"/>
    </xf>
    <xf numFmtId="0" fontId="7" fillId="0" borderId="6" xfId="3" applyFont="1" applyFill="1" applyBorder="1" applyAlignment="1" applyProtection="1">
      <alignment vertical="center" wrapText="1"/>
      <protection locked="0"/>
    </xf>
    <xf numFmtId="0" fontId="7" fillId="0" borderId="1" xfId="0" quotePrefix="1"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shrinkToFit="1"/>
      <protection locked="0"/>
    </xf>
    <xf numFmtId="178" fontId="7" fillId="6" borderId="1" xfId="1" applyNumberFormat="1" applyFont="1" applyFill="1" applyBorder="1" applyAlignment="1" applyProtection="1">
      <alignment horizontal="right" vertical="center"/>
    </xf>
    <xf numFmtId="179" fontId="7" fillId="6" borderId="1" xfId="0" applyNumberFormat="1" applyFont="1" applyFill="1" applyBorder="1" applyProtection="1">
      <alignment vertical="center"/>
    </xf>
    <xf numFmtId="180" fontId="7" fillId="6" borderId="1" xfId="0" applyNumberFormat="1" applyFont="1" applyFill="1" applyBorder="1" applyProtection="1">
      <alignment vertical="center"/>
    </xf>
    <xf numFmtId="0" fontId="7" fillId="6" borderId="6" xfId="0" applyFont="1" applyFill="1" applyBorder="1" applyProtection="1">
      <alignment vertical="center"/>
    </xf>
    <xf numFmtId="179" fontId="7" fillId="6" borderId="6" xfId="0" applyNumberFormat="1" applyFont="1" applyFill="1" applyBorder="1" applyProtection="1">
      <alignment vertical="center"/>
    </xf>
    <xf numFmtId="0" fontId="7" fillId="6" borderId="1"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xf>
    <xf numFmtId="0" fontId="7" fillId="0" borderId="1" xfId="0" applyFont="1" applyBorder="1" applyAlignment="1" applyProtection="1">
      <alignment vertical="center" wrapText="1"/>
      <protection locked="0"/>
    </xf>
    <xf numFmtId="0" fontId="3" fillId="0" borderId="6" xfId="0" applyFont="1" applyFill="1" applyBorder="1" applyAlignment="1" applyProtection="1">
      <alignment vertical="center" wrapText="1"/>
    </xf>
    <xf numFmtId="0" fontId="5" fillId="5" borderId="3" xfId="0" applyFont="1" applyFill="1" applyBorder="1" applyAlignment="1" applyProtection="1">
      <alignment horizontal="center" vertical="center"/>
    </xf>
    <xf numFmtId="38" fontId="27" fillId="2" borderId="4" xfId="1" applyFont="1" applyFill="1" applyBorder="1" applyAlignment="1" applyProtection="1">
      <alignment horizontal="right" vertical="center"/>
    </xf>
    <xf numFmtId="38" fontId="27" fillId="2" borderId="5" xfId="1" applyFont="1" applyFill="1" applyBorder="1" applyAlignment="1" applyProtection="1">
      <alignment horizontal="right" vertical="center"/>
    </xf>
    <xf numFmtId="0" fontId="5" fillId="5" borderId="7" xfId="0" applyFont="1" applyFill="1" applyBorder="1" applyAlignment="1" applyProtection="1">
      <alignment horizontal="center" vertical="top" wrapText="1"/>
    </xf>
    <xf numFmtId="0" fontId="5" fillId="5" borderId="8" xfId="0" applyFont="1" applyFill="1" applyBorder="1" applyAlignment="1" applyProtection="1">
      <alignment horizontal="center" vertical="top" wrapText="1"/>
    </xf>
    <xf numFmtId="0" fontId="5" fillId="5" borderId="9" xfId="0" applyFont="1" applyFill="1" applyBorder="1" applyAlignment="1" applyProtection="1">
      <alignment horizontal="center" vertical="top" wrapText="1"/>
    </xf>
    <xf numFmtId="0" fontId="21" fillId="5" borderId="7" xfId="0" applyFont="1" applyFill="1" applyBorder="1" applyAlignment="1" applyProtection="1">
      <alignment horizontal="center" vertical="top" wrapText="1"/>
    </xf>
    <xf numFmtId="0" fontId="21" fillId="5" borderId="8" xfId="0" applyFont="1" applyFill="1" applyBorder="1" applyAlignment="1" applyProtection="1">
      <alignment horizontal="center" vertical="top" wrapText="1"/>
    </xf>
    <xf numFmtId="0" fontId="21" fillId="5" borderId="9" xfId="0" applyFont="1" applyFill="1" applyBorder="1" applyAlignment="1" applyProtection="1">
      <alignment horizontal="center" vertical="top" wrapText="1"/>
    </xf>
    <xf numFmtId="0" fontId="23" fillId="5" borderId="6" xfId="0" applyFont="1" applyFill="1" applyBorder="1" applyAlignment="1" applyProtection="1">
      <alignment vertical="center" wrapText="1"/>
    </xf>
    <xf numFmtId="0" fontId="8" fillId="4" borderId="0" xfId="0" applyFont="1" applyFill="1" applyAlignment="1">
      <alignment vertical="center"/>
    </xf>
    <xf numFmtId="0" fontId="8" fillId="4" borderId="0" xfId="3" applyFont="1" applyFill="1" applyAlignment="1">
      <alignment horizontal="left" vertical="center"/>
    </xf>
    <xf numFmtId="0" fontId="3" fillId="0" borderId="6" xfId="0" applyFont="1" applyFill="1" applyBorder="1" applyProtection="1">
      <alignment vertical="center"/>
    </xf>
    <xf numFmtId="0" fontId="11" fillId="6" borderId="1" xfId="0" applyFont="1" applyFill="1" applyBorder="1" applyAlignment="1" applyProtection="1">
      <alignment horizontal="center" vertical="center"/>
    </xf>
    <xf numFmtId="0" fontId="7" fillId="6" borderId="1" xfId="0" applyFont="1" applyFill="1" applyBorder="1" applyAlignment="1" applyProtection="1">
      <alignment horizontal="left" vertical="center" wrapText="1"/>
    </xf>
    <xf numFmtId="0" fontId="7" fillId="6" borderId="1" xfId="0" applyFont="1" applyFill="1" applyBorder="1" applyAlignment="1" applyProtection="1">
      <alignment horizontal="center" vertical="center" wrapText="1"/>
    </xf>
    <xf numFmtId="0" fontId="7" fillId="6" borderId="11" xfId="0" applyFont="1" applyFill="1" applyBorder="1" applyAlignment="1" applyProtection="1">
      <alignment horizontal="left" vertical="center" wrapText="1"/>
    </xf>
    <xf numFmtId="0" fontId="7" fillId="6" borderId="2" xfId="0" applyFont="1" applyFill="1" applyBorder="1" applyAlignment="1" applyProtection="1">
      <alignment horizontal="left" vertical="center" wrapText="1"/>
    </xf>
  </cellXfs>
  <cellStyles count="4">
    <cellStyle name="40% - アクセント 6 2" xfId="2" xr:uid="{00000000-0005-0000-0000-000000000000}"/>
    <cellStyle name="桁区切り" xfId="1" builtinId="6"/>
    <cellStyle name="標準" xfId="0" builtinId="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2"/>
  <sheetViews>
    <sheetView showGridLines="0" tabSelected="1" view="pageBreakPreview" zoomScale="60" zoomScaleNormal="60" workbookViewId="0"/>
  </sheetViews>
  <sheetFormatPr defaultColWidth="9" defaultRowHeight="14" x14ac:dyDescent="0.2"/>
  <cols>
    <col min="1" max="1" width="3.6328125" style="22" customWidth="1"/>
    <col min="2" max="3" width="13.6328125" style="22" customWidth="1"/>
    <col min="4" max="4" width="32.26953125" style="22" customWidth="1"/>
    <col min="5" max="5" width="15.6328125" style="22" customWidth="1"/>
    <col min="6" max="7" width="13.6328125" style="22" customWidth="1"/>
    <col min="8" max="8" width="20.6328125" style="22" customWidth="1"/>
    <col min="9" max="9" width="70.6328125" style="22" customWidth="1"/>
    <col min="10" max="11" width="17.6328125" style="22" customWidth="1"/>
    <col min="12" max="16384" width="9" style="22"/>
  </cols>
  <sheetData>
    <row r="1" spans="1:11" ht="18" customHeight="1" x14ac:dyDescent="0.2">
      <c r="K1" s="90" t="s">
        <v>128</v>
      </c>
    </row>
    <row r="2" spans="1:11" ht="18" customHeight="1" x14ac:dyDescent="0.2">
      <c r="K2" s="90" t="s">
        <v>156</v>
      </c>
    </row>
    <row r="3" spans="1:11" ht="27.75" customHeight="1" x14ac:dyDescent="0.2">
      <c r="A3" s="91" t="s">
        <v>129</v>
      </c>
      <c r="B3" s="92"/>
      <c r="C3" s="92"/>
      <c r="D3" s="92"/>
      <c r="E3" s="92"/>
      <c r="F3" s="92"/>
      <c r="G3" s="92"/>
      <c r="H3" s="92"/>
      <c r="I3" s="92"/>
      <c r="J3" s="92"/>
      <c r="K3" s="93"/>
    </row>
    <row r="5" spans="1:11" ht="18.75" customHeight="1" x14ac:dyDescent="0.2">
      <c r="A5" s="94" t="s">
        <v>131</v>
      </c>
      <c r="B5" s="94"/>
    </row>
    <row r="6" spans="1:11" ht="18.75" customHeight="1" x14ac:dyDescent="0.2">
      <c r="A6" s="94"/>
      <c r="B6" s="95" t="s">
        <v>2</v>
      </c>
      <c r="C6" s="95" t="s">
        <v>3</v>
      </c>
      <c r="D6" s="95" t="s">
        <v>4</v>
      </c>
      <c r="E6" s="95" t="s">
        <v>5</v>
      </c>
      <c r="F6" s="95" t="s">
        <v>6</v>
      </c>
      <c r="G6" s="95" t="s">
        <v>7</v>
      </c>
      <c r="H6" s="95" t="s">
        <v>8</v>
      </c>
      <c r="I6" s="95" t="s">
        <v>9</v>
      </c>
      <c r="J6" s="95" t="s">
        <v>10</v>
      </c>
      <c r="K6" s="95" t="s">
        <v>11</v>
      </c>
    </row>
    <row r="7" spans="1:11" s="96" customFormat="1" ht="39" customHeight="1" x14ac:dyDescent="0.2">
      <c r="B7" s="95" t="s">
        <v>12</v>
      </c>
      <c r="C7" s="95" t="s">
        <v>13</v>
      </c>
      <c r="D7" s="95" t="s">
        <v>14</v>
      </c>
      <c r="E7" s="95" t="s">
        <v>15</v>
      </c>
      <c r="F7" s="95" t="s">
        <v>16</v>
      </c>
      <c r="G7" s="95" t="s">
        <v>17</v>
      </c>
      <c r="H7" s="95" t="s">
        <v>18</v>
      </c>
      <c r="I7" s="95" t="s">
        <v>19</v>
      </c>
      <c r="J7" s="95" t="s">
        <v>20</v>
      </c>
      <c r="K7" s="95" t="s">
        <v>21</v>
      </c>
    </row>
    <row r="8" spans="1:11" ht="150" customHeight="1" x14ac:dyDescent="0.2">
      <c r="B8" s="11" t="s">
        <v>28</v>
      </c>
      <c r="C8" s="12" t="s">
        <v>29</v>
      </c>
      <c r="D8" s="88" t="s">
        <v>30</v>
      </c>
      <c r="E8" s="13" t="s">
        <v>31</v>
      </c>
      <c r="F8" s="14" t="s">
        <v>32</v>
      </c>
      <c r="G8" s="15" t="s">
        <v>33</v>
      </c>
      <c r="H8" s="15" t="s">
        <v>34</v>
      </c>
      <c r="I8" s="16" t="s">
        <v>154</v>
      </c>
      <c r="J8" s="17" t="s">
        <v>36</v>
      </c>
      <c r="K8" s="17" t="s">
        <v>37</v>
      </c>
    </row>
    <row r="9" spans="1:11" ht="70.150000000000006" customHeight="1" x14ac:dyDescent="0.2">
      <c r="B9" s="11" t="s">
        <v>38</v>
      </c>
      <c r="C9" s="12" t="s">
        <v>39</v>
      </c>
      <c r="D9" s="88" t="s">
        <v>40</v>
      </c>
      <c r="E9" s="18"/>
      <c r="F9" s="88" t="s">
        <v>41</v>
      </c>
      <c r="G9" s="15" t="s">
        <v>42</v>
      </c>
      <c r="H9" s="15" t="s">
        <v>43</v>
      </c>
      <c r="I9" s="17" t="s">
        <v>44</v>
      </c>
      <c r="J9" s="17" t="s">
        <v>36</v>
      </c>
      <c r="K9" s="17" t="s">
        <v>45</v>
      </c>
    </row>
    <row r="10" spans="1:11" ht="150" customHeight="1" x14ac:dyDescent="0.2">
      <c r="B10" s="11" t="s">
        <v>46</v>
      </c>
      <c r="C10" s="12" t="s">
        <v>47</v>
      </c>
      <c r="D10" s="88" t="s">
        <v>48</v>
      </c>
      <c r="E10" s="18"/>
      <c r="F10" s="14" t="s">
        <v>32</v>
      </c>
      <c r="G10" s="15" t="s">
        <v>33</v>
      </c>
      <c r="H10" s="15" t="s">
        <v>34</v>
      </c>
      <c r="I10" s="16" t="s">
        <v>35</v>
      </c>
      <c r="J10" s="17" t="s">
        <v>36</v>
      </c>
      <c r="K10" s="17" t="s">
        <v>45</v>
      </c>
    </row>
    <row r="11" spans="1:11" ht="8.25" customHeight="1" x14ac:dyDescent="0.2"/>
    <row r="12" spans="1:11" ht="20.25" customHeight="1" x14ac:dyDescent="0.2">
      <c r="A12" s="94" t="s">
        <v>132</v>
      </c>
    </row>
    <row r="13" spans="1:11" ht="20.25" customHeight="1" x14ac:dyDescent="0.2">
      <c r="B13" s="95" t="s">
        <v>2</v>
      </c>
      <c r="C13" s="121" t="s">
        <v>3</v>
      </c>
      <c r="D13" s="121"/>
      <c r="E13" s="95" t="s">
        <v>4</v>
      </c>
      <c r="F13" s="95" t="s">
        <v>5</v>
      </c>
      <c r="G13" s="121" t="s">
        <v>6</v>
      </c>
      <c r="H13" s="121"/>
      <c r="I13" s="121"/>
      <c r="J13" s="121" t="s">
        <v>7</v>
      </c>
      <c r="K13" s="121"/>
    </row>
    <row r="14" spans="1:11" ht="39" customHeight="1" x14ac:dyDescent="0.2">
      <c r="B14" s="95" t="s">
        <v>13</v>
      </c>
      <c r="C14" s="121" t="s">
        <v>14</v>
      </c>
      <c r="D14" s="121"/>
      <c r="E14" s="95" t="s">
        <v>15</v>
      </c>
      <c r="F14" s="95" t="s">
        <v>16</v>
      </c>
      <c r="G14" s="121" t="s">
        <v>18</v>
      </c>
      <c r="H14" s="121"/>
      <c r="I14" s="121"/>
      <c r="J14" s="121" t="s">
        <v>21</v>
      </c>
      <c r="K14" s="121"/>
    </row>
    <row r="15" spans="1:11" ht="70.150000000000006" customHeight="1" x14ac:dyDescent="0.2">
      <c r="A15" s="19"/>
      <c r="B15" s="20" t="s">
        <v>49</v>
      </c>
      <c r="C15" s="115" t="s">
        <v>50</v>
      </c>
      <c r="D15" s="115"/>
      <c r="E15" s="21">
        <v>0.39500000000000002</v>
      </c>
      <c r="F15" s="88" t="s">
        <v>51</v>
      </c>
      <c r="G15" s="116" t="s">
        <v>79</v>
      </c>
      <c r="H15" s="116"/>
      <c r="I15" s="116"/>
      <c r="J15" s="122" t="s">
        <v>150</v>
      </c>
      <c r="K15" s="122"/>
    </row>
    <row r="16" spans="1:11" ht="70.150000000000006" customHeight="1" x14ac:dyDescent="0.2">
      <c r="A16" s="19"/>
      <c r="B16" s="20" t="s">
        <v>49</v>
      </c>
      <c r="C16" s="115" t="s">
        <v>52</v>
      </c>
      <c r="D16" s="115"/>
      <c r="E16" s="23">
        <f>IF(ISERROR(3.6*(100/E21)*E23),0,3.6*(100/E21)*E23)</f>
        <v>0</v>
      </c>
      <c r="F16" s="88" t="s">
        <v>51</v>
      </c>
      <c r="G16" s="116" t="s">
        <v>53</v>
      </c>
      <c r="H16" s="116"/>
      <c r="I16" s="116"/>
      <c r="J16" s="117" t="s">
        <v>54</v>
      </c>
      <c r="K16" s="118"/>
    </row>
    <row r="17" spans="1:11" ht="70.150000000000006" customHeight="1" x14ac:dyDescent="0.2">
      <c r="A17" s="19"/>
      <c r="B17" s="20" t="s">
        <v>49</v>
      </c>
      <c r="C17" s="115" t="s">
        <v>55</v>
      </c>
      <c r="D17" s="115"/>
      <c r="E17" s="23">
        <f>IF(ISERROR(E9*E22*E23/E10),0,E9*E22*E23/E10)</f>
        <v>0</v>
      </c>
      <c r="F17" s="88" t="s">
        <v>51</v>
      </c>
      <c r="G17" s="116" t="s">
        <v>56</v>
      </c>
      <c r="H17" s="116"/>
      <c r="I17" s="116"/>
      <c r="J17" s="117" t="s">
        <v>54</v>
      </c>
      <c r="K17" s="118"/>
    </row>
    <row r="18" spans="1:11" ht="120" customHeight="1" x14ac:dyDescent="0.2">
      <c r="A18" s="19"/>
      <c r="B18" s="20" t="s">
        <v>49</v>
      </c>
      <c r="C18" s="115" t="s">
        <v>57</v>
      </c>
      <c r="D18" s="115"/>
      <c r="E18" s="24"/>
      <c r="F18" s="88" t="s">
        <v>51</v>
      </c>
      <c r="G18" s="119" t="s">
        <v>58</v>
      </c>
      <c r="H18" s="119"/>
      <c r="I18" s="119"/>
      <c r="J18" s="120"/>
      <c r="K18" s="120"/>
    </row>
    <row r="19" spans="1:11" ht="70.150000000000006" customHeight="1" x14ac:dyDescent="0.2">
      <c r="A19" s="19"/>
      <c r="B19" s="20" t="s">
        <v>59</v>
      </c>
      <c r="C19" s="115" t="s">
        <v>60</v>
      </c>
      <c r="D19" s="115"/>
      <c r="E19" s="25" t="s">
        <v>61</v>
      </c>
      <c r="F19" s="26" t="s">
        <v>61</v>
      </c>
      <c r="G19" s="116" t="s">
        <v>62</v>
      </c>
      <c r="H19" s="116"/>
      <c r="I19" s="116"/>
      <c r="J19" s="117" t="s">
        <v>63</v>
      </c>
      <c r="K19" s="118"/>
    </row>
    <row r="20" spans="1:11" ht="70.150000000000006" customHeight="1" x14ac:dyDescent="0.2">
      <c r="A20" s="19"/>
      <c r="B20" s="20" t="s">
        <v>64</v>
      </c>
      <c r="C20" s="115" t="s">
        <v>65</v>
      </c>
      <c r="D20" s="115"/>
      <c r="E20" s="25" t="s">
        <v>61</v>
      </c>
      <c r="F20" s="26" t="s">
        <v>61</v>
      </c>
      <c r="G20" s="116" t="s">
        <v>66</v>
      </c>
      <c r="H20" s="116"/>
      <c r="I20" s="116"/>
      <c r="J20" s="117" t="s">
        <v>63</v>
      </c>
      <c r="K20" s="118"/>
    </row>
    <row r="21" spans="1:11" ht="70.150000000000006" customHeight="1" x14ac:dyDescent="0.2">
      <c r="A21" s="19"/>
      <c r="B21" s="20" t="s">
        <v>67</v>
      </c>
      <c r="C21" s="115" t="s">
        <v>68</v>
      </c>
      <c r="D21" s="115"/>
      <c r="E21" s="27"/>
      <c r="F21" s="28" t="s">
        <v>69</v>
      </c>
      <c r="G21" s="119" t="s">
        <v>70</v>
      </c>
      <c r="H21" s="119"/>
      <c r="I21" s="119"/>
      <c r="J21" s="120"/>
      <c r="K21" s="120"/>
    </row>
    <row r="22" spans="1:11" ht="120" customHeight="1" x14ac:dyDescent="0.2">
      <c r="A22" s="19"/>
      <c r="B22" s="20" t="s">
        <v>71</v>
      </c>
      <c r="C22" s="115" t="s">
        <v>72</v>
      </c>
      <c r="D22" s="115"/>
      <c r="E22" s="27"/>
      <c r="F22" s="28" t="s">
        <v>73</v>
      </c>
      <c r="G22" s="119" t="s">
        <v>74</v>
      </c>
      <c r="H22" s="119"/>
      <c r="I22" s="119"/>
      <c r="J22" s="120"/>
      <c r="K22" s="120"/>
    </row>
    <row r="23" spans="1:11" ht="120" customHeight="1" x14ac:dyDescent="0.2">
      <c r="A23" s="19"/>
      <c r="B23" s="20" t="s">
        <v>75</v>
      </c>
      <c r="C23" s="115" t="s">
        <v>76</v>
      </c>
      <c r="D23" s="115"/>
      <c r="E23" s="29"/>
      <c r="F23" s="28" t="s">
        <v>77</v>
      </c>
      <c r="G23" s="119" t="s">
        <v>78</v>
      </c>
      <c r="H23" s="119"/>
      <c r="I23" s="119"/>
      <c r="J23" s="120"/>
      <c r="K23" s="120"/>
    </row>
    <row r="24" spans="1:11" ht="6.75" customHeight="1" x14ac:dyDescent="0.2"/>
    <row r="25" spans="1:11" ht="18.75" customHeight="1" x14ac:dyDescent="0.2">
      <c r="A25" s="97" t="s">
        <v>133</v>
      </c>
      <c r="B25" s="97"/>
    </row>
    <row r="26" spans="1:11" ht="17.5" thickBot="1" x14ac:dyDescent="0.25">
      <c r="B26" s="124" t="s">
        <v>134</v>
      </c>
      <c r="C26" s="124"/>
      <c r="D26" s="98" t="s">
        <v>16</v>
      </c>
    </row>
    <row r="27" spans="1:11" ht="16.5" thickBot="1" x14ac:dyDescent="0.25">
      <c r="B27" s="125">
        <f>ROUNDDOWN('MPS(calc_process)'!G6, 0)</f>
        <v>118</v>
      </c>
      <c r="C27" s="126"/>
      <c r="D27" s="99" t="s">
        <v>112</v>
      </c>
    </row>
    <row r="28" spans="1:11" ht="20.25" customHeight="1" x14ac:dyDescent="0.2">
      <c r="B28" s="100"/>
      <c r="C28" s="100"/>
      <c r="F28" s="101"/>
      <c r="G28" s="101"/>
    </row>
    <row r="29" spans="1:11" ht="18.75" customHeight="1" x14ac:dyDescent="0.2">
      <c r="A29" s="94" t="s">
        <v>1</v>
      </c>
    </row>
    <row r="30" spans="1:11" ht="18" customHeight="1" x14ac:dyDescent="0.2">
      <c r="B30" s="102" t="s">
        <v>23</v>
      </c>
      <c r="C30" s="123" t="s">
        <v>24</v>
      </c>
      <c r="D30" s="123"/>
      <c r="E30" s="123"/>
      <c r="F30" s="123"/>
      <c r="G30" s="123"/>
      <c r="H30" s="123"/>
      <c r="I30" s="123"/>
      <c r="J30" s="103"/>
    </row>
    <row r="31" spans="1:11" ht="18" customHeight="1" x14ac:dyDescent="0.2">
      <c r="B31" s="102" t="s">
        <v>22</v>
      </c>
      <c r="C31" s="123" t="s">
        <v>25</v>
      </c>
      <c r="D31" s="123"/>
      <c r="E31" s="123"/>
      <c r="F31" s="123"/>
      <c r="G31" s="123"/>
      <c r="H31" s="123"/>
      <c r="I31" s="123"/>
      <c r="J31" s="103"/>
    </row>
    <row r="32" spans="1:11" ht="18" customHeight="1" x14ac:dyDescent="0.2">
      <c r="B32" s="102" t="s">
        <v>26</v>
      </c>
      <c r="C32" s="123" t="s">
        <v>27</v>
      </c>
      <c r="D32" s="123"/>
      <c r="E32" s="123"/>
      <c r="F32" s="123"/>
      <c r="G32" s="123"/>
      <c r="H32" s="123"/>
      <c r="I32" s="123"/>
      <c r="J32" s="103"/>
    </row>
  </sheetData>
  <sheetProtection algorithmName="SHA-512" hashValue="Jcekyl3bdOVk/0m2VYhNE6s+OpzumLxBs5QPzw9fD89G4n5JZ7W8X7eTXmXUYiZcmsrH0CIQEblKw6HpqKt/wQ==" saltValue="nTsPLhLEWZMtej3o/fzNkA==" spinCount="100000" sheet="1" formatCells="0" formatRows="0"/>
  <mergeCells count="38">
    <mergeCell ref="J16:K16"/>
    <mergeCell ref="J17:K17"/>
    <mergeCell ref="J18:K18"/>
    <mergeCell ref="J13:K13"/>
    <mergeCell ref="J14:K14"/>
    <mergeCell ref="G13:I13"/>
    <mergeCell ref="G14:I14"/>
    <mergeCell ref="J15:K15"/>
    <mergeCell ref="C31:I31"/>
    <mergeCell ref="C32:I32"/>
    <mergeCell ref="C13:D13"/>
    <mergeCell ref="C14:D14"/>
    <mergeCell ref="B26:C26"/>
    <mergeCell ref="B27:C27"/>
    <mergeCell ref="C30:I30"/>
    <mergeCell ref="C15:D15"/>
    <mergeCell ref="G15:I15"/>
    <mergeCell ref="C16:D16"/>
    <mergeCell ref="G16:I16"/>
    <mergeCell ref="C17:D17"/>
    <mergeCell ref="G17:I17"/>
    <mergeCell ref="C18:D18"/>
    <mergeCell ref="G18:I18"/>
    <mergeCell ref="C19:D19"/>
    <mergeCell ref="G19:I19"/>
    <mergeCell ref="J19:K19"/>
    <mergeCell ref="C20:D20"/>
    <mergeCell ref="G20:I20"/>
    <mergeCell ref="J20:K20"/>
    <mergeCell ref="C23:D23"/>
    <mergeCell ref="G23:I23"/>
    <mergeCell ref="J23:K23"/>
    <mergeCell ref="C21:D21"/>
    <mergeCell ref="G21:I21"/>
    <mergeCell ref="J21:K21"/>
    <mergeCell ref="C22:D22"/>
    <mergeCell ref="G22:I22"/>
    <mergeCell ref="J22:K22"/>
  </mergeCells>
  <phoneticPr fontId="2"/>
  <dataValidations count="1">
    <dataValidation type="list" allowBlank="1" showInputMessage="1" showErrorMessage="1" sqref="E18" xr:uid="{00000000-0002-0000-0000-000000000000}">
      <formula1>"0.8,0.46"</formula1>
    </dataValidation>
  </dataValidations>
  <pageMargins left="0.70866141732283472" right="0.70866141732283472" top="0.74803149606299213" bottom="0.74803149606299213" header="0.31496062992125984" footer="0.31496062992125984"/>
  <pageSetup paperSize="9" scale="3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Q27"/>
  <sheetViews>
    <sheetView showGridLines="0" view="pageBreakPreview" zoomScale="70" zoomScaleNormal="70" zoomScaleSheetLayoutView="70" workbookViewId="0"/>
  </sheetViews>
  <sheetFormatPr defaultColWidth="9" defaultRowHeight="14" x14ac:dyDescent="0.2"/>
  <cols>
    <col min="1" max="1" width="12" style="30" customWidth="1"/>
    <col min="2" max="2" width="12.26953125" style="30" customWidth="1"/>
    <col min="3" max="17" width="13.7265625" style="30" customWidth="1"/>
    <col min="18" max="16384" width="9" style="30"/>
  </cols>
  <sheetData>
    <row r="1" spans="1:17" x14ac:dyDescent="0.2">
      <c r="Q1" s="31" t="str">
        <f>'MPS(input)'!K1</f>
        <v>Monitoring Spreadsheet: JCM_MM_AM002_ver01.0</v>
      </c>
    </row>
    <row r="2" spans="1:17" x14ac:dyDescent="0.2">
      <c r="Q2" s="31" t="str">
        <f>'MPS(input)'!K2</f>
        <v>Reference Number: MM002</v>
      </c>
    </row>
    <row r="3" spans="1:17" s="33" customFormat="1" ht="27.75" customHeight="1" x14ac:dyDescent="0.2">
      <c r="A3" s="32"/>
      <c r="B3" s="32"/>
      <c r="C3" s="127" t="s">
        <v>80</v>
      </c>
      <c r="D3" s="128"/>
      <c r="E3" s="129"/>
      <c r="F3" s="127" t="s">
        <v>81</v>
      </c>
      <c r="G3" s="128"/>
      <c r="H3" s="128"/>
      <c r="I3" s="128"/>
      <c r="J3" s="128"/>
      <c r="K3" s="128"/>
      <c r="L3" s="128"/>
      <c r="M3" s="128"/>
      <c r="N3" s="129"/>
      <c r="O3" s="130" t="s">
        <v>82</v>
      </c>
      <c r="P3" s="131"/>
      <c r="Q3" s="132"/>
    </row>
    <row r="4" spans="1:17" ht="15.5" x14ac:dyDescent="0.2">
      <c r="A4" s="89" t="s">
        <v>83</v>
      </c>
      <c r="B4" s="34" t="s">
        <v>84</v>
      </c>
      <c r="C4" s="34" t="s">
        <v>29</v>
      </c>
      <c r="D4" s="12" t="s">
        <v>39</v>
      </c>
      <c r="E4" s="12" t="s">
        <v>47</v>
      </c>
      <c r="F4" s="20" t="s">
        <v>49</v>
      </c>
      <c r="G4" s="20" t="s">
        <v>49</v>
      </c>
      <c r="H4" s="20" t="s">
        <v>49</v>
      </c>
      <c r="I4" s="20" t="s">
        <v>49</v>
      </c>
      <c r="J4" s="20" t="s">
        <v>59</v>
      </c>
      <c r="K4" s="20" t="s">
        <v>64</v>
      </c>
      <c r="L4" s="20" t="s">
        <v>67</v>
      </c>
      <c r="M4" s="20" t="s">
        <v>71</v>
      </c>
      <c r="N4" s="20" t="s">
        <v>75</v>
      </c>
      <c r="O4" s="34" t="s">
        <v>85</v>
      </c>
      <c r="P4" s="34" t="s">
        <v>86</v>
      </c>
      <c r="Q4" s="34" t="s">
        <v>87</v>
      </c>
    </row>
    <row r="5" spans="1:17" ht="149.65" customHeight="1" x14ac:dyDescent="0.2">
      <c r="A5" s="89" t="s">
        <v>88</v>
      </c>
      <c r="B5" s="35" t="s">
        <v>89</v>
      </c>
      <c r="C5" s="88" t="s">
        <v>30</v>
      </c>
      <c r="D5" s="36" t="s">
        <v>90</v>
      </c>
      <c r="E5" s="37" t="s">
        <v>91</v>
      </c>
      <c r="F5" s="38" t="s">
        <v>50</v>
      </c>
      <c r="G5" s="39" t="s">
        <v>52</v>
      </c>
      <c r="H5" s="39" t="s">
        <v>55</v>
      </c>
      <c r="I5" s="39" t="s">
        <v>92</v>
      </c>
      <c r="J5" s="39" t="s">
        <v>60</v>
      </c>
      <c r="K5" s="39" t="s">
        <v>65</v>
      </c>
      <c r="L5" s="39" t="s">
        <v>93</v>
      </c>
      <c r="M5" s="39" t="s">
        <v>72</v>
      </c>
      <c r="N5" s="40" t="s">
        <v>76</v>
      </c>
      <c r="O5" s="36" t="s">
        <v>94</v>
      </c>
      <c r="P5" s="36" t="s">
        <v>95</v>
      </c>
      <c r="Q5" s="36" t="s">
        <v>96</v>
      </c>
    </row>
    <row r="6" spans="1:17" ht="28" x14ac:dyDescent="0.2">
      <c r="A6" s="89" t="s">
        <v>97</v>
      </c>
      <c r="B6" s="41" t="s">
        <v>98</v>
      </c>
      <c r="C6" s="42" t="s">
        <v>99</v>
      </c>
      <c r="D6" s="43" t="s">
        <v>100</v>
      </c>
      <c r="E6" s="42" t="s">
        <v>99</v>
      </c>
      <c r="F6" s="43" t="s">
        <v>51</v>
      </c>
      <c r="G6" s="43" t="s">
        <v>51</v>
      </c>
      <c r="H6" s="43" t="s">
        <v>51</v>
      </c>
      <c r="I6" s="43" t="s">
        <v>51</v>
      </c>
      <c r="J6" s="26" t="s">
        <v>101</v>
      </c>
      <c r="K6" s="26" t="s">
        <v>101</v>
      </c>
      <c r="L6" s="26" t="s">
        <v>69</v>
      </c>
      <c r="M6" s="26" t="s">
        <v>73</v>
      </c>
      <c r="N6" s="26" t="s">
        <v>77</v>
      </c>
      <c r="O6" s="41" t="s">
        <v>102</v>
      </c>
      <c r="P6" s="41" t="s">
        <v>102</v>
      </c>
      <c r="Q6" s="41" t="s">
        <v>102</v>
      </c>
    </row>
    <row r="7" spans="1:17" x14ac:dyDescent="0.2">
      <c r="A7" s="133" t="s">
        <v>103</v>
      </c>
      <c r="B7" s="44">
        <v>1</v>
      </c>
      <c r="C7" s="45">
        <f>1314/2</f>
        <v>657</v>
      </c>
      <c r="D7" s="46">
        <f>'MPS(input)'!$E$9</f>
        <v>0</v>
      </c>
      <c r="E7" s="47">
        <f>'MPS(input)'!$E$10</f>
        <v>0</v>
      </c>
      <c r="F7" s="48">
        <f>'MPS(input)'!$E$15</f>
        <v>0.39500000000000002</v>
      </c>
      <c r="G7" s="49">
        <f>'MPS(input)'!$E$16</f>
        <v>0</v>
      </c>
      <c r="H7" s="49">
        <f>'MPS(input)'!$E$17</f>
        <v>0</v>
      </c>
      <c r="I7" s="49">
        <f>'MPS(input)'!$E$18</f>
        <v>0</v>
      </c>
      <c r="J7" s="50">
        <v>1.71</v>
      </c>
      <c r="K7" s="50">
        <v>2.1</v>
      </c>
      <c r="L7" s="51">
        <f>'MPS(input)'!$E$21</f>
        <v>0</v>
      </c>
      <c r="M7" s="52">
        <f>'MPS(input)'!$E$22</f>
        <v>0</v>
      </c>
      <c r="N7" s="53">
        <f>'MPS(input)'!$E$23</f>
        <v>0</v>
      </c>
      <c r="O7" s="54">
        <f>IF(ISERROR(C7*(K7/J7)*SMALL(F7:I7,COUNTIF(F7:I7,0)+1)),0,(C7*(K7/J7)*SMALL(F7:I7,COUNTIF(F7:I7,0)+1)))</f>
        <v>318.70263157894738</v>
      </c>
      <c r="P7" s="55">
        <f t="shared" ref="P7:P26" si="0">IF(ISERROR(C7*SMALL(F7:I7,COUNTIF(F7:I7,0)+1)),0,(C7*SMALL(F7:I7,COUNTIF(F7:I7,0)+1)))</f>
        <v>259.51499999999999</v>
      </c>
      <c r="Q7" s="56">
        <f>O7-P7</f>
        <v>59.187631578947389</v>
      </c>
    </row>
    <row r="8" spans="1:17" x14ac:dyDescent="0.2">
      <c r="A8" s="133"/>
      <c r="B8" s="44">
        <v>2</v>
      </c>
      <c r="C8" s="45">
        <f>1314/2</f>
        <v>657</v>
      </c>
      <c r="D8" s="46">
        <f>'MPS(input)'!$E$9</f>
        <v>0</v>
      </c>
      <c r="E8" s="47">
        <f>'MPS(input)'!$E$10</f>
        <v>0</v>
      </c>
      <c r="F8" s="48">
        <f>'MPS(input)'!$E$15</f>
        <v>0.39500000000000002</v>
      </c>
      <c r="G8" s="49">
        <f>'MPS(input)'!$E$16</f>
        <v>0</v>
      </c>
      <c r="H8" s="49">
        <f>'MPS(input)'!$E$17</f>
        <v>0</v>
      </c>
      <c r="I8" s="49">
        <f>'MPS(input)'!$E$18</f>
        <v>0</v>
      </c>
      <c r="J8" s="50">
        <v>1.71</v>
      </c>
      <c r="K8" s="50">
        <v>2.1</v>
      </c>
      <c r="L8" s="51">
        <f>'MPS(input)'!$E$21</f>
        <v>0</v>
      </c>
      <c r="M8" s="52">
        <f>'MPS(input)'!$E$22</f>
        <v>0</v>
      </c>
      <c r="N8" s="53">
        <f>'MPS(input)'!$E$23</f>
        <v>0</v>
      </c>
      <c r="O8" s="54">
        <f t="shared" ref="O8:O26" si="1">IF(ISERROR(C8*(K8/J8)*SMALL(F8:I8,COUNTIF(F8:I8,0)+1)),0,(C8*(K8/J8)*SMALL(F8:I8,COUNTIF(F8:I8,0)+1)))</f>
        <v>318.70263157894738</v>
      </c>
      <c r="P8" s="55">
        <f t="shared" si="0"/>
        <v>259.51499999999999</v>
      </c>
      <c r="Q8" s="56">
        <f t="shared" ref="Q8:Q26" si="2">O8-P8</f>
        <v>59.187631578947389</v>
      </c>
    </row>
    <row r="9" spans="1:17" x14ac:dyDescent="0.2">
      <c r="A9" s="133"/>
      <c r="B9" s="44">
        <v>3</v>
      </c>
      <c r="C9" s="45"/>
      <c r="D9" s="46">
        <f>'MPS(input)'!$E$9</f>
        <v>0</v>
      </c>
      <c r="E9" s="47">
        <f>'MPS(input)'!$E$10</f>
        <v>0</v>
      </c>
      <c r="F9" s="48">
        <f>'MPS(input)'!$E$15</f>
        <v>0.39500000000000002</v>
      </c>
      <c r="G9" s="49">
        <f>'MPS(input)'!$E$16</f>
        <v>0</v>
      </c>
      <c r="H9" s="49">
        <f>'MPS(input)'!$E$17</f>
        <v>0</v>
      </c>
      <c r="I9" s="49">
        <f>'MPS(input)'!$E$18</f>
        <v>0</v>
      </c>
      <c r="J9" s="50"/>
      <c r="K9" s="50"/>
      <c r="L9" s="51">
        <f>'MPS(input)'!$E$21</f>
        <v>0</v>
      </c>
      <c r="M9" s="52">
        <f>'MPS(input)'!$E$22</f>
        <v>0</v>
      </c>
      <c r="N9" s="53">
        <f>'MPS(input)'!$E$23</f>
        <v>0</v>
      </c>
      <c r="O9" s="54">
        <f t="shared" si="1"/>
        <v>0</v>
      </c>
      <c r="P9" s="55">
        <f t="shared" si="0"/>
        <v>0</v>
      </c>
      <c r="Q9" s="56">
        <f t="shared" si="2"/>
        <v>0</v>
      </c>
    </row>
    <row r="10" spans="1:17" x14ac:dyDescent="0.2">
      <c r="A10" s="133"/>
      <c r="B10" s="44">
        <v>4</v>
      </c>
      <c r="C10" s="45"/>
      <c r="D10" s="46">
        <f>'MPS(input)'!$E$9</f>
        <v>0</v>
      </c>
      <c r="E10" s="47">
        <f>'MPS(input)'!$E$10</f>
        <v>0</v>
      </c>
      <c r="F10" s="48">
        <f>'MPS(input)'!$E$15</f>
        <v>0.39500000000000002</v>
      </c>
      <c r="G10" s="49">
        <f>'MPS(input)'!$E$16</f>
        <v>0</v>
      </c>
      <c r="H10" s="49">
        <f>'MPS(input)'!$E$17</f>
        <v>0</v>
      </c>
      <c r="I10" s="49">
        <f>'MPS(input)'!$E$18</f>
        <v>0</v>
      </c>
      <c r="J10" s="50"/>
      <c r="K10" s="50"/>
      <c r="L10" s="51">
        <f>'MPS(input)'!$E$21</f>
        <v>0</v>
      </c>
      <c r="M10" s="52">
        <f>'MPS(input)'!$E$22</f>
        <v>0</v>
      </c>
      <c r="N10" s="53">
        <f>'MPS(input)'!$E$23</f>
        <v>0</v>
      </c>
      <c r="O10" s="54">
        <f t="shared" si="1"/>
        <v>0</v>
      </c>
      <c r="P10" s="55">
        <f t="shared" si="0"/>
        <v>0</v>
      </c>
      <c r="Q10" s="56">
        <f t="shared" si="2"/>
        <v>0</v>
      </c>
    </row>
    <row r="11" spans="1:17" x14ac:dyDescent="0.2">
      <c r="A11" s="133"/>
      <c r="B11" s="44">
        <v>5</v>
      </c>
      <c r="C11" s="45"/>
      <c r="D11" s="46">
        <f>'MPS(input)'!$E$9</f>
        <v>0</v>
      </c>
      <c r="E11" s="47">
        <f>'MPS(input)'!$E$10</f>
        <v>0</v>
      </c>
      <c r="F11" s="48">
        <f>'MPS(input)'!$E$15</f>
        <v>0.39500000000000002</v>
      </c>
      <c r="G11" s="49">
        <f>'MPS(input)'!$E$16</f>
        <v>0</v>
      </c>
      <c r="H11" s="49">
        <f>'MPS(input)'!$E$17</f>
        <v>0</v>
      </c>
      <c r="I11" s="49">
        <f>'MPS(input)'!$E$18</f>
        <v>0</v>
      </c>
      <c r="J11" s="50"/>
      <c r="K11" s="50"/>
      <c r="L11" s="51">
        <f>'MPS(input)'!$E$21</f>
        <v>0</v>
      </c>
      <c r="M11" s="52">
        <f>'MPS(input)'!$E$22</f>
        <v>0</v>
      </c>
      <c r="N11" s="53">
        <f>'MPS(input)'!$E$23</f>
        <v>0</v>
      </c>
      <c r="O11" s="54">
        <f t="shared" si="1"/>
        <v>0</v>
      </c>
      <c r="P11" s="55">
        <f t="shared" si="0"/>
        <v>0</v>
      </c>
      <c r="Q11" s="56">
        <f t="shared" si="2"/>
        <v>0</v>
      </c>
    </row>
    <row r="12" spans="1:17" x14ac:dyDescent="0.2">
      <c r="A12" s="133"/>
      <c r="B12" s="44">
        <v>6</v>
      </c>
      <c r="C12" s="45"/>
      <c r="D12" s="46">
        <f>'MPS(input)'!$E$9</f>
        <v>0</v>
      </c>
      <c r="E12" s="47">
        <f>'MPS(input)'!$E$10</f>
        <v>0</v>
      </c>
      <c r="F12" s="48">
        <f>'MPS(input)'!$E$15</f>
        <v>0.39500000000000002</v>
      </c>
      <c r="G12" s="49">
        <f>'MPS(input)'!$E$16</f>
        <v>0</v>
      </c>
      <c r="H12" s="49">
        <f>'MPS(input)'!$E$17</f>
        <v>0</v>
      </c>
      <c r="I12" s="49">
        <f>'MPS(input)'!$E$18</f>
        <v>0</v>
      </c>
      <c r="J12" s="50"/>
      <c r="K12" s="50"/>
      <c r="L12" s="51">
        <f>'MPS(input)'!$E$21</f>
        <v>0</v>
      </c>
      <c r="M12" s="52">
        <f>'MPS(input)'!$E$22</f>
        <v>0</v>
      </c>
      <c r="N12" s="53">
        <f>'MPS(input)'!$E$23</f>
        <v>0</v>
      </c>
      <c r="O12" s="54">
        <f t="shared" si="1"/>
        <v>0</v>
      </c>
      <c r="P12" s="55">
        <f t="shared" si="0"/>
        <v>0</v>
      </c>
      <c r="Q12" s="56">
        <f t="shared" si="2"/>
        <v>0</v>
      </c>
    </row>
    <row r="13" spans="1:17" x14ac:dyDescent="0.2">
      <c r="A13" s="133"/>
      <c r="B13" s="44">
        <v>7</v>
      </c>
      <c r="C13" s="45"/>
      <c r="D13" s="46">
        <f>'MPS(input)'!$E$9</f>
        <v>0</v>
      </c>
      <c r="E13" s="47">
        <f>'MPS(input)'!$E$10</f>
        <v>0</v>
      </c>
      <c r="F13" s="48">
        <f>'MPS(input)'!$E$15</f>
        <v>0.39500000000000002</v>
      </c>
      <c r="G13" s="49">
        <f>'MPS(input)'!$E$16</f>
        <v>0</v>
      </c>
      <c r="H13" s="49">
        <f>'MPS(input)'!$E$17</f>
        <v>0</v>
      </c>
      <c r="I13" s="49">
        <f>'MPS(input)'!$E$18</f>
        <v>0</v>
      </c>
      <c r="J13" s="50"/>
      <c r="K13" s="50"/>
      <c r="L13" s="51">
        <f>'MPS(input)'!$E$21</f>
        <v>0</v>
      </c>
      <c r="M13" s="52">
        <f>'MPS(input)'!$E$22</f>
        <v>0</v>
      </c>
      <c r="N13" s="53">
        <f>'MPS(input)'!$E$23</f>
        <v>0</v>
      </c>
      <c r="O13" s="54">
        <f t="shared" si="1"/>
        <v>0</v>
      </c>
      <c r="P13" s="55">
        <f t="shared" si="0"/>
        <v>0</v>
      </c>
      <c r="Q13" s="56">
        <f t="shared" si="2"/>
        <v>0</v>
      </c>
    </row>
    <row r="14" spans="1:17" x14ac:dyDescent="0.2">
      <c r="A14" s="133"/>
      <c r="B14" s="44">
        <v>8</v>
      </c>
      <c r="C14" s="45"/>
      <c r="D14" s="46">
        <f>'MPS(input)'!$E$9</f>
        <v>0</v>
      </c>
      <c r="E14" s="47">
        <f>'MPS(input)'!$E$10</f>
        <v>0</v>
      </c>
      <c r="F14" s="48">
        <f>'MPS(input)'!$E$15</f>
        <v>0.39500000000000002</v>
      </c>
      <c r="G14" s="49">
        <f>'MPS(input)'!$E$16</f>
        <v>0</v>
      </c>
      <c r="H14" s="49">
        <f>'MPS(input)'!$E$17</f>
        <v>0</v>
      </c>
      <c r="I14" s="49">
        <f>'MPS(input)'!$E$18</f>
        <v>0</v>
      </c>
      <c r="J14" s="50"/>
      <c r="K14" s="50"/>
      <c r="L14" s="51">
        <f>'MPS(input)'!$E$21</f>
        <v>0</v>
      </c>
      <c r="M14" s="52">
        <f>'MPS(input)'!$E$22</f>
        <v>0</v>
      </c>
      <c r="N14" s="53">
        <f>'MPS(input)'!$E$23</f>
        <v>0</v>
      </c>
      <c r="O14" s="54">
        <f t="shared" si="1"/>
        <v>0</v>
      </c>
      <c r="P14" s="55">
        <f t="shared" si="0"/>
        <v>0</v>
      </c>
      <c r="Q14" s="56">
        <f t="shared" si="2"/>
        <v>0</v>
      </c>
    </row>
    <row r="15" spans="1:17" x14ac:dyDescent="0.2">
      <c r="A15" s="133"/>
      <c r="B15" s="44">
        <v>9</v>
      </c>
      <c r="C15" s="45"/>
      <c r="D15" s="46">
        <f>'MPS(input)'!$E$9</f>
        <v>0</v>
      </c>
      <c r="E15" s="47">
        <f>'MPS(input)'!$E$10</f>
        <v>0</v>
      </c>
      <c r="F15" s="48">
        <f>'MPS(input)'!$E$15</f>
        <v>0.39500000000000002</v>
      </c>
      <c r="G15" s="49">
        <f>'MPS(input)'!$E$16</f>
        <v>0</v>
      </c>
      <c r="H15" s="49">
        <f>'MPS(input)'!$E$17</f>
        <v>0</v>
      </c>
      <c r="I15" s="49">
        <f>'MPS(input)'!$E$18</f>
        <v>0</v>
      </c>
      <c r="J15" s="50"/>
      <c r="K15" s="50"/>
      <c r="L15" s="51">
        <f>'MPS(input)'!$E$21</f>
        <v>0</v>
      </c>
      <c r="M15" s="52">
        <f>'MPS(input)'!$E$22</f>
        <v>0</v>
      </c>
      <c r="N15" s="53">
        <f>'MPS(input)'!$E$23</f>
        <v>0</v>
      </c>
      <c r="O15" s="54">
        <f t="shared" si="1"/>
        <v>0</v>
      </c>
      <c r="P15" s="55">
        <f t="shared" si="0"/>
        <v>0</v>
      </c>
      <c r="Q15" s="56">
        <f t="shared" si="2"/>
        <v>0</v>
      </c>
    </row>
    <row r="16" spans="1:17" x14ac:dyDescent="0.2">
      <c r="A16" s="133"/>
      <c r="B16" s="44">
        <v>10</v>
      </c>
      <c r="C16" s="45"/>
      <c r="D16" s="46">
        <f>'MPS(input)'!$E$9</f>
        <v>0</v>
      </c>
      <c r="E16" s="47">
        <f>'MPS(input)'!$E$10</f>
        <v>0</v>
      </c>
      <c r="F16" s="48">
        <f>'MPS(input)'!$E$15</f>
        <v>0.39500000000000002</v>
      </c>
      <c r="G16" s="49">
        <f>'MPS(input)'!$E$16</f>
        <v>0</v>
      </c>
      <c r="H16" s="49">
        <f>'MPS(input)'!$E$17</f>
        <v>0</v>
      </c>
      <c r="I16" s="49">
        <f>'MPS(input)'!$E$18</f>
        <v>0</v>
      </c>
      <c r="J16" s="50"/>
      <c r="K16" s="50"/>
      <c r="L16" s="51">
        <f>'MPS(input)'!$E$21</f>
        <v>0</v>
      </c>
      <c r="M16" s="52">
        <f>'MPS(input)'!$E$22</f>
        <v>0</v>
      </c>
      <c r="N16" s="53">
        <f>'MPS(input)'!$E$23</f>
        <v>0</v>
      </c>
      <c r="O16" s="54">
        <f t="shared" si="1"/>
        <v>0</v>
      </c>
      <c r="P16" s="55">
        <f t="shared" si="0"/>
        <v>0</v>
      </c>
      <c r="Q16" s="56">
        <f t="shared" si="2"/>
        <v>0</v>
      </c>
    </row>
    <row r="17" spans="1:17" x14ac:dyDescent="0.2">
      <c r="A17" s="133"/>
      <c r="B17" s="44">
        <v>11</v>
      </c>
      <c r="C17" s="45"/>
      <c r="D17" s="46">
        <f>'MPS(input)'!$E$9</f>
        <v>0</v>
      </c>
      <c r="E17" s="47">
        <f>'MPS(input)'!$E$10</f>
        <v>0</v>
      </c>
      <c r="F17" s="48">
        <f>'MPS(input)'!$E$15</f>
        <v>0.39500000000000002</v>
      </c>
      <c r="G17" s="49">
        <f>'MPS(input)'!$E$16</f>
        <v>0</v>
      </c>
      <c r="H17" s="49">
        <f>'MPS(input)'!$E$17</f>
        <v>0</v>
      </c>
      <c r="I17" s="49">
        <f>'MPS(input)'!$E$18</f>
        <v>0</v>
      </c>
      <c r="J17" s="50"/>
      <c r="K17" s="50"/>
      <c r="L17" s="51">
        <f>'MPS(input)'!$E$21</f>
        <v>0</v>
      </c>
      <c r="M17" s="52">
        <f>'MPS(input)'!$E$22</f>
        <v>0</v>
      </c>
      <c r="N17" s="53">
        <f>'MPS(input)'!$E$23</f>
        <v>0</v>
      </c>
      <c r="O17" s="54">
        <f t="shared" si="1"/>
        <v>0</v>
      </c>
      <c r="P17" s="55">
        <f t="shared" si="0"/>
        <v>0</v>
      </c>
      <c r="Q17" s="56">
        <f t="shared" si="2"/>
        <v>0</v>
      </c>
    </row>
    <row r="18" spans="1:17" x14ac:dyDescent="0.2">
      <c r="A18" s="133"/>
      <c r="B18" s="44">
        <v>12</v>
      </c>
      <c r="C18" s="45"/>
      <c r="D18" s="46">
        <f>'MPS(input)'!$E$9</f>
        <v>0</v>
      </c>
      <c r="E18" s="47">
        <f>'MPS(input)'!$E$10</f>
        <v>0</v>
      </c>
      <c r="F18" s="48">
        <f>'MPS(input)'!$E$15</f>
        <v>0.39500000000000002</v>
      </c>
      <c r="G18" s="49">
        <f>'MPS(input)'!$E$16</f>
        <v>0</v>
      </c>
      <c r="H18" s="49">
        <f>'MPS(input)'!$E$17</f>
        <v>0</v>
      </c>
      <c r="I18" s="49">
        <f>'MPS(input)'!$E$18</f>
        <v>0</v>
      </c>
      <c r="J18" s="50"/>
      <c r="K18" s="50"/>
      <c r="L18" s="51">
        <f>'MPS(input)'!$E$21</f>
        <v>0</v>
      </c>
      <c r="M18" s="52">
        <f>'MPS(input)'!$E$22</f>
        <v>0</v>
      </c>
      <c r="N18" s="53">
        <f>'MPS(input)'!$E$23</f>
        <v>0</v>
      </c>
      <c r="O18" s="54">
        <f t="shared" si="1"/>
        <v>0</v>
      </c>
      <c r="P18" s="55">
        <f t="shared" si="0"/>
        <v>0</v>
      </c>
      <c r="Q18" s="56">
        <f t="shared" si="2"/>
        <v>0</v>
      </c>
    </row>
    <row r="19" spans="1:17" x14ac:dyDescent="0.2">
      <c r="A19" s="133"/>
      <c r="B19" s="44">
        <v>13</v>
      </c>
      <c r="C19" s="45"/>
      <c r="D19" s="46">
        <f>'MPS(input)'!$E$9</f>
        <v>0</v>
      </c>
      <c r="E19" s="47">
        <f>'MPS(input)'!$E$10</f>
        <v>0</v>
      </c>
      <c r="F19" s="48">
        <f>'MPS(input)'!$E$15</f>
        <v>0.39500000000000002</v>
      </c>
      <c r="G19" s="49">
        <f>'MPS(input)'!$E$16</f>
        <v>0</v>
      </c>
      <c r="H19" s="49">
        <f>'MPS(input)'!$E$17</f>
        <v>0</v>
      </c>
      <c r="I19" s="49">
        <f>'MPS(input)'!$E$18</f>
        <v>0</v>
      </c>
      <c r="J19" s="50"/>
      <c r="K19" s="50"/>
      <c r="L19" s="51">
        <f>'MPS(input)'!$E$21</f>
        <v>0</v>
      </c>
      <c r="M19" s="52">
        <f>'MPS(input)'!$E$22</f>
        <v>0</v>
      </c>
      <c r="N19" s="53">
        <f>'MPS(input)'!$E$23</f>
        <v>0</v>
      </c>
      <c r="O19" s="54">
        <f t="shared" si="1"/>
        <v>0</v>
      </c>
      <c r="P19" s="55">
        <f t="shared" si="0"/>
        <v>0</v>
      </c>
      <c r="Q19" s="56">
        <f t="shared" si="2"/>
        <v>0</v>
      </c>
    </row>
    <row r="20" spans="1:17" x14ac:dyDescent="0.2">
      <c r="A20" s="133"/>
      <c r="B20" s="44">
        <v>14</v>
      </c>
      <c r="C20" s="45"/>
      <c r="D20" s="46">
        <f>'MPS(input)'!$E$9</f>
        <v>0</v>
      </c>
      <c r="E20" s="47">
        <f>'MPS(input)'!$E$10</f>
        <v>0</v>
      </c>
      <c r="F20" s="48">
        <f>'MPS(input)'!$E$15</f>
        <v>0.39500000000000002</v>
      </c>
      <c r="G20" s="49">
        <f>'MPS(input)'!$E$16</f>
        <v>0</v>
      </c>
      <c r="H20" s="49">
        <f>'MPS(input)'!$E$17</f>
        <v>0</v>
      </c>
      <c r="I20" s="49">
        <f>'MPS(input)'!$E$18</f>
        <v>0</v>
      </c>
      <c r="J20" s="50"/>
      <c r="K20" s="50"/>
      <c r="L20" s="51">
        <f>'MPS(input)'!$E$21</f>
        <v>0</v>
      </c>
      <c r="M20" s="52">
        <f>'MPS(input)'!$E$22</f>
        <v>0</v>
      </c>
      <c r="N20" s="53">
        <f>'MPS(input)'!$E$23</f>
        <v>0</v>
      </c>
      <c r="O20" s="54">
        <f t="shared" si="1"/>
        <v>0</v>
      </c>
      <c r="P20" s="55">
        <f t="shared" si="0"/>
        <v>0</v>
      </c>
      <c r="Q20" s="56">
        <f t="shared" si="2"/>
        <v>0</v>
      </c>
    </row>
    <row r="21" spans="1:17" x14ac:dyDescent="0.2">
      <c r="A21" s="133"/>
      <c r="B21" s="44">
        <v>15</v>
      </c>
      <c r="C21" s="45"/>
      <c r="D21" s="46">
        <f>'MPS(input)'!$E$9</f>
        <v>0</v>
      </c>
      <c r="E21" s="47">
        <f>'MPS(input)'!$E$10</f>
        <v>0</v>
      </c>
      <c r="F21" s="48">
        <f>'MPS(input)'!$E$15</f>
        <v>0.39500000000000002</v>
      </c>
      <c r="G21" s="49">
        <f>'MPS(input)'!$E$16</f>
        <v>0</v>
      </c>
      <c r="H21" s="49">
        <f>'MPS(input)'!$E$17</f>
        <v>0</v>
      </c>
      <c r="I21" s="49">
        <f>'MPS(input)'!$E$18</f>
        <v>0</v>
      </c>
      <c r="J21" s="50"/>
      <c r="K21" s="50"/>
      <c r="L21" s="51">
        <f>'MPS(input)'!$E$21</f>
        <v>0</v>
      </c>
      <c r="M21" s="52">
        <f>'MPS(input)'!$E$22</f>
        <v>0</v>
      </c>
      <c r="N21" s="53">
        <f>'MPS(input)'!$E$23</f>
        <v>0</v>
      </c>
      <c r="O21" s="54">
        <f t="shared" si="1"/>
        <v>0</v>
      </c>
      <c r="P21" s="55">
        <f t="shared" si="0"/>
        <v>0</v>
      </c>
      <c r="Q21" s="56">
        <f t="shared" si="2"/>
        <v>0</v>
      </c>
    </row>
    <row r="22" spans="1:17" x14ac:dyDescent="0.2">
      <c r="A22" s="133"/>
      <c r="B22" s="44">
        <v>16</v>
      </c>
      <c r="C22" s="45"/>
      <c r="D22" s="46">
        <f>'MPS(input)'!$E$9</f>
        <v>0</v>
      </c>
      <c r="E22" s="47">
        <f>'MPS(input)'!$E$10</f>
        <v>0</v>
      </c>
      <c r="F22" s="48">
        <f>'MPS(input)'!$E$15</f>
        <v>0.39500000000000002</v>
      </c>
      <c r="G22" s="49">
        <f>'MPS(input)'!$E$16</f>
        <v>0</v>
      </c>
      <c r="H22" s="49">
        <f>'MPS(input)'!$E$17</f>
        <v>0</v>
      </c>
      <c r="I22" s="49">
        <f>'MPS(input)'!$E$18</f>
        <v>0</v>
      </c>
      <c r="J22" s="50"/>
      <c r="K22" s="50"/>
      <c r="L22" s="51">
        <f>'MPS(input)'!$E$21</f>
        <v>0</v>
      </c>
      <c r="M22" s="52">
        <f>'MPS(input)'!$E$22</f>
        <v>0</v>
      </c>
      <c r="N22" s="53">
        <f>'MPS(input)'!$E$23</f>
        <v>0</v>
      </c>
      <c r="O22" s="54">
        <f t="shared" si="1"/>
        <v>0</v>
      </c>
      <c r="P22" s="55">
        <f t="shared" si="0"/>
        <v>0</v>
      </c>
      <c r="Q22" s="56">
        <f t="shared" si="2"/>
        <v>0</v>
      </c>
    </row>
    <row r="23" spans="1:17" x14ac:dyDescent="0.2">
      <c r="A23" s="133"/>
      <c r="B23" s="44">
        <v>17</v>
      </c>
      <c r="C23" s="45"/>
      <c r="D23" s="46">
        <f>'MPS(input)'!$E$9</f>
        <v>0</v>
      </c>
      <c r="E23" s="47">
        <f>'MPS(input)'!$E$10</f>
        <v>0</v>
      </c>
      <c r="F23" s="48">
        <f>'MPS(input)'!$E$15</f>
        <v>0.39500000000000002</v>
      </c>
      <c r="G23" s="49">
        <f>'MPS(input)'!$E$16</f>
        <v>0</v>
      </c>
      <c r="H23" s="49">
        <f>'MPS(input)'!$E$17</f>
        <v>0</v>
      </c>
      <c r="I23" s="49">
        <f>'MPS(input)'!$E$18</f>
        <v>0</v>
      </c>
      <c r="J23" s="50"/>
      <c r="K23" s="50"/>
      <c r="L23" s="51">
        <f>'MPS(input)'!$E$21</f>
        <v>0</v>
      </c>
      <c r="M23" s="52">
        <f>'MPS(input)'!$E$22</f>
        <v>0</v>
      </c>
      <c r="N23" s="53">
        <f>'MPS(input)'!$E$23</f>
        <v>0</v>
      </c>
      <c r="O23" s="54">
        <f t="shared" si="1"/>
        <v>0</v>
      </c>
      <c r="P23" s="55">
        <f t="shared" si="0"/>
        <v>0</v>
      </c>
      <c r="Q23" s="56">
        <f t="shared" si="2"/>
        <v>0</v>
      </c>
    </row>
    <row r="24" spans="1:17" x14ac:dyDescent="0.2">
      <c r="A24" s="133"/>
      <c r="B24" s="44">
        <v>18</v>
      </c>
      <c r="C24" s="45"/>
      <c r="D24" s="46">
        <f>'MPS(input)'!$E$9</f>
        <v>0</v>
      </c>
      <c r="E24" s="47">
        <f>'MPS(input)'!$E$10</f>
        <v>0</v>
      </c>
      <c r="F24" s="48">
        <f>'MPS(input)'!$E$15</f>
        <v>0.39500000000000002</v>
      </c>
      <c r="G24" s="49">
        <f>'MPS(input)'!$E$16</f>
        <v>0</v>
      </c>
      <c r="H24" s="49">
        <f>'MPS(input)'!$E$17</f>
        <v>0</v>
      </c>
      <c r="I24" s="49">
        <f>'MPS(input)'!$E$18</f>
        <v>0</v>
      </c>
      <c r="J24" s="50"/>
      <c r="K24" s="50"/>
      <c r="L24" s="51">
        <f>'MPS(input)'!$E$21</f>
        <v>0</v>
      </c>
      <c r="M24" s="52">
        <f>'MPS(input)'!$E$22</f>
        <v>0</v>
      </c>
      <c r="N24" s="53">
        <f>'MPS(input)'!$E$23</f>
        <v>0</v>
      </c>
      <c r="O24" s="54">
        <f t="shared" si="1"/>
        <v>0</v>
      </c>
      <c r="P24" s="55">
        <f t="shared" si="0"/>
        <v>0</v>
      </c>
      <c r="Q24" s="56">
        <f t="shared" si="2"/>
        <v>0</v>
      </c>
    </row>
    <row r="25" spans="1:17" x14ac:dyDescent="0.2">
      <c r="A25" s="133"/>
      <c r="B25" s="44">
        <v>19</v>
      </c>
      <c r="C25" s="45"/>
      <c r="D25" s="46">
        <f>'MPS(input)'!$E$9</f>
        <v>0</v>
      </c>
      <c r="E25" s="47">
        <f>'MPS(input)'!$E$10</f>
        <v>0</v>
      </c>
      <c r="F25" s="48">
        <f>'MPS(input)'!$E$15</f>
        <v>0.39500000000000002</v>
      </c>
      <c r="G25" s="49">
        <f>'MPS(input)'!$E$16</f>
        <v>0</v>
      </c>
      <c r="H25" s="49">
        <f>'MPS(input)'!$E$17</f>
        <v>0</v>
      </c>
      <c r="I25" s="49">
        <f>'MPS(input)'!$E$18</f>
        <v>0</v>
      </c>
      <c r="J25" s="50"/>
      <c r="K25" s="50"/>
      <c r="L25" s="51">
        <f>'MPS(input)'!$E$21</f>
        <v>0</v>
      </c>
      <c r="M25" s="52">
        <f>'MPS(input)'!$E$22</f>
        <v>0</v>
      </c>
      <c r="N25" s="53">
        <f>'MPS(input)'!$E$23</f>
        <v>0</v>
      </c>
      <c r="O25" s="54">
        <f t="shared" si="1"/>
        <v>0</v>
      </c>
      <c r="P25" s="55">
        <f t="shared" si="0"/>
        <v>0</v>
      </c>
      <c r="Q25" s="56">
        <f t="shared" si="2"/>
        <v>0</v>
      </c>
    </row>
    <row r="26" spans="1:17" x14ac:dyDescent="0.2">
      <c r="A26" s="133"/>
      <c r="B26" s="44">
        <v>20</v>
      </c>
      <c r="C26" s="45"/>
      <c r="D26" s="46">
        <f>'MPS(input)'!$E$9</f>
        <v>0</v>
      </c>
      <c r="E26" s="47">
        <f>'MPS(input)'!$E$10</f>
        <v>0</v>
      </c>
      <c r="F26" s="48">
        <f>'MPS(input)'!$E$15</f>
        <v>0.39500000000000002</v>
      </c>
      <c r="G26" s="49">
        <f>'MPS(input)'!$E$16</f>
        <v>0</v>
      </c>
      <c r="H26" s="49">
        <f>'MPS(input)'!$E$17</f>
        <v>0</v>
      </c>
      <c r="I26" s="49">
        <f>'MPS(input)'!$E$18</f>
        <v>0</v>
      </c>
      <c r="J26" s="50"/>
      <c r="K26" s="50"/>
      <c r="L26" s="51">
        <f>'MPS(input)'!$E$21</f>
        <v>0</v>
      </c>
      <c r="M26" s="52">
        <f>'MPS(input)'!$E$22</f>
        <v>0</v>
      </c>
      <c r="N26" s="53">
        <f>'MPS(input)'!$E$23</f>
        <v>0</v>
      </c>
      <c r="O26" s="54">
        <f t="shared" si="1"/>
        <v>0</v>
      </c>
      <c r="P26" s="55">
        <f t="shared" si="0"/>
        <v>0</v>
      </c>
      <c r="Q26" s="56">
        <f t="shared" si="2"/>
        <v>0</v>
      </c>
    </row>
    <row r="27" spans="1:17" x14ac:dyDescent="0.2">
      <c r="A27" s="133"/>
      <c r="B27" s="57" t="s">
        <v>104</v>
      </c>
      <c r="C27" s="58" t="s">
        <v>105</v>
      </c>
      <c r="D27" s="58" t="s">
        <v>105</v>
      </c>
      <c r="E27" s="58" t="s">
        <v>105</v>
      </c>
      <c r="F27" s="58" t="s">
        <v>105</v>
      </c>
      <c r="G27" s="58" t="s">
        <v>105</v>
      </c>
      <c r="H27" s="58" t="s">
        <v>105</v>
      </c>
      <c r="I27" s="58" t="s">
        <v>105</v>
      </c>
      <c r="J27" s="58" t="s">
        <v>105</v>
      </c>
      <c r="K27" s="58" t="s">
        <v>105</v>
      </c>
      <c r="L27" s="58" t="s">
        <v>105</v>
      </c>
      <c r="M27" s="58" t="s">
        <v>105</v>
      </c>
      <c r="N27" s="58" t="s">
        <v>105</v>
      </c>
      <c r="O27" s="59">
        <f>SUMIF(O7:O26,"&gt;0",O7:O26)</f>
        <v>637.40526315789475</v>
      </c>
      <c r="P27" s="59">
        <f>SUMIF(P7:P26,"&gt;0",P7:P26)</f>
        <v>519.03</v>
      </c>
      <c r="Q27" s="59">
        <f>SUMIF(Q7:Q26,"&gt;0",Q7:Q26)</f>
        <v>118.37526315789478</v>
      </c>
    </row>
  </sheetData>
  <sheetProtection algorithmName="SHA-512" hashValue="3J4zOQigbuEAUbVvbQ76GRkqa74t8VT7n+upaWkDC4NI0k11JCIyf/OgtlV86gyCHuSZPJ4VYVGF4mXMj4QypA==" saltValue="kvXL446zda7lRxtonj5C9w==" spinCount="100000" sheet="1" formatCells="0" formatRows="0"/>
  <mergeCells count="4">
    <mergeCell ref="C3:E3"/>
    <mergeCell ref="F3:N3"/>
    <mergeCell ref="O3:Q3"/>
    <mergeCell ref="A7:A27"/>
  </mergeCells>
  <phoneticPr fontId="18"/>
  <pageMargins left="0.70866141732283472" right="0.70866141732283472" top="0.74803149606299213" bottom="0.74803149606299213" header="0.31496062992125984" footer="0.31496062992125984"/>
  <pageSetup paperSize="9" scale="5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'MPS(calc_process)'!$G$15:$G$17</xm:f>
          </x14:formula1>
          <xm:sqref>J7:J26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8"/>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6"/>
    <col min="10" max="16384" width="9" style="1"/>
  </cols>
  <sheetData>
    <row r="1" spans="1:9" x14ac:dyDescent="0.2">
      <c r="I1" s="9" t="str">
        <f>'MPS(input)'!K1</f>
        <v>Monitoring Spreadsheet: JCM_MM_AM002_ver01.0</v>
      </c>
    </row>
    <row r="2" spans="1:9" x14ac:dyDescent="0.2">
      <c r="I2" s="9" t="str">
        <f>'MPS(input)'!K2</f>
        <v>Reference Number: MM002</v>
      </c>
    </row>
    <row r="3" spans="1:9" ht="27.75" customHeight="1" x14ac:dyDescent="0.2">
      <c r="A3" s="134" t="s">
        <v>130</v>
      </c>
      <c r="B3" s="134"/>
      <c r="C3" s="134"/>
      <c r="D3" s="134"/>
      <c r="E3" s="134"/>
      <c r="F3" s="134"/>
      <c r="G3" s="134"/>
      <c r="H3" s="134"/>
      <c r="I3" s="134"/>
    </row>
    <row r="4" spans="1:9" ht="11.25" customHeight="1" x14ac:dyDescent="0.2"/>
    <row r="5" spans="1:9" ht="18.75" customHeight="1" thickBot="1" x14ac:dyDescent="0.25">
      <c r="A5" s="60" t="s">
        <v>106</v>
      </c>
      <c r="B5" s="61"/>
      <c r="C5" s="61"/>
      <c r="D5" s="61"/>
      <c r="E5" s="62"/>
      <c r="F5" s="63" t="s">
        <v>107</v>
      </c>
      <c r="G5" s="64" t="s">
        <v>108</v>
      </c>
      <c r="H5" s="63" t="s">
        <v>109</v>
      </c>
      <c r="I5" s="65" t="s">
        <v>0</v>
      </c>
    </row>
    <row r="6" spans="1:9" ht="18.75" customHeight="1" thickBot="1" x14ac:dyDescent="0.25">
      <c r="A6" s="66"/>
      <c r="B6" s="67" t="s">
        <v>110</v>
      </c>
      <c r="C6" s="67"/>
      <c r="D6" s="67"/>
      <c r="E6" s="67"/>
      <c r="F6" s="68" t="s">
        <v>111</v>
      </c>
      <c r="G6" s="69">
        <f>G8-G11</f>
        <v>118.37526315789478</v>
      </c>
      <c r="H6" s="70" t="s">
        <v>112</v>
      </c>
      <c r="I6" s="71" t="s">
        <v>113</v>
      </c>
    </row>
    <row r="7" spans="1:9" ht="18.75" customHeight="1" thickBot="1" x14ac:dyDescent="0.25">
      <c r="A7" s="60" t="s">
        <v>114</v>
      </c>
      <c r="B7" s="62"/>
      <c r="C7" s="61"/>
      <c r="D7" s="63"/>
      <c r="E7" s="63"/>
      <c r="F7" s="63"/>
      <c r="G7" s="72"/>
      <c r="H7" s="62"/>
      <c r="I7" s="63"/>
    </row>
    <row r="8" spans="1:9" ht="18.75" customHeight="1" thickBot="1" x14ac:dyDescent="0.25">
      <c r="A8" s="73"/>
      <c r="B8" s="74" t="s">
        <v>115</v>
      </c>
      <c r="C8" s="67"/>
      <c r="D8" s="67"/>
      <c r="E8" s="67"/>
      <c r="F8" s="68" t="s">
        <v>111</v>
      </c>
      <c r="G8" s="69">
        <f>G9</f>
        <v>637.40526315789475</v>
      </c>
      <c r="H8" s="70" t="s">
        <v>112</v>
      </c>
      <c r="I8" s="75" t="s">
        <v>116</v>
      </c>
    </row>
    <row r="9" spans="1:9" ht="18.75" customHeight="1" x14ac:dyDescent="0.2">
      <c r="A9" s="66"/>
      <c r="B9" s="76"/>
      <c r="C9" s="77" t="s">
        <v>115</v>
      </c>
      <c r="D9" s="77"/>
      <c r="E9" s="77"/>
      <c r="F9" s="75" t="s">
        <v>117</v>
      </c>
      <c r="G9" s="78">
        <f>'MPS(input_separate)'!$O$27</f>
        <v>637.40526315789475</v>
      </c>
      <c r="H9" s="75" t="s">
        <v>112</v>
      </c>
      <c r="I9" s="75" t="s">
        <v>116</v>
      </c>
    </row>
    <row r="10" spans="1:9" ht="18.75" customHeight="1" thickBot="1" x14ac:dyDescent="0.25">
      <c r="A10" s="60" t="s">
        <v>118</v>
      </c>
      <c r="B10" s="61"/>
      <c r="C10" s="61"/>
      <c r="D10" s="61"/>
      <c r="E10" s="62"/>
      <c r="F10" s="63"/>
      <c r="G10" s="60"/>
      <c r="H10" s="62"/>
      <c r="I10" s="63"/>
    </row>
    <row r="11" spans="1:9" ht="18.75" customHeight="1" thickBot="1" x14ac:dyDescent="0.25">
      <c r="A11" s="73"/>
      <c r="B11" s="79" t="s">
        <v>119</v>
      </c>
      <c r="C11" s="80"/>
      <c r="D11" s="80"/>
      <c r="E11" s="80"/>
      <c r="F11" s="81" t="s">
        <v>120</v>
      </c>
      <c r="G11" s="69">
        <f>G12</f>
        <v>519.03</v>
      </c>
      <c r="H11" s="82" t="s">
        <v>121</v>
      </c>
      <c r="I11" s="83" t="s">
        <v>122</v>
      </c>
    </row>
    <row r="12" spans="1:9" ht="18.75" customHeight="1" x14ac:dyDescent="0.2">
      <c r="A12" s="66"/>
      <c r="B12" s="76"/>
      <c r="C12" s="77" t="s">
        <v>123</v>
      </c>
      <c r="D12" s="77"/>
      <c r="E12" s="77"/>
      <c r="F12" s="83" t="s">
        <v>117</v>
      </c>
      <c r="G12" s="78">
        <f>'MPS(input_separate)'!$P$27</f>
        <v>519.03</v>
      </c>
      <c r="H12" s="83" t="s">
        <v>121</v>
      </c>
      <c r="I12" s="83" t="s">
        <v>122</v>
      </c>
    </row>
    <row r="13" spans="1:9" x14ac:dyDescent="0.2">
      <c r="A13" s="2"/>
      <c r="B13" s="2"/>
      <c r="C13" s="2"/>
      <c r="D13" s="2"/>
      <c r="E13" s="2"/>
      <c r="F13" s="8"/>
      <c r="G13" s="7"/>
      <c r="H13" s="7"/>
      <c r="I13" s="3"/>
    </row>
    <row r="14" spans="1:9" ht="21.75" customHeight="1" x14ac:dyDescent="0.2">
      <c r="E14" s="2" t="s">
        <v>124</v>
      </c>
      <c r="F14" s="5"/>
    </row>
    <row r="15" spans="1:9" ht="21.75" customHeight="1" x14ac:dyDescent="0.2">
      <c r="E15" s="84" t="s">
        <v>125</v>
      </c>
      <c r="F15" s="85"/>
      <c r="G15" s="10">
        <v>1.71</v>
      </c>
      <c r="H15" s="3"/>
    </row>
    <row r="16" spans="1:9" ht="21.75" customHeight="1" x14ac:dyDescent="0.2">
      <c r="E16" s="84" t="s">
        <v>126</v>
      </c>
      <c r="F16" s="86"/>
      <c r="G16" s="87">
        <v>2.79</v>
      </c>
      <c r="H16" s="3"/>
    </row>
    <row r="17" spans="5:8" ht="21.75" customHeight="1" x14ac:dyDescent="0.2">
      <c r="E17" s="84" t="s">
        <v>127</v>
      </c>
      <c r="F17" s="86"/>
      <c r="G17" s="87">
        <v>3.2</v>
      </c>
      <c r="H17" s="3"/>
    </row>
    <row r="18" spans="5:8" ht="21.75" customHeight="1" x14ac:dyDescent="0.2">
      <c r="E18" s="4"/>
      <c r="F18" s="4"/>
      <c r="G18" s="2"/>
      <c r="H18" s="2"/>
    </row>
  </sheetData>
  <sheetProtection algorithmName="SHA-512" hashValue="6RLKt0irxpGyQ2uIe6tkTOBK403HO+rylV9gO+DuzvATFoCVK5dBM7bSkZhiy2PWuhS4PwK0YfzH/72xm21CJQ==" saltValue="5b1ND84Wjq8nz3qbz9jA3Q==" spinCount="100000" sheet="1" objects="1" scenarios="1"/>
  <mergeCells count="1">
    <mergeCell ref="A3:I3"/>
  </mergeCells>
  <phoneticPr fontId="18"/>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RowHeight="13" x14ac:dyDescent="0.2"/>
  <cols>
    <col min="1" max="1" width="3.6328125" style="104" customWidth="1"/>
    <col min="2" max="2" width="36.36328125" style="104" customWidth="1"/>
    <col min="3" max="3" width="49.08984375" style="104" customWidth="1"/>
    <col min="4" max="256" width="9.08984375" style="104"/>
    <col min="257" max="257" width="3.6328125" style="104" customWidth="1"/>
    <col min="258" max="258" width="36.36328125" style="104" customWidth="1"/>
    <col min="259" max="259" width="49.08984375" style="104" customWidth="1"/>
    <col min="260" max="512" width="9.08984375" style="104"/>
    <col min="513" max="513" width="3.6328125" style="104" customWidth="1"/>
    <col min="514" max="514" width="36.36328125" style="104" customWidth="1"/>
    <col min="515" max="515" width="49.08984375" style="104" customWidth="1"/>
    <col min="516" max="768" width="9.08984375" style="104"/>
    <col min="769" max="769" width="3.6328125" style="104" customWidth="1"/>
    <col min="770" max="770" width="36.36328125" style="104" customWidth="1"/>
    <col min="771" max="771" width="49.08984375" style="104" customWidth="1"/>
    <col min="772" max="1024" width="9.08984375" style="104"/>
    <col min="1025" max="1025" width="3.6328125" style="104" customWidth="1"/>
    <col min="1026" max="1026" width="36.36328125" style="104" customWidth="1"/>
    <col min="1027" max="1027" width="49.08984375" style="104" customWidth="1"/>
    <col min="1028" max="1280" width="9.08984375" style="104"/>
    <col min="1281" max="1281" width="3.6328125" style="104" customWidth="1"/>
    <col min="1282" max="1282" width="36.36328125" style="104" customWidth="1"/>
    <col min="1283" max="1283" width="49.08984375" style="104" customWidth="1"/>
    <col min="1284" max="1536" width="9.08984375" style="104"/>
    <col min="1537" max="1537" width="3.6328125" style="104" customWidth="1"/>
    <col min="1538" max="1538" width="36.36328125" style="104" customWidth="1"/>
    <col min="1539" max="1539" width="49.08984375" style="104" customWidth="1"/>
    <col min="1540" max="1792" width="9.08984375" style="104"/>
    <col min="1793" max="1793" width="3.6328125" style="104" customWidth="1"/>
    <col min="1794" max="1794" width="36.36328125" style="104" customWidth="1"/>
    <col min="1795" max="1795" width="49.08984375" style="104" customWidth="1"/>
    <col min="1796" max="2048" width="9.08984375" style="104"/>
    <col min="2049" max="2049" width="3.6328125" style="104" customWidth="1"/>
    <col min="2050" max="2050" width="36.36328125" style="104" customWidth="1"/>
    <col min="2051" max="2051" width="49.08984375" style="104" customWidth="1"/>
    <col min="2052" max="2304" width="9.08984375" style="104"/>
    <col min="2305" max="2305" width="3.6328125" style="104" customWidth="1"/>
    <col min="2306" max="2306" width="36.36328125" style="104" customWidth="1"/>
    <col min="2307" max="2307" width="49.08984375" style="104" customWidth="1"/>
    <col min="2308" max="2560" width="9.08984375" style="104"/>
    <col min="2561" max="2561" width="3.6328125" style="104" customWidth="1"/>
    <col min="2562" max="2562" width="36.36328125" style="104" customWidth="1"/>
    <col min="2563" max="2563" width="49.08984375" style="104" customWidth="1"/>
    <col min="2564" max="2816" width="9.08984375" style="104"/>
    <col min="2817" max="2817" width="3.6328125" style="104" customWidth="1"/>
    <col min="2818" max="2818" width="36.36328125" style="104" customWidth="1"/>
    <col min="2819" max="2819" width="49.08984375" style="104" customWidth="1"/>
    <col min="2820" max="3072" width="9.08984375" style="104"/>
    <col min="3073" max="3073" width="3.6328125" style="104" customWidth="1"/>
    <col min="3074" max="3074" width="36.36328125" style="104" customWidth="1"/>
    <col min="3075" max="3075" width="49.08984375" style="104" customWidth="1"/>
    <col min="3076" max="3328" width="9.08984375" style="104"/>
    <col min="3329" max="3329" width="3.6328125" style="104" customWidth="1"/>
    <col min="3330" max="3330" width="36.36328125" style="104" customWidth="1"/>
    <col min="3331" max="3331" width="49.08984375" style="104" customWidth="1"/>
    <col min="3332" max="3584" width="9.08984375" style="104"/>
    <col min="3585" max="3585" width="3.6328125" style="104" customWidth="1"/>
    <col min="3586" max="3586" width="36.36328125" style="104" customWidth="1"/>
    <col min="3587" max="3587" width="49.08984375" style="104" customWidth="1"/>
    <col min="3588" max="3840" width="9.08984375" style="104"/>
    <col min="3841" max="3841" width="3.6328125" style="104" customWidth="1"/>
    <col min="3842" max="3842" width="36.36328125" style="104" customWidth="1"/>
    <col min="3843" max="3843" width="49.08984375" style="104" customWidth="1"/>
    <col min="3844" max="4096" width="9.08984375" style="104"/>
    <col min="4097" max="4097" width="3.6328125" style="104" customWidth="1"/>
    <col min="4098" max="4098" width="36.36328125" style="104" customWidth="1"/>
    <col min="4099" max="4099" width="49.08984375" style="104" customWidth="1"/>
    <col min="4100" max="4352" width="9.08984375" style="104"/>
    <col min="4353" max="4353" width="3.6328125" style="104" customWidth="1"/>
    <col min="4354" max="4354" width="36.36328125" style="104" customWidth="1"/>
    <col min="4355" max="4355" width="49.08984375" style="104" customWidth="1"/>
    <col min="4356" max="4608" width="9.08984375" style="104"/>
    <col min="4609" max="4609" width="3.6328125" style="104" customWidth="1"/>
    <col min="4610" max="4610" width="36.36328125" style="104" customWidth="1"/>
    <col min="4611" max="4611" width="49.08984375" style="104" customWidth="1"/>
    <col min="4612" max="4864" width="9.08984375" style="104"/>
    <col min="4865" max="4865" width="3.6328125" style="104" customWidth="1"/>
    <col min="4866" max="4866" width="36.36328125" style="104" customWidth="1"/>
    <col min="4867" max="4867" width="49.08984375" style="104" customWidth="1"/>
    <col min="4868" max="5120" width="9.08984375" style="104"/>
    <col min="5121" max="5121" width="3.6328125" style="104" customWidth="1"/>
    <col min="5122" max="5122" width="36.36328125" style="104" customWidth="1"/>
    <col min="5123" max="5123" width="49.08984375" style="104" customWidth="1"/>
    <col min="5124" max="5376" width="9.08984375" style="104"/>
    <col min="5377" max="5377" width="3.6328125" style="104" customWidth="1"/>
    <col min="5378" max="5378" width="36.36328125" style="104" customWidth="1"/>
    <col min="5379" max="5379" width="49.08984375" style="104" customWidth="1"/>
    <col min="5380" max="5632" width="9.08984375" style="104"/>
    <col min="5633" max="5633" width="3.6328125" style="104" customWidth="1"/>
    <col min="5634" max="5634" width="36.36328125" style="104" customWidth="1"/>
    <col min="5635" max="5635" width="49.08984375" style="104" customWidth="1"/>
    <col min="5636" max="5888" width="9.08984375" style="104"/>
    <col min="5889" max="5889" width="3.6328125" style="104" customWidth="1"/>
    <col min="5890" max="5890" width="36.36328125" style="104" customWidth="1"/>
    <col min="5891" max="5891" width="49.08984375" style="104" customWidth="1"/>
    <col min="5892" max="6144" width="9.08984375" style="104"/>
    <col min="6145" max="6145" width="3.6328125" style="104" customWidth="1"/>
    <col min="6146" max="6146" width="36.36328125" style="104" customWidth="1"/>
    <col min="6147" max="6147" width="49.08984375" style="104" customWidth="1"/>
    <col min="6148" max="6400" width="9.08984375" style="104"/>
    <col min="6401" max="6401" width="3.6328125" style="104" customWidth="1"/>
    <col min="6402" max="6402" width="36.36328125" style="104" customWidth="1"/>
    <col min="6403" max="6403" width="49.08984375" style="104" customWidth="1"/>
    <col min="6404" max="6656" width="9.08984375" style="104"/>
    <col min="6657" max="6657" width="3.6328125" style="104" customWidth="1"/>
    <col min="6658" max="6658" width="36.36328125" style="104" customWidth="1"/>
    <col min="6659" max="6659" width="49.08984375" style="104" customWidth="1"/>
    <col min="6660" max="6912" width="9.08984375" style="104"/>
    <col min="6913" max="6913" width="3.6328125" style="104" customWidth="1"/>
    <col min="6914" max="6914" width="36.36328125" style="104" customWidth="1"/>
    <col min="6915" max="6915" width="49.08984375" style="104" customWidth="1"/>
    <col min="6916" max="7168" width="9.08984375" style="104"/>
    <col min="7169" max="7169" width="3.6328125" style="104" customWidth="1"/>
    <col min="7170" max="7170" width="36.36328125" style="104" customWidth="1"/>
    <col min="7171" max="7171" width="49.08984375" style="104" customWidth="1"/>
    <col min="7172" max="7424" width="9.08984375" style="104"/>
    <col min="7425" max="7425" width="3.6328125" style="104" customWidth="1"/>
    <col min="7426" max="7426" width="36.36328125" style="104" customWidth="1"/>
    <col min="7427" max="7427" width="49.08984375" style="104" customWidth="1"/>
    <col min="7428" max="7680" width="9.08984375" style="104"/>
    <col min="7681" max="7681" width="3.6328125" style="104" customWidth="1"/>
    <col min="7682" max="7682" width="36.36328125" style="104" customWidth="1"/>
    <col min="7683" max="7683" width="49.08984375" style="104" customWidth="1"/>
    <col min="7684" max="7936" width="9.08984375" style="104"/>
    <col min="7937" max="7937" width="3.6328125" style="104" customWidth="1"/>
    <col min="7938" max="7938" width="36.36328125" style="104" customWidth="1"/>
    <col min="7939" max="7939" width="49.08984375" style="104" customWidth="1"/>
    <col min="7940" max="8192" width="9.08984375" style="104"/>
    <col min="8193" max="8193" width="3.6328125" style="104" customWidth="1"/>
    <col min="8194" max="8194" width="36.36328125" style="104" customWidth="1"/>
    <col min="8195" max="8195" width="49.08984375" style="104" customWidth="1"/>
    <col min="8196" max="8448" width="9.08984375" style="104"/>
    <col min="8449" max="8449" width="3.6328125" style="104" customWidth="1"/>
    <col min="8450" max="8450" width="36.36328125" style="104" customWidth="1"/>
    <col min="8451" max="8451" width="49.08984375" style="104" customWidth="1"/>
    <col min="8452" max="8704" width="9.08984375" style="104"/>
    <col min="8705" max="8705" width="3.6328125" style="104" customWidth="1"/>
    <col min="8706" max="8706" width="36.36328125" style="104" customWidth="1"/>
    <col min="8707" max="8707" width="49.08984375" style="104" customWidth="1"/>
    <col min="8708" max="8960" width="9.08984375" style="104"/>
    <col min="8961" max="8961" width="3.6328125" style="104" customWidth="1"/>
    <col min="8962" max="8962" width="36.36328125" style="104" customWidth="1"/>
    <col min="8963" max="8963" width="49.08984375" style="104" customWidth="1"/>
    <col min="8964" max="9216" width="9.08984375" style="104"/>
    <col min="9217" max="9217" width="3.6328125" style="104" customWidth="1"/>
    <col min="9218" max="9218" width="36.36328125" style="104" customWidth="1"/>
    <col min="9219" max="9219" width="49.08984375" style="104" customWidth="1"/>
    <col min="9220" max="9472" width="9.08984375" style="104"/>
    <col min="9473" max="9473" width="3.6328125" style="104" customWidth="1"/>
    <col min="9474" max="9474" width="36.36328125" style="104" customWidth="1"/>
    <col min="9475" max="9475" width="49.08984375" style="104" customWidth="1"/>
    <col min="9476" max="9728" width="9.08984375" style="104"/>
    <col min="9729" max="9729" width="3.6328125" style="104" customWidth="1"/>
    <col min="9730" max="9730" width="36.36328125" style="104" customWidth="1"/>
    <col min="9731" max="9731" width="49.08984375" style="104" customWidth="1"/>
    <col min="9732" max="9984" width="9.08984375" style="104"/>
    <col min="9985" max="9985" width="3.6328125" style="104" customWidth="1"/>
    <col min="9986" max="9986" width="36.36328125" style="104" customWidth="1"/>
    <col min="9987" max="9987" width="49.08984375" style="104" customWidth="1"/>
    <col min="9988" max="10240" width="9.08984375" style="104"/>
    <col min="10241" max="10241" width="3.6328125" style="104" customWidth="1"/>
    <col min="10242" max="10242" width="36.36328125" style="104" customWidth="1"/>
    <col min="10243" max="10243" width="49.08984375" style="104" customWidth="1"/>
    <col min="10244" max="10496" width="9.08984375" style="104"/>
    <col min="10497" max="10497" width="3.6328125" style="104" customWidth="1"/>
    <col min="10498" max="10498" width="36.36328125" style="104" customWidth="1"/>
    <col min="10499" max="10499" width="49.08984375" style="104" customWidth="1"/>
    <col min="10500" max="10752" width="9.08984375" style="104"/>
    <col min="10753" max="10753" width="3.6328125" style="104" customWidth="1"/>
    <col min="10754" max="10754" width="36.36328125" style="104" customWidth="1"/>
    <col min="10755" max="10755" width="49.08984375" style="104" customWidth="1"/>
    <col min="10756" max="11008" width="9.08984375" style="104"/>
    <col min="11009" max="11009" width="3.6328125" style="104" customWidth="1"/>
    <col min="11010" max="11010" width="36.36328125" style="104" customWidth="1"/>
    <col min="11011" max="11011" width="49.08984375" style="104" customWidth="1"/>
    <col min="11012" max="11264" width="9.08984375" style="104"/>
    <col min="11265" max="11265" width="3.6328125" style="104" customWidth="1"/>
    <col min="11266" max="11266" width="36.36328125" style="104" customWidth="1"/>
    <col min="11267" max="11267" width="49.08984375" style="104" customWidth="1"/>
    <col min="11268" max="11520" width="9.08984375" style="104"/>
    <col min="11521" max="11521" width="3.6328125" style="104" customWidth="1"/>
    <col min="11522" max="11522" width="36.36328125" style="104" customWidth="1"/>
    <col min="11523" max="11523" width="49.08984375" style="104" customWidth="1"/>
    <col min="11524" max="11776" width="9.08984375" style="104"/>
    <col min="11777" max="11777" width="3.6328125" style="104" customWidth="1"/>
    <col min="11778" max="11778" width="36.36328125" style="104" customWidth="1"/>
    <col min="11779" max="11779" width="49.08984375" style="104" customWidth="1"/>
    <col min="11780" max="12032" width="9.08984375" style="104"/>
    <col min="12033" max="12033" width="3.6328125" style="104" customWidth="1"/>
    <col min="12034" max="12034" width="36.36328125" style="104" customWidth="1"/>
    <col min="12035" max="12035" width="49.08984375" style="104" customWidth="1"/>
    <col min="12036" max="12288" width="9.08984375" style="104"/>
    <col min="12289" max="12289" width="3.6328125" style="104" customWidth="1"/>
    <col min="12290" max="12290" width="36.36328125" style="104" customWidth="1"/>
    <col min="12291" max="12291" width="49.08984375" style="104" customWidth="1"/>
    <col min="12292" max="12544" width="9.08984375" style="104"/>
    <col min="12545" max="12545" width="3.6328125" style="104" customWidth="1"/>
    <col min="12546" max="12546" width="36.36328125" style="104" customWidth="1"/>
    <col min="12547" max="12547" width="49.08984375" style="104" customWidth="1"/>
    <col min="12548" max="12800" width="9.08984375" style="104"/>
    <col min="12801" max="12801" width="3.6328125" style="104" customWidth="1"/>
    <col min="12802" max="12802" width="36.36328125" style="104" customWidth="1"/>
    <col min="12803" max="12803" width="49.08984375" style="104" customWidth="1"/>
    <col min="12804" max="13056" width="9.08984375" style="104"/>
    <col min="13057" max="13057" width="3.6328125" style="104" customWidth="1"/>
    <col min="13058" max="13058" width="36.36328125" style="104" customWidth="1"/>
    <col min="13059" max="13059" width="49.08984375" style="104" customWidth="1"/>
    <col min="13060" max="13312" width="9.08984375" style="104"/>
    <col min="13313" max="13313" width="3.6328125" style="104" customWidth="1"/>
    <col min="13314" max="13314" width="36.36328125" style="104" customWidth="1"/>
    <col min="13315" max="13315" width="49.08984375" style="104" customWidth="1"/>
    <col min="13316" max="13568" width="9.08984375" style="104"/>
    <col min="13569" max="13569" width="3.6328125" style="104" customWidth="1"/>
    <col min="13570" max="13570" width="36.36328125" style="104" customWidth="1"/>
    <col min="13571" max="13571" width="49.08984375" style="104" customWidth="1"/>
    <col min="13572" max="13824" width="9.08984375" style="104"/>
    <col min="13825" max="13825" width="3.6328125" style="104" customWidth="1"/>
    <col min="13826" max="13826" width="36.36328125" style="104" customWidth="1"/>
    <col min="13827" max="13827" width="49.08984375" style="104" customWidth="1"/>
    <col min="13828" max="14080" width="9.08984375" style="104"/>
    <col min="14081" max="14081" width="3.6328125" style="104" customWidth="1"/>
    <col min="14082" max="14082" width="36.36328125" style="104" customWidth="1"/>
    <col min="14083" max="14083" width="49.08984375" style="104" customWidth="1"/>
    <col min="14084" max="14336" width="9.08984375" style="104"/>
    <col min="14337" max="14337" width="3.6328125" style="104" customWidth="1"/>
    <col min="14338" max="14338" width="36.36328125" style="104" customWidth="1"/>
    <col min="14339" max="14339" width="49.08984375" style="104" customWidth="1"/>
    <col min="14340" max="14592" width="9.08984375" style="104"/>
    <col min="14593" max="14593" width="3.6328125" style="104" customWidth="1"/>
    <col min="14594" max="14594" width="36.36328125" style="104" customWidth="1"/>
    <col min="14595" max="14595" width="49.08984375" style="104" customWidth="1"/>
    <col min="14596" max="14848" width="9.08984375" style="104"/>
    <col min="14849" max="14849" width="3.6328125" style="104" customWidth="1"/>
    <col min="14850" max="14850" width="36.36328125" style="104" customWidth="1"/>
    <col min="14851" max="14851" width="49.08984375" style="104" customWidth="1"/>
    <col min="14852" max="15104" width="9.08984375" style="104"/>
    <col min="15105" max="15105" width="3.6328125" style="104" customWidth="1"/>
    <col min="15106" max="15106" width="36.36328125" style="104" customWidth="1"/>
    <col min="15107" max="15107" width="49.08984375" style="104" customWidth="1"/>
    <col min="15108" max="15360" width="9.08984375" style="104"/>
    <col min="15361" max="15361" width="3.6328125" style="104" customWidth="1"/>
    <col min="15362" max="15362" width="36.36328125" style="104" customWidth="1"/>
    <col min="15363" max="15363" width="49.08984375" style="104" customWidth="1"/>
    <col min="15364" max="15616" width="9.08984375" style="104"/>
    <col min="15617" max="15617" width="3.6328125" style="104" customWidth="1"/>
    <col min="15618" max="15618" width="36.36328125" style="104" customWidth="1"/>
    <col min="15619" max="15619" width="49.08984375" style="104" customWidth="1"/>
    <col min="15620" max="15872" width="9.08984375" style="104"/>
    <col min="15873" max="15873" width="3.6328125" style="104" customWidth="1"/>
    <col min="15874" max="15874" width="36.36328125" style="104" customWidth="1"/>
    <col min="15875" max="15875" width="49.08984375" style="104" customWidth="1"/>
    <col min="15876" max="16128" width="9.08984375" style="104"/>
    <col min="16129" max="16129" width="3.6328125" style="104" customWidth="1"/>
    <col min="16130" max="16130" width="36.36328125" style="104" customWidth="1"/>
    <col min="16131" max="16131" width="49.08984375" style="104" customWidth="1"/>
    <col min="16132" max="16384" width="9.08984375" style="104"/>
  </cols>
  <sheetData>
    <row r="1" spans="1:3" ht="18" customHeight="1" x14ac:dyDescent="0.2">
      <c r="C1" s="105" t="str">
        <f>'MPS(input)'!K1</f>
        <v>Monitoring Spreadsheet: JCM_MM_AM002_ver01.0</v>
      </c>
    </row>
    <row r="2" spans="1:3" ht="18" customHeight="1" x14ac:dyDescent="0.2">
      <c r="C2" s="105" t="str">
        <f>'MPS(input)'!K2</f>
        <v>Reference Number: MM002</v>
      </c>
    </row>
    <row r="3" spans="1:3" ht="24" customHeight="1" x14ac:dyDescent="0.2">
      <c r="A3" s="135" t="s">
        <v>135</v>
      </c>
      <c r="B3" s="135"/>
      <c r="C3" s="135"/>
    </row>
    <row r="5" spans="1:3" ht="21" customHeight="1" x14ac:dyDescent="0.2">
      <c r="B5" s="106" t="s">
        <v>136</v>
      </c>
      <c r="C5" s="106" t="s">
        <v>137</v>
      </c>
    </row>
    <row r="6" spans="1:3" ht="119.25" customHeight="1" x14ac:dyDescent="0.2">
      <c r="B6" s="107" t="s">
        <v>151</v>
      </c>
      <c r="C6" s="107" t="s">
        <v>152</v>
      </c>
    </row>
    <row r="7" spans="1:3" ht="70" x14ac:dyDescent="0.2">
      <c r="B7" s="107" t="s">
        <v>153</v>
      </c>
      <c r="C7" s="107" t="s">
        <v>155</v>
      </c>
    </row>
    <row r="8" spans="1:3" ht="54" customHeight="1" x14ac:dyDescent="0.2">
      <c r="B8" s="107"/>
      <c r="C8" s="107"/>
    </row>
    <row r="9" spans="1:3" ht="54" customHeight="1" x14ac:dyDescent="0.2">
      <c r="B9" s="107"/>
      <c r="C9" s="107"/>
    </row>
    <row r="10" spans="1:3" ht="54" customHeight="1" x14ac:dyDescent="0.2">
      <c r="B10" s="107"/>
      <c r="C10" s="107"/>
    </row>
    <row r="11" spans="1:3" ht="54" customHeight="1" x14ac:dyDescent="0.2">
      <c r="B11" s="107"/>
      <c r="C11" s="107"/>
    </row>
    <row r="12" spans="1:3" ht="54" customHeight="1" x14ac:dyDescent="0.2">
      <c r="B12" s="107"/>
      <c r="C12" s="107"/>
    </row>
  </sheetData>
  <sheetProtection algorithmName="SHA-512" hashValue="EQjdv9n+bA6A4AGy+Sslmi0S7VXEGjMVfEj9M6BlsSZAlWAsYr5z5ZW2UTdxWyHHTZAzpOaRzT78jccketxd3Q==" saltValue="XKruS5slKClphovdF2kOfg==" spinCount="100000" sheet="1" formatCells="0" formatRows="0" insertRows="0"/>
  <mergeCells count="1">
    <mergeCell ref="A3:C3"/>
  </mergeCells>
  <phoneticPr fontId="18"/>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32"/>
  <sheetViews>
    <sheetView showGridLines="0" view="pageBreakPreview" zoomScale="70" zoomScaleNormal="60" zoomScaleSheetLayoutView="70" workbookViewId="0"/>
  </sheetViews>
  <sheetFormatPr defaultColWidth="9" defaultRowHeight="14" x14ac:dyDescent="0.2"/>
  <cols>
    <col min="1" max="1" width="3.6328125" style="22" customWidth="1"/>
    <col min="2" max="2" width="20.6328125" style="22" customWidth="1"/>
    <col min="3" max="4" width="13.6328125" style="22" customWidth="1"/>
    <col min="5" max="5" width="32.26953125" style="22" customWidth="1"/>
    <col min="6" max="6" width="15.6328125" style="22" customWidth="1"/>
    <col min="7" max="8" width="13.6328125" style="22" customWidth="1"/>
    <col min="9" max="9" width="20.6328125" style="22" customWidth="1"/>
    <col min="10" max="10" width="70.6328125" style="22" customWidth="1"/>
    <col min="11" max="12" width="17.6328125" style="22" customWidth="1"/>
    <col min="13" max="16384" width="9" style="22"/>
  </cols>
  <sheetData>
    <row r="1" spans="1:12" ht="18" customHeight="1" x14ac:dyDescent="0.2">
      <c r="L1" s="90" t="str">
        <f>'MPS(input)'!K1</f>
        <v>Monitoring Spreadsheet: JCM_MM_AM002_ver01.0</v>
      </c>
    </row>
    <row r="2" spans="1:12" ht="18" customHeight="1" x14ac:dyDescent="0.2">
      <c r="L2" s="90" t="str">
        <f>'MPS(input)'!K2</f>
        <v>Reference Number: MM002</v>
      </c>
    </row>
    <row r="3" spans="1:12" ht="27.75" customHeight="1" x14ac:dyDescent="0.2">
      <c r="A3" s="91" t="s">
        <v>138</v>
      </c>
      <c r="B3" s="91"/>
      <c r="C3" s="92"/>
      <c r="D3" s="92"/>
      <c r="E3" s="92"/>
      <c r="F3" s="92"/>
      <c r="G3" s="92"/>
      <c r="H3" s="92"/>
      <c r="I3" s="92"/>
      <c r="J3" s="92"/>
      <c r="K3" s="92"/>
      <c r="L3" s="93"/>
    </row>
    <row r="5" spans="1:12" ht="18.75" customHeight="1" x14ac:dyDescent="0.2">
      <c r="A5" s="94" t="s">
        <v>140</v>
      </c>
      <c r="B5" s="94"/>
      <c r="C5" s="94"/>
    </row>
    <row r="6" spans="1:12" ht="18.75" customHeight="1" x14ac:dyDescent="0.2">
      <c r="A6" s="94"/>
      <c r="B6" s="95" t="s">
        <v>2</v>
      </c>
      <c r="C6" s="95" t="s">
        <v>3</v>
      </c>
      <c r="D6" s="95" t="s">
        <v>4</v>
      </c>
      <c r="E6" s="95" t="s">
        <v>5</v>
      </c>
      <c r="F6" s="95" t="s">
        <v>6</v>
      </c>
      <c r="G6" s="95" t="s">
        <v>7</v>
      </c>
      <c r="H6" s="95" t="s">
        <v>8</v>
      </c>
      <c r="I6" s="95" t="s">
        <v>9</v>
      </c>
      <c r="J6" s="95" t="s">
        <v>10</v>
      </c>
      <c r="K6" s="95" t="s">
        <v>11</v>
      </c>
      <c r="L6" s="95" t="s">
        <v>147</v>
      </c>
    </row>
    <row r="7" spans="1:12" s="96" customFormat="1" ht="39" customHeight="1" x14ac:dyDescent="0.2">
      <c r="B7" s="95" t="s">
        <v>149</v>
      </c>
      <c r="C7" s="95" t="s">
        <v>12</v>
      </c>
      <c r="D7" s="95" t="s">
        <v>13</v>
      </c>
      <c r="E7" s="95" t="s">
        <v>14</v>
      </c>
      <c r="F7" s="95" t="s">
        <v>148</v>
      </c>
      <c r="G7" s="95" t="s">
        <v>16</v>
      </c>
      <c r="H7" s="95" t="s">
        <v>17</v>
      </c>
      <c r="I7" s="95" t="s">
        <v>18</v>
      </c>
      <c r="J7" s="95" t="s">
        <v>19</v>
      </c>
      <c r="K7" s="95" t="s">
        <v>20</v>
      </c>
      <c r="L7" s="95" t="s">
        <v>21</v>
      </c>
    </row>
    <row r="8" spans="1:12" ht="150" customHeight="1" x14ac:dyDescent="0.2">
      <c r="B8" s="108"/>
      <c r="C8" s="11" t="s">
        <v>28</v>
      </c>
      <c r="D8" s="12" t="s">
        <v>29</v>
      </c>
      <c r="E8" s="88" t="s">
        <v>30</v>
      </c>
      <c r="F8" s="13" t="s">
        <v>31</v>
      </c>
      <c r="G8" s="14" t="s">
        <v>32</v>
      </c>
      <c r="H8" s="15" t="s">
        <v>26</v>
      </c>
      <c r="I8" s="15" t="s">
        <v>34</v>
      </c>
      <c r="J8" s="16" t="s">
        <v>35</v>
      </c>
      <c r="K8" s="17" t="s">
        <v>36</v>
      </c>
      <c r="L8" s="17" t="s">
        <v>37</v>
      </c>
    </row>
    <row r="9" spans="1:12" ht="70.150000000000006" customHeight="1" x14ac:dyDescent="0.2">
      <c r="B9" s="108"/>
      <c r="C9" s="11" t="s">
        <v>38</v>
      </c>
      <c r="D9" s="12" t="s">
        <v>39</v>
      </c>
      <c r="E9" s="88" t="s">
        <v>40</v>
      </c>
      <c r="F9" s="18"/>
      <c r="G9" s="88" t="s">
        <v>41</v>
      </c>
      <c r="H9" s="15" t="s">
        <v>22</v>
      </c>
      <c r="I9" s="15" t="s">
        <v>43</v>
      </c>
      <c r="J9" s="17" t="s">
        <v>44</v>
      </c>
      <c r="K9" s="17" t="s">
        <v>36</v>
      </c>
      <c r="L9" s="17" t="s">
        <v>45</v>
      </c>
    </row>
    <row r="10" spans="1:12" ht="150" customHeight="1" x14ac:dyDescent="0.2">
      <c r="B10" s="108"/>
      <c r="C10" s="11" t="s">
        <v>46</v>
      </c>
      <c r="D10" s="12" t="s">
        <v>47</v>
      </c>
      <c r="E10" s="88" t="s">
        <v>48</v>
      </c>
      <c r="F10" s="18"/>
      <c r="G10" s="14" t="s">
        <v>32</v>
      </c>
      <c r="H10" s="15" t="s">
        <v>26</v>
      </c>
      <c r="I10" s="15" t="s">
        <v>34</v>
      </c>
      <c r="J10" s="16" t="s">
        <v>35</v>
      </c>
      <c r="K10" s="17" t="s">
        <v>36</v>
      </c>
      <c r="L10" s="17" t="s">
        <v>45</v>
      </c>
    </row>
    <row r="11" spans="1:12" ht="8.25" customHeight="1" x14ac:dyDescent="0.2"/>
    <row r="12" spans="1:12" ht="20.25" customHeight="1" x14ac:dyDescent="0.2">
      <c r="A12" s="94" t="s">
        <v>141</v>
      </c>
      <c r="B12" s="94"/>
    </row>
    <row r="13" spans="1:12" ht="20.25" customHeight="1" x14ac:dyDescent="0.2">
      <c r="B13" s="121" t="s">
        <v>2</v>
      </c>
      <c r="C13" s="121"/>
      <c r="D13" s="121" t="s">
        <v>3</v>
      </c>
      <c r="E13" s="121"/>
      <c r="F13" s="95" t="s">
        <v>4</v>
      </c>
      <c r="G13" s="95" t="s">
        <v>5</v>
      </c>
      <c r="H13" s="121" t="s">
        <v>6</v>
      </c>
      <c r="I13" s="121"/>
      <c r="J13" s="121"/>
      <c r="K13" s="121" t="s">
        <v>7</v>
      </c>
      <c r="L13" s="121"/>
    </row>
    <row r="14" spans="1:12" ht="39" customHeight="1" x14ac:dyDescent="0.2">
      <c r="B14" s="121" t="s">
        <v>13</v>
      </c>
      <c r="C14" s="121"/>
      <c r="D14" s="121" t="s">
        <v>14</v>
      </c>
      <c r="E14" s="121"/>
      <c r="F14" s="95" t="s">
        <v>15</v>
      </c>
      <c r="G14" s="95" t="s">
        <v>16</v>
      </c>
      <c r="H14" s="121" t="s">
        <v>18</v>
      </c>
      <c r="I14" s="121"/>
      <c r="J14" s="121"/>
      <c r="K14" s="121" t="s">
        <v>21</v>
      </c>
      <c r="L14" s="121"/>
    </row>
    <row r="15" spans="1:12" ht="70.150000000000006" customHeight="1" x14ac:dyDescent="0.2">
      <c r="A15" s="19"/>
      <c r="B15" s="137" t="s">
        <v>49</v>
      </c>
      <c r="C15" s="137"/>
      <c r="D15" s="115" t="s">
        <v>50</v>
      </c>
      <c r="E15" s="115"/>
      <c r="F15" s="110">
        <f>'MPS(input)'!E15</f>
        <v>0.39500000000000002</v>
      </c>
      <c r="G15" s="88" t="s">
        <v>51</v>
      </c>
      <c r="H15" s="138" t="str">
        <f>IF('MPS(input)'!G15="","",'MPS(input)'!G15)</f>
        <v>PDD of the most recently registered CDM project hosted in Myanmar or the latest version of the “Tool to calculate the emission factor for an electricity system” under the CDM at the time of validation.</v>
      </c>
      <c r="I15" s="138"/>
      <c r="J15" s="138"/>
      <c r="K15" s="139" t="str">
        <f>IF('MPS(input)'!J15="","",'MPS(input)'!J15)</f>
        <v>EFelc is reffered to CDM7731.</v>
      </c>
      <c r="L15" s="139"/>
    </row>
    <row r="16" spans="1:12" ht="70.150000000000006" customHeight="1" x14ac:dyDescent="0.2">
      <c r="A16" s="19"/>
      <c r="B16" s="137" t="s">
        <v>49</v>
      </c>
      <c r="C16" s="137"/>
      <c r="D16" s="115" t="s">
        <v>52</v>
      </c>
      <c r="E16" s="115"/>
      <c r="F16" s="23">
        <f>IF(ISERROR(3.6*(100/F21)*F23),0,3.6*(100/F21)*F23)</f>
        <v>0</v>
      </c>
      <c r="G16" s="88" t="s">
        <v>51</v>
      </c>
      <c r="H16" s="138" t="str">
        <f>IF('MPS(input)'!G16="","",'MPS(input)'!G16)</f>
        <v>Power generation efficiency obtained from manufacturer's specification</v>
      </c>
      <c r="I16" s="138"/>
      <c r="J16" s="138"/>
      <c r="K16" s="140" t="str">
        <f>IF('MPS(input)'!J16="","",'MPS(input)'!J16)</f>
        <v>Calculated</v>
      </c>
      <c r="L16" s="141"/>
    </row>
    <row r="17" spans="1:12" ht="70.150000000000006" customHeight="1" x14ac:dyDescent="0.2">
      <c r="A17" s="19"/>
      <c r="B17" s="137" t="s">
        <v>49</v>
      </c>
      <c r="C17" s="137"/>
      <c r="D17" s="115" t="s">
        <v>55</v>
      </c>
      <c r="E17" s="115"/>
      <c r="F17" s="23">
        <f>IF(ISERROR(F9*F22*F23/F10),0,F9*F22*F23/F10)</f>
        <v>0</v>
      </c>
      <c r="G17" s="88" t="s">
        <v>51</v>
      </c>
      <c r="H17" s="138" t="str">
        <f>IF('MPS(input)'!G17="","",'MPS(input)'!G17)</f>
        <v>The power generation efficiency calculated from monitored data of the amount of fuel input for power generation and the amount of electricity generated</v>
      </c>
      <c r="I17" s="138"/>
      <c r="J17" s="138"/>
      <c r="K17" s="140" t="str">
        <f>IF('MPS(input)'!J17="","",'MPS(input)'!J17)</f>
        <v>Calculated</v>
      </c>
      <c r="L17" s="141"/>
    </row>
    <row r="18" spans="1:12" ht="120" customHeight="1" x14ac:dyDescent="0.2">
      <c r="A18" s="19"/>
      <c r="B18" s="137" t="s">
        <v>49</v>
      </c>
      <c r="C18" s="137"/>
      <c r="D18" s="115" t="s">
        <v>57</v>
      </c>
      <c r="E18" s="115"/>
      <c r="F18" s="23">
        <f>'MPS(input)'!E18</f>
        <v>0</v>
      </c>
      <c r="G18" s="88" t="s">
        <v>51</v>
      </c>
      <c r="H18" s="138" t="str">
        <f>IF('MPS(input)'!G18="","",'MPS(input)'!G18)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38"/>
      <c r="J18" s="138"/>
      <c r="K18" s="139" t="str">
        <f>IF('MPS(input)'!J18="","",'MPS(input)'!J18)</f>
        <v/>
      </c>
      <c r="L18" s="139"/>
    </row>
    <row r="19" spans="1:12" ht="70.150000000000006" customHeight="1" x14ac:dyDescent="0.2">
      <c r="A19" s="19"/>
      <c r="B19" s="137" t="s">
        <v>59</v>
      </c>
      <c r="C19" s="137"/>
      <c r="D19" s="115" t="s">
        <v>60</v>
      </c>
      <c r="E19" s="115"/>
      <c r="F19" s="25" t="s">
        <v>31</v>
      </c>
      <c r="G19" s="26" t="s">
        <v>31</v>
      </c>
      <c r="H19" s="138" t="str">
        <f>IF('MPS(input)'!G19="","",'MPS(input)'!G19)</f>
        <v>Selected from the default values set in the methodology</v>
      </c>
      <c r="I19" s="138"/>
      <c r="J19" s="138"/>
      <c r="K19" s="140" t="str">
        <f>IF('MPS(input)'!J19="","",'MPS(input)'!J19)</f>
        <v>Input on "MPS
(input_separate)"</v>
      </c>
      <c r="L19" s="141"/>
    </row>
    <row r="20" spans="1:12" ht="70.150000000000006" customHeight="1" x14ac:dyDescent="0.2">
      <c r="A20" s="19"/>
      <c r="B20" s="137" t="s">
        <v>64</v>
      </c>
      <c r="C20" s="137"/>
      <c r="D20" s="115" t="s">
        <v>65</v>
      </c>
      <c r="E20" s="115"/>
      <c r="F20" s="25" t="s">
        <v>31</v>
      </c>
      <c r="G20" s="26" t="s">
        <v>31</v>
      </c>
      <c r="H20" s="138" t="str">
        <f>IF('MPS(input)'!G20="","",'MPS(input)'!G20)</f>
        <v>Specifications for the quotation or factory acceptance test data at the time of shipment by manufacturer</v>
      </c>
      <c r="I20" s="138"/>
      <c r="J20" s="138"/>
      <c r="K20" s="140" t="str">
        <f>IF('MPS(input)'!J20="","",'MPS(input)'!J20)</f>
        <v>Input on "MPS
(input_separate)"</v>
      </c>
      <c r="L20" s="141"/>
    </row>
    <row r="21" spans="1:12" ht="70.150000000000006" customHeight="1" x14ac:dyDescent="0.2">
      <c r="A21" s="19"/>
      <c r="B21" s="137" t="s">
        <v>67</v>
      </c>
      <c r="C21" s="137"/>
      <c r="D21" s="115" t="s">
        <v>68</v>
      </c>
      <c r="E21" s="115"/>
      <c r="F21" s="111">
        <f>'MPS(input)'!E21</f>
        <v>0</v>
      </c>
      <c r="G21" s="28" t="s">
        <v>69</v>
      </c>
      <c r="H21" s="138" t="str">
        <f>IF('MPS(input)'!G21="","",'MPS(input)'!G21)</f>
        <v>Specification of the captive power generation system provided by the manufacturer</v>
      </c>
      <c r="I21" s="138"/>
      <c r="J21" s="138"/>
      <c r="K21" s="139" t="str">
        <f>IF('MPS(input)'!J21="","",'MPS(input)'!J21)</f>
        <v/>
      </c>
      <c r="L21" s="139"/>
    </row>
    <row r="22" spans="1:12" ht="120" customHeight="1" x14ac:dyDescent="0.2">
      <c r="A22" s="19"/>
      <c r="B22" s="137" t="s">
        <v>71</v>
      </c>
      <c r="C22" s="137"/>
      <c r="D22" s="115" t="s">
        <v>72</v>
      </c>
      <c r="E22" s="115"/>
      <c r="F22" s="111">
        <f>'MPS(input)'!E22</f>
        <v>0</v>
      </c>
      <c r="G22" s="28" t="s">
        <v>73</v>
      </c>
      <c r="H22" s="138" t="str">
        <f>IF('MPS(input)'!G22="","",'MPS(input)'!G22)</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2" s="138"/>
      <c r="J22" s="138"/>
      <c r="K22" s="139" t="str">
        <f>IF('MPS(input)'!J22="","",'MPS(input)'!J22)</f>
        <v/>
      </c>
      <c r="L22" s="139"/>
    </row>
    <row r="23" spans="1:12" ht="120" customHeight="1" x14ac:dyDescent="0.2">
      <c r="A23" s="19"/>
      <c r="B23" s="137" t="s">
        <v>75</v>
      </c>
      <c r="C23" s="137"/>
      <c r="D23" s="115" t="s">
        <v>76</v>
      </c>
      <c r="E23" s="115"/>
      <c r="F23" s="112">
        <f>'MPS(input)'!E23</f>
        <v>0</v>
      </c>
      <c r="G23" s="28" t="s">
        <v>77</v>
      </c>
      <c r="H23" s="138" t="str">
        <f>IF('MPS(input)'!G23="","",'MPS(input)'!G23)</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3" s="138"/>
      <c r="J23" s="138"/>
      <c r="K23" s="139" t="str">
        <f>IF('MPS(input)'!J23="","",'MPS(input)'!J23)</f>
        <v/>
      </c>
      <c r="L23" s="139"/>
    </row>
    <row r="24" spans="1:12" ht="6.75" customHeight="1" x14ac:dyDescent="0.2"/>
    <row r="25" spans="1:12" ht="18.75" customHeight="1" x14ac:dyDescent="0.2">
      <c r="A25" s="97" t="s">
        <v>142</v>
      </c>
      <c r="B25" s="97"/>
      <c r="C25" s="97"/>
    </row>
    <row r="26" spans="1:12" ht="17.5" thickBot="1" x14ac:dyDescent="0.25">
      <c r="B26" s="98" t="s">
        <v>149</v>
      </c>
      <c r="C26" s="124" t="s">
        <v>134</v>
      </c>
      <c r="D26" s="124"/>
      <c r="E26" s="98" t="s">
        <v>16</v>
      </c>
    </row>
    <row r="27" spans="1:12" ht="16.5" thickBot="1" x14ac:dyDescent="0.25">
      <c r="B27" s="109"/>
      <c r="C27" s="125">
        <f>ROUNDDOWN('MRS(calc_process)'!G6, 0)</f>
        <v>0</v>
      </c>
      <c r="D27" s="126"/>
      <c r="E27" s="99" t="s">
        <v>112</v>
      </c>
    </row>
    <row r="28" spans="1:12" ht="20.25" customHeight="1" x14ac:dyDescent="0.2">
      <c r="C28" s="100"/>
      <c r="D28" s="100"/>
      <c r="G28" s="101"/>
      <c r="H28" s="101"/>
    </row>
    <row r="29" spans="1:12" ht="18.75" customHeight="1" x14ac:dyDescent="0.2">
      <c r="A29" s="94" t="s">
        <v>1</v>
      </c>
      <c r="B29" s="94"/>
    </row>
    <row r="30" spans="1:12" ht="18" customHeight="1" x14ac:dyDescent="0.2">
      <c r="B30" s="136" t="s">
        <v>23</v>
      </c>
      <c r="C30" s="136"/>
      <c r="D30" s="123" t="s">
        <v>24</v>
      </c>
      <c r="E30" s="123"/>
      <c r="F30" s="123"/>
      <c r="G30" s="123"/>
      <c r="H30" s="123"/>
      <c r="I30" s="123"/>
      <c r="J30" s="123"/>
      <c r="K30" s="103"/>
    </row>
    <row r="31" spans="1:12" ht="18" customHeight="1" x14ac:dyDescent="0.2">
      <c r="B31" s="136" t="s">
        <v>22</v>
      </c>
      <c r="C31" s="136"/>
      <c r="D31" s="123" t="s">
        <v>25</v>
      </c>
      <c r="E31" s="123"/>
      <c r="F31" s="123"/>
      <c r="G31" s="123"/>
      <c r="H31" s="123"/>
      <c r="I31" s="123"/>
      <c r="J31" s="123"/>
      <c r="K31" s="103"/>
    </row>
    <row r="32" spans="1:12" ht="18" customHeight="1" x14ac:dyDescent="0.2">
      <c r="B32" s="136" t="s">
        <v>26</v>
      </c>
      <c r="C32" s="136"/>
      <c r="D32" s="123" t="s">
        <v>27</v>
      </c>
      <c r="E32" s="123"/>
      <c r="F32" s="123"/>
      <c r="G32" s="123"/>
      <c r="H32" s="123"/>
      <c r="I32" s="123"/>
      <c r="J32" s="123"/>
      <c r="K32" s="103"/>
    </row>
  </sheetData>
  <sheetProtection algorithmName="SHA-512" hashValue="ADFNZw98/SRdwYvD3c9he3HCgmpfU3RUN32HH6Nbm9HMiHiVmVbm1LMGs/mDEQGUrtVTnMDaOZL0/UAplXzL/A==" saltValue="QFRt+5ZKLGqpAywADe0O4A==" spinCount="100000" sheet="1" objects="1" scenarios="1" formatCells="0" formatRows="0"/>
  <mergeCells count="52">
    <mergeCell ref="D13:E13"/>
    <mergeCell ref="H13:J13"/>
    <mergeCell ref="K13:L13"/>
    <mergeCell ref="D14:E14"/>
    <mergeCell ref="H14:J14"/>
    <mergeCell ref="K14:L14"/>
    <mergeCell ref="H15:J15"/>
    <mergeCell ref="K15:L15"/>
    <mergeCell ref="D16:E16"/>
    <mergeCell ref="H16:J16"/>
    <mergeCell ref="K16:L16"/>
    <mergeCell ref="D15:E15"/>
    <mergeCell ref="D20:E20"/>
    <mergeCell ref="H20:J20"/>
    <mergeCell ref="K20:L20"/>
    <mergeCell ref="D17:E17"/>
    <mergeCell ref="H17:J17"/>
    <mergeCell ref="K17:L17"/>
    <mergeCell ref="D18:E18"/>
    <mergeCell ref="H18:J18"/>
    <mergeCell ref="K18:L18"/>
    <mergeCell ref="K19:L19"/>
    <mergeCell ref="K23:L23"/>
    <mergeCell ref="C26:D26"/>
    <mergeCell ref="C27:D27"/>
    <mergeCell ref="D30:J30"/>
    <mergeCell ref="D21:E21"/>
    <mergeCell ref="H21:J21"/>
    <mergeCell ref="K21:L21"/>
    <mergeCell ref="D22:E22"/>
    <mergeCell ref="H22:J22"/>
    <mergeCell ref="K22:L22"/>
    <mergeCell ref="B21:C21"/>
    <mergeCell ref="B22:C22"/>
    <mergeCell ref="B23:C23"/>
    <mergeCell ref="B30:C30"/>
    <mergeCell ref="B31:C31"/>
    <mergeCell ref="B32:C32"/>
    <mergeCell ref="D31:J31"/>
    <mergeCell ref="D32:J32"/>
    <mergeCell ref="B13:C13"/>
    <mergeCell ref="B14:C14"/>
    <mergeCell ref="B15:C15"/>
    <mergeCell ref="B16:C16"/>
    <mergeCell ref="B17:C17"/>
    <mergeCell ref="B18:C18"/>
    <mergeCell ref="B19:C19"/>
    <mergeCell ref="B20:C20"/>
    <mergeCell ref="D23:E23"/>
    <mergeCell ref="H23:J23"/>
    <mergeCell ref="D19:E19"/>
    <mergeCell ref="H19:J19"/>
  </mergeCells>
  <phoneticPr fontId="18"/>
  <pageMargins left="0.70866141732283472" right="0.70866141732283472" top="0.74803149606299213" bottom="0.74803149606299213" header="0.31496062992125984" footer="0.31496062992125984"/>
  <pageSetup paperSize="9" scale="3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Q27"/>
  <sheetViews>
    <sheetView showGridLines="0" view="pageBreakPreview" zoomScale="70" zoomScaleNormal="70" zoomScaleSheetLayoutView="70" workbookViewId="0"/>
  </sheetViews>
  <sheetFormatPr defaultColWidth="9" defaultRowHeight="14" x14ac:dyDescent="0.2"/>
  <cols>
    <col min="1" max="1" width="12" style="30" customWidth="1"/>
    <col min="2" max="2" width="12.26953125" style="30" customWidth="1"/>
    <col min="3" max="17" width="13.7265625" style="30" customWidth="1"/>
    <col min="18" max="16384" width="9" style="30"/>
  </cols>
  <sheetData>
    <row r="1" spans="1:17" x14ac:dyDescent="0.2">
      <c r="Q1" s="31" t="str">
        <f>'MPS(input)'!K1</f>
        <v>Monitoring Spreadsheet: JCM_MM_AM002_ver01.0</v>
      </c>
    </row>
    <row r="2" spans="1:17" x14ac:dyDescent="0.2">
      <c r="Q2" s="31" t="str">
        <f>'MPS(input)'!K2</f>
        <v>Reference Number: MM002</v>
      </c>
    </row>
    <row r="3" spans="1:17" s="33" customFormat="1" ht="27.75" customHeight="1" x14ac:dyDescent="0.2">
      <c r="A3" s="32"/>
      <c r="B3" s="32"/>
      <c r="C3" s="127" t="s">
        <v>143</v>
      </c>
      <c r="D3" s="128"/>
      <c r="E3" s="129"/>
      <c r="F3" s="127" t="s">
        <v>144</v>
      </c>
      <c r="G3" s="128"/>
      <c r="H3" s="128"/>
      <c r="I3" s="128"/>
      <c r="J3" s="128"/>
      <c r="K3" s="128"/>
      <c r="L3" s="128"/>
      <c r="M3" s="128"/>
      <c r="N3" s="129"/>
      <c r="O3" s="130" t="s">
        <v>145</v>
      </c>
      <c r="P3" s="131"/>
      <c r="Q3" s="132"/>
    </row>
    <row r="4" spans="1:17" ht="15.5" x14ac:dyDescent="0.2">
      <c r="A4" s="89" t="s">
        <v>83</v>
      </c>
      <c r="B4" s="34" t="s">
        <v>84</v>
      </c>
      <c r="C4" s="34" t="s">
        <v>29</v>
      </c>
      <c r="D4" s="12" t="s">
        <v>39</v>
      </c>
      <c r="E4" s="12" t="s">
        <v>47</v>
      </c>
      <c r="F4" s="20" t="s">
        <v>49</v>
      </c>
      <c r="G4" s="20" t="s">
        <v>49</v>
      </c>
      <c r="H4" s="20" t="s">
        <v>49</v>
      </c>
      <c r="I4" s="20" t="s">
        <v>49</v>
      </c>
      <c r="J4" s="20" t="s">
        <v>59</v>
      </c>
      <c r="K4" s="20" t="s">
        <v>64</v>
      </c>
      <c r="L4" s="20" t="s">
        <v>67</v>
      </c>
      <c r="M4" s="20" t="s">
        <v>71</v>
      </c>
      <c r="N4" s="20" t="s">
        <v>75</v>
      </c>
      <c r="O4" s="34" t="s">
        <v>85</v>
      </c>
      <c r="P4" s="34" t="s">
        <v>86</v>
      </c>
      <c r="Q4" s="34" t="s">
        <v>87</v>
      </c>
    </row>
    <row r="5" spans="1:17" ht="149.65" customHeight="1" x14ac:dyDescent="0.2">
      <c r="A5" s="89" t="s">
        <v>88</v>
      </c>
      <c r="B5" s="35" t="s">
        <v>89</v>
      </c>
      <c r="C5" s="88" t="s">
        <v>30</v>
      </c>
      <c r="D5" s="36" t="s">
        <v>90</v>
      </c>
      <c r="E5" s="37" t="s">
        <v>91</v>
      </c>
      <c r="F5" s="38" t="s">
        <v>50</v>
      </c>
      <c r="G5" s="39" t="s">
        <v>52</v>
      </c>
      <c r="H5" s="39" t="s">
        <v>55</v>
      </c>
      <c r="I5" s="39" t="s">
        <v>92</v>
      </c>
      <c r="J5" s="39" t="s">
        <v>60</v>
      </c>
      <c r="K5" s="39" t="s">
        <v>65</v>
      </c>
      <c r="L5" s="39" t="s">
        <v>68</v>
      </c>
      <c r="M5" s="39" t="s">
        <v>72</v>
      </c>
      <c r="N5" s="40" t="s">
        <v>76</v>
      </c>
      <c r="O5" s="36" t="s">
        <v>94</v>
      </c>
      <c r="P5" s="36" t="s">
        <v>95</v>
      </c>
      <c r="Q5" s="36" t="s">
        <v>96</v>
      </c>
    </row>
    <row r="6" spans="1:17" ht="28" x14ac:dyDescent="0.2">
      <c r="A6" s="89" t="s">
        <v>97</v>
      </c>
      <c r="B6" s="41" t="s">
        <v>98</v>
      </c>
      <c r="C6" s="42" t="s">
        <v>32</v>
      </c>
      <c r="D6" s="43" t="s">
        <v>41</v>
      </c>
      <c r="E6" s="42" t="s">
        <v>32</v>
      </c>
      <c r="F6" s="43" t="s">
        <v>51</v>
      </c>
      <c r="G6" s="43" t="s">
        <v>51</v>
      </c>
      <c r="H6" s="43" t="s">
        <v>51</v>
      </c>
      <c r="I6" s="43" t="s">
        <v>51</v>
      </c>
      <c r="J6" s="26" t="s">
        <v>31</v>
      </c>
      <c r="K6" s="26" t="s">
        <v>31</v>
      </c>
      <c r="L6" s="26" t="s">
        <v>69</v>
      </c>
      <c r="M6" s="26" t="s">
        <v>73</v>
      </c>
      <c r="N6" s="26" t="s">
        <v>77</v>
      </c>
      <c r="O6" s="41" t="s">
        <v>102</v>
      </c>
      <c r="P6" s="41" t="s">
        <v>102</v>
      </c>
      <c r="Q6" s="41" t="s">
        <v>102</v>
      </c>
    </row>
    <row r="7" spans="1:17" x14ac:dyDescent="0.2">
      <c r="A7" s="133" t="s">
        <v>146</v>
      </c>
      <c r="B7" s="113">
        <f>'MPS(input_separate)'!B7</f>
        <v>1</v>
      </c>
      <c r="C7" s="45"/>
      <c r="D7" s="46">
        <f>'MRS(input)'!$F$9</f>
        <v>0</v>
      </c>
      <c r="E7" s="47">
        <f>'MRS(input)'!$F$10</f>
        <v>0</v>
      </c>
      <c r="F7" s="48">
        <f>'MRS(input)'!$F$15</f>
        <v>0.39500000000000002</v>
      </c>
      <c r="G7" s="49">
        <f>'MRS(input)'!$F$16</f>
        <v>0</v>
      </c>
      <c r="H7" s="49">
        <f>'MRS(input)'!$F$17</f>
        <v>0</v>
      </c>
      <c r="I7" s="49">
        <f>'MRS(input)'!$F$18</f>
        <v>0</v>
      </c>
      <c r="J7" s="114">
        <f>'MPS(input_separate)'!J7</f>
        <v>1.71</v>
      </c>
      <c r="K7" s="114">
        <f>'MPS(input_separate)'!K7</f>
        <v>2.1</v>
      </c>
      <c r="L7" s="51">
        <f>'MRS(input)'!$F$21</f>
        <v>0</v>
      </c>
      <c r="M7" s="52">
        <f>'MRS(input)'!$F$22</f>
        <v>0</v>
      </c>
      <c r="N7" s="53">
        <f>'MRS(input)'!$F$23</f>
        <v>0</v>
      </c>
      <c r="O7" s="54">
        <f>IF(ISERROR(C7*(K7/J7)*SMALL(F7:I7,COUNTIF(F7:I7,0)+1)),0,(C7*(K7/J7)*SMALL(F7:I7,COUNTIF(F7:I7,0)+1)))</f>
        <v>0</v>
      </c>
      <c r="P7" s="55">
        <f t="shared" ref="P7:P26" si="0">IF(ISERROR(C7*SMALL(F7:I7,COUNTIF(F7:I7,0)+1)),0,(C7*SMALL(F7:I7,COUNTIF(F7:I7,0)+1)))</f>
        <v>0</v>
      </c>
      <c r="Q7" s="56">
        <f>O7-P7</f>
        <v>0</v>
      </c>
    </row>
    <row r="8" spans="1:17" x14ac:dyDescent="0.2">
      <c r="A8" s="133"/>
      <c r="B8" s="113">
        <f>'MPS(input_separate)'!B8</f>
        <v>2</v>
      </c>
      <c r="C8" s="45"/>
      <c r="D8" s="46">
        <f>'MRS(input)'!$F$9</f>
        <v>0</v>
      </c>
      <c r="E8" s="47">
        <f>'MRS(input)'!$F$10</f>
        <v>0</v>
      </c>
      <c r="F8" s="48">
        <f>'MRS(input)'!$F$15</f>
        <v>0.39500000000000002</v>
      </c>
      <c r="G8" s="49">
        <f>'MRS(input)'!$F$16</f>
        <v>0</v>
      </c>
      <c r="H8" s="49">
        <f>'MRS(input)'!$F$17</f>
        <v>0</v>
      </c>
      <c r="I8" s="49">
        <f>'MRS(input)'!$F$18</f>
        <v>0</v>
      </c>
      <c r="J8" s="114">
        <f>'MPS(input_separate)'!J8</f>
        <v>1.71</v>
      </c>
      <c r="K8" s="114">
        <f>'MPS(input_separate)'!K8</f>
        <v>2.1</v>
      </c>
      <c r="L8" s="51">
        <f>'MRS(input)'!$F$21</f>
        <v>0</v>
      </c>
      <c r="M8" s="52">
        <f>'MRS(input)'!$F$22</f>
        <v>0</v>
      </c>
      <c r="N8" s="53">
        <f>'MRS(input)'!$F$23</f>
        <v>0</v>
      </c>
      <c r="O8" s="54">
        <f t="shared" ref="O8:O26" si="1">IF(ISERROR(C8*(K8/J8)*SMALL(F8:I8,COUNTIF(F8:I8,0)+1)),0,(C8*(K8/J8)*SMALL(F8:I8,COUNTIF(F8:I8,0)+1)))</f>
        <v>0</v>
      </c>
      <c r="P8" s="55">
        <f t="shared" si="0"/>
        <v>0</v>
      </c>
      <c r="Q8" s="56">
        <f t="shared" ref="Q8:Q26" si="2">O8-P8</f>
        <v>0</v>
      </c>
    </row>
    <row r="9" spans="1:17" x14ac:dyDescent="0.2">
      <c r="A9" s="133"/>
      <c r="B9" s="113">
        <f>'MPS(input_separate)'!B9</f>
        <v>3</v>
      </c>
      <c r="C9" s="45"/>
      <c r="D9" s="46">
        <f>'MRS(input)'!$F$9</f>
        <v>0</v>
      </c>
      <c r="E9" s="47">
        <f>'MRS(input)'!$F$10</f>
        <v>0</v>
      </c>
      <c r="F9" s="48">
        <f>'MRS(input)'!$F$15</f>
        <v>0.39500000000000002</v>
      </c>
      <c r="G9" s="49">
        <f>'MRS(input)'!$F$16</f>
        <v>0</v>
      </c>
      <c r="H9" s="49">
        <f>'MRS(input)'!$F$17</f>
        <v>0</v>
      </c>
      <c r="I9" s="49">
        <f>'MRS(input)'!$F$18</f>
        <v>0</v>
      </c>
      <c r="J9" s="114">
        <f>'MPS(input_separate)'!J9</f>
        <v>0</v>
      </c>
      <c r="K9" s="114">
        <f>'MPS(input_separate)'!K9</f>
        <v>0</v>
      </c>
      <c r="L9" s="51">
        <f>'MRS(input)'!$F$21</f>
        <v>0</v>
      </c>
      <c r="M9" s="52">
        <f>'MRS(input)'!$F$22</f>
        <v>0</v>
      </c>
      <c r="N9" s="53">
        <f>'MRS(input)'!$F$23</f>
        <v>0</v>
      </c>
      <c r="O9" s="54">
        <f t="shared" si="1"/>
        <v>0</v>
      </c>
      <c r="P9" s="55">
        <f t="shared" si="0"/>
        <v>0</v>
      </c>
      <c r="Q9" s="56">
        <f t="shared" si="2"/>
        <v>0</v>
      </c>
    </row>
    <row r="10" spans="1:17" x14ac:dyDescent="0.2">
      <c r="A10" s="133"/>
      <c r="B10" s="113">
        <f>'MPS(input_separate)'!B10</f>
        <v>4</v>
      </c>
      <c r="C10" s="45"/>
      <c r="D10" s="46">
        <f>'MRS(input)'!$F$9</f>
        <v>0</v>
      </c>
      <c r="E10" s="47">
        <f>'MRS(input)'!$F$10</f>
        <v>0</v>
      </c>
      <c r="F10" s="48">
        <f>'MRS(input)'!$F$15</f>
        <v>0.39500000000000002</v>
      </c>
      <c r="G10" s="49">
        <f>'MRS(input)'!$F$16</f>
        <v>0</v>
      </c>
      <c r="H10" s="49">
        <f>'MRS(input)'!$F$17</f>
        <v>0</v>
      </c>
      <c r="I10" s="49">
        <f>'MRS(input)'!$F$18</f>
        <v>0</v>
      </c>
      <c r="J10" s="114">
        <f>'MPS(input_separate)'!J10</f>
        <v>0</v>
      </c>
      <c r="K10" s="114">
        <f>'MPS(input_separate)'!K10</f>
        <v>0</v>
      </c>
      <c r="L10" s="51">
        <f>'MRS(input)'!$F$21</f>
        <v>0</v>
      </c>
      <c r="M10" s="52">
        <f>'MRS(input)'!$F$22</f>
        <v>0</v>
      </c>
      <c r="N10" s="53">
        <f>'MRS(input)'!$F$23</f>
        <v>0</v>
      </c>
      <c r="O10" s="54">
        <f t="shared" si="1"/>
        <v>0</v>
      </c>
      <c r="P10" s="55">
        <f t="shared" si="0"/>
        <v>0</v>
      </c>
      <c r="Q10" s="56">
        <f t="shared" si="2"/>
        <v>0</v>
      </c>
    </row>
    <row r="11" spans="1:17" x14ac:dyDescent="0.2">
      <c r="A11" s="133"/>
      <c r="B11" s="113">
        <f>'MPS(input_separate)'!B11</f>
        <v>5</v>
      </c>
      <c r="C11" s="45"/>
      <c r="D11" s="46">
        <f>'MRS(input)'!$F$9</f>
        <v>0</v>
      </c>
      <c r="E11" s="47">
        <f>'MRS(input)'!$F$10</f>
        <v>0</v>
      </c>
      <c r="F11" s="48">
        <f>'MRS(input)'!$F$15</f>
        <v>0.39500000000000002</v>
      </c>
      <c r="G11" s="49">
        <f>'MRS(input)'!$F$16</f>
        <v>0</v>
      </c>
      <c r="H11" s="49">
        <f>'MRS(input)'!$F$17</f>
        <v>0</v>
      </c>
      <c r="I11" s="49">
        <f>'MRS(input)'!$F$18</f>
        <v>0</v>
      </c>
      <c r="J11" s="114">
        <f>'MPS(input_separate)'!J11</f>
        <v>0</v>
      </c>
      <c r="K11" s="114">
        <f>'MPS(input_separate)'!K11</f>
        <v>0</v>
      </c>
      <c r="L11" s="51">
        <f>'MRS(input)'!$F$21</f>
        <v>0</v>
      </c>
      <c r="M11" s="52">
        <f>'MRS(input)'!$F$22</f>
        <v>0</v>
      </c>
      <c r="N11" s="53">
        <f>'MRS(input)'!$F$23</f>
        <v>0</v>
      </c>
      <c r="O11" s="54">
        <f t="shared" si="1"/>
        <v>0</v>
      </c>
      <c r="P11" s="55">
        <f t="shared" si="0"/>
        <v>0</v>
      </c>
      <c r="Q11" s="56">
        <f t="shared" si="2"/>
        <v>0</v>
      </c>
    </row>
    <row r="12" spans="1:17" x14ac:dyDescent="0.2">
      <c r="A12" s="133"/>
      <c r="B12" s="113">
        <f>'MPS(input_separate)'!B12</f>
        <v>6</v>
      </c>
      <c r="C12" s="45"/>
      <c r="D12" s="46">
        <f>'MRS(input)'!$F$9</f>
        <v>0</v>
      </c>
      <c r="E12" s="47">
        <f>'MRS(input)'!$F$10</f>
        <v>0</v>
      </c>
      <c r="F12" s="48">
        <f>'MRS(input)'!$F$15</f>
        <v>0.39500000000000002</v>
      </c>
      <c r="G12" s="49">
        <f>'MRS(input)'!$F$16</f>
        <v>0</v>
      </c>
      <c r="H12" s="49">
        <f>'MRS(input)'!$F$17</f>
        <v>0</v>
      </c>
      <c r="I12" s="49">
        <f>'MRS(input)'!$F$18</f>
        <v>0</v>
      </c>
      <c r="J12" s="114">
        <f>'MPS(input_separate)'!J12</f>
        <v>0</v>
      </c>
      <c r="K12" s="114">
        <f>'MPS(input_separate)'!K12</f>
        <v>0</v>
      </c>
      <c r="L12" s="51">
        <f>'MRS(input)'!$F$21</f>
        <v>0</v>
      </c>
      <c r="M12" s="52">
        <f>'MRS(input)'!$F$22</f>
        <v>0</v>
      </c>
      <c r="N12" s="53">
        <f>'MRS(input)'!$F$23</f>
        <v>0</v>
      </c>
      <c r="O12" s="54">
        <f t="shared" si="1"/>
        <v>0</v>
      </c>
      <c r="P12" s="55">
        <f t="shared" si="0"/>
        <v>0</v>
      </c>
      <c r="Q12" s="56">
        <f t="shared" si="2"/>
        <v>0</v>
      </c>
    </row>
    <row r="13" spans="1:17" x14ac:dyDescent="0.2">
      <c r="A13" s="133"/>
      <c r="B13" s="113">
        <f>'MPS(input_separate)'!B13</f>
        <v>7</v>
      </c>
      <c r="C13" s="45"/>
      <c r="D13" s="46">
        <f>'MRS(input)'!$F$9</f>
        <v>0</v>
      </c>
      <c r="E13" s="47">
        <f>'MRS(input)'!$F$10</f>
        <v>0</v>
      </c>
      <c r="F13" s="48">
        <f>'MRS(input)'!$F$15</f>
        <v>0.39500000000000002</v>
      </c>
      <c r="G13" s="49">
        <f>'MRS(input)'!$F$16</f>
        <v>0</v>
      </c>
      <c r="H13" s="49">
        <f>'MRS(input)'!$F$17</f>
        <v>0</v>
      </c>
      <c r="I13" s="49">
        <f>'MRS(input)'!$F$18</f>
        <v>0</v>
      </c>
      <c r="J13" s="114">
        <f>'MPS(input_separate)'!J13</f>
        <v>0</v>
      </c>
      <c r="K13" s="114">
        <f>'MPS(input_separate)'!K13</f>
        <v>0</v>
      </c>
      <c r="L13" s="51">
        <f>'MRS(input)'!$F$21</f>
        <v>0</v>
      </c>
      <c r="M13" s="52">
        <f>'MRS(input)'!$F$22</f>
        <v>0</v>
      </c>
      <c r="N13" s="53">
        <f>'MRS(input)'!$F$23</f>
        <v>0</v>
      </c>
      <c r="O13" s="54">
        <f t="shared" si="1"/>
        <v>0</v>
      </c>
      <c r="P13" s="55">
        <f t="shared" si="0"/>
        <v>0</v>
      </c>
      <c r="Q13" s="56">
        <f t="shared" si="2"/>
        <v>0</v>
      </c>
    </row>
    <row r="14" spans="1:17" x14ac:dyDescent="0.2">
      <c r="A14" s="133"/>
      <c r="B14" s="113">
        <f>'MPS(input_separate)'!B14</f>
        <v>8</v>
      </c>
      <c r="C14" s="45"/>
      <c r="D14" s="46">
        <f>'MRS(input)'!$F$9</f>
        <v>0</v>
      </c>
      <c r="E14" s="47">
        <f>'MRS(input)'!$F$10</f>
        <v>0</v>
      </c>
      <c r="F14" s="48">
        <f>'MRS(input)'!$F$15</f>
        <v>0.39500000000000002</v>
      </c>
      <c r="G14" s="49">
        <f>'MRS(input)'!$F$16</f>
        <v>0</v>
      </c>
      <c r="H14" s="49">
        <f>'MRS(input)'!$F$17</f>
        <v>0</v>
      </c>
      <c r="I14" s="49">
        <f>'MRS(input)'!$F$18</f>
        <v>0</v>
      </c>
      <c r="J14" s="114">
        <f>'MPS(input_separate)'!J14</f>
        <v>0</v>
      </c>
      <c r="K14" s="114">
        <f>'MPS(input_separate)'!K14</f>
        <v>0</v>
      </c>
      <c r="L14" s="51">
        <f>'MRS(input)'!$F$21</f>
        <v>0</v>
      </c>
      <c r="M14" s="52">
        <f>'MRS(input)'!$F$22</f>
        <v>0</v>
      </c>
      <c r="N14" s="53">
        <f>'MRS(input)'!$F$23</f>
        <v>0</v>
      </c>
      <c r="O14" s="54">
        <f t="shared" si="1"/>
        <v>0</v>
      </c>
      <c r="P14" s="55">
        <f t="shared" si="0"/>
        <v>0</v>
      </c>
      <c r="Q14" s="56">
        <f t="shared" si="2"/>
        <v>0</v>
      </c>
    </row>
    <row r="15" spans="1:17" x14ac:dyDescent="0.2">
      <c r="A15" s="133"/>
      <c r="B15" s="113">
        <f>'MPS(input_separate)'!B15</f>
        <v>9</v>
      </c>
      <c r="C15" s="45"/>
      <c r="D15" s="46">
        <f>'MRS(input)'!$F$9</f>
        <v>0</v>
      </c>
      <c r="E15" s="47">
        <f>'MRS(input)'!$F$10</f>
        <v>0</v>
      </c>
      <c r="F15" s="48">
        <f>'MRS(input)'!$F$15</f>
        <v>0.39500000000000002</v>
      </c>
      <c r="G15" s="49">
        <f>'MRS(input)'!$F$16</f>
        <v>0</v>
      </c>
      <c r="H15" s="49">
        <f>'MRS(input)'!$F$17</f>
        <v>0</v>
      </c>
      <c r="I15" s="49">
        <f>'MRS(input)'!$F$18</f>
        <v>0</v>
      </c>
      <c r="J15" s="114">
        <f>'MPS(input_separate)'!J15</f>
        <v>0</v>
      </c>
      <c r="K15" s="114">
        <f>'MPS(input_separate)'!K15</f>
        <v>0</v>
      </c>
      <c r="L15" s="51">
        <f>'MRS(input)'!$F$21</f>
        <v>0</v>
      </c>
      <c r="M15" s="52">
        <f>'MRS(input)'!$F$22</f>
        <v>0</v>
      </c>
      <c r="N15" s="53">
        <f>'MRS(input)'!$F$23</f>
        <v>0</v>
      </c>
      <c r="O15" s="54">
        <f t="shared" si="1"/>
        <v>0</v>
      </c>
      <c r="P15" s="55">
        <f t="shared" si="0"/>
        <v>0</v>
      </c>
      <c r="Q15" s="56">
        <f t="shared" si="2"/>
        <v>0</v>
      </c>
    </row>
    <row r="16" spans="1:17" x14ac:dyDescent="0.2">
      <c r="A16" s="133"/>
      <c r="B16" s="113">
        <f>'MPS(input_separate)'!B16</f>
        <v>10</v>
      </c>
      <c r="C16" s="45"/>
      <c r="D16" s="46">
        <f>'MRS(input)'!$F$9</f>
        <v>0</v>
      </c>
      <c r="E16" s="47">
        <f>'MRS(input)'!$F$10</f>
        <v>0</v>
      </c>
      <c r="F16" s="48">
        <f>'MRS(input)'!$F$15</f>
        <v>0.39500000000000002</v>
      </c>
      <c r="G16" s="49">
        <f>'MRS(input)'!$F$16</f>
        <v>0</v>
      </c>
      <c r="H16" s="49">
        <f>'MRS(input)'!$F$17</f>
        <v>0</v>
      </c>
      <c r="I16" s="49">
        <f>'MRS(input)'!$F$18</f>
        <v>0</v>
      </c>
      <c r="J16" s="114">
        <f>'MPS(input_separate)'!J16</f>
        <v>0</v>
      </c>
      <c r="K16" s="114">
        <f>'MPS(input_separate)'!K16</f>
        <v>0</v>
      </c>
      <c r="L16" s="51">
        <f>'MRS(input)'!$F$21</f>
        <v>0</v>
      </c>
      <c r="M16" s="52">
        <f>'MRS(input)'!$F$22</f>
        <v>0</v>
      </c>
      <c r="N16" s="53">
        <f>'MRS(input)'!$F$23</f>
        <v>0</v>
      </c>
      <c r="O16" s="54">
        <f t="shared" si="1"/>
        <v>0</v>
      </c>
      <c r="P16" s="55">
        <f t="shared" si="0"/>
        <v>0</v>
      </c>
      <c r="Q16" s="56">
        <f t="shared" si="2"/>
        <v>0</v>
      </c>
    </row>
    <row r="17" spans="1:17" x14ac:dyDescent="0.2">
      <c r="A17" s="133"/>
      <c r="B17" s="113">
        <f>'MPS(input_separate)'!B17</f>
        <v>11</v>
      </c>
      <c r="C17" s="45"/>
      <c r="D17" s="46">
        <f>'MRS(input)'!$F$9</f>
        <v>0</v>
      </c>
      <c r="E17" s="47">
        <f>'MRS(input)'!$F$10</f>
        <v>0</v>
      </c>
      <c r="F17" s="48">
        <f>'MRS(input)'!$F$15</f>
        <v>0.39500000000000002</v>
      </c>
      <c r="G17" s="49">
        <f>'MRS(input)'!$F$16</f>
        <v>0</v>
      </c>
      <c r="H17" s="49">
        <f>'MRS(input)'!$F$17</f>
        <v>0</v>
      </c>
      <c r="I17" s="49">
        <f>'MRS(input)'!$F$18</f>
        <v>0</v>
      </c>
      <c r="J17" s="114">
        <f>'MPS(input_separate)'!J17</f>
        <v>0</v>
      </c>
      <c r="K17" s="114">
        <f>'MPS(input_separate)'!K17</f>
        <v>0</v>
      </c>
      <c r="L17" s="51">
        <f>'MRS(input)'!$F$21</f>
        <v>0</v>
      </c>
      <c r="M17" s="52">
        <f>'MRS(input)'!$F$22</f>
        <v>0</v>
      </c>
      <c r="N17" s="53">
        <f>'MRS(input)'!$F$23</f>
        <v>0</v>
      </c>
      <c r="O17" s="54">
        <f t="shared" si="1"/>
        <v>0</v>
      </c>
      <c r="P17" s="55">
        <f t="shared" si="0"/>
        <v>0</v>
      </c>
      <c r="Q17" s="56">
        <f t="shared" si="2"/>
        <v>0</v>
      </c>
    </row>
    <row r="18" spans="1:17" x14ac:dyDescent="0.2">
      <c r="A18" s="133"/>
      <c r="B18" s="113">
        <f>'MPS(input_separate)'!B18</f>
        <v>12</v>
      </c>
      <c r="C18" s="45"/>
      <c r="D18" s="46">
        <f>'MRS(input)'!$F$9</f>
        <v>0</v>
      </c>
      <c r="E18" s="47">
        <f>'MRS(input)'!$F$10</f>
        <v>0</v>
      </c>
      <c r="F18" s="48">
        <f>'MRS(input)'!$F$15</f>
        <v>0.39500000000000002</v>
      </c>
      <c r="G18" s="49">
        <f>'MRS(input)'!$F$16</f>
        <v>0</v>
      </c>
      <c r="H18" s="49">
        <f>'MRS(input)'!$F$17</f>
        <v>0</v>
      </c>
      <c r="I18" s="49">
        <f>'MRS(input)'!$F$18</f>
        <v>0</v>
      </c>
      <c r="J18" s="114">
        <f>'MPS(input_separate)'!J18</f>
        <v>0</v>
      </c>
      <c r="K18" s="114">
        <f>'MPS(input_separate)'!K18</f>
        <v>0</v>
      </c>
      <c r="L18" s="51">
        <f>'MRS(input)'!$F$21</f>
        <v>0</v>
      </c>
      <c r="M18" s="52">
        <f>'MRS(input)'!$F$22</f>
        <v>0</v>
      </c>
      <c r="N18" s="53">
        <f>'MRS(input)'!$F$23</f>
        <v>0</v>
      </c>
      <c r="O18" s="54">
        <f t="shared" si="1"/>
        <v>0</v>
      </c>
      <c r="P18" s="55">
        <f t="shared" si="0"/>
        <v>0</v>
      </c>
      <c r="Q18" s="56">
        <f t="shared" si="2"/>
        <v>0</v>
      </c>
    </row>
    <row r="19" spans="1:17" x14ac:dyDescent="0.2">
      <c r="A19" s="133"/>
      <c r="B19" s="113">
        <f>'MPS(input_separate)'!B19</f>
        <v>13</v>
      </c>
      <c r="C19" s="45"/>
      <c r="D19" s="46">
        <f>'MRS(input)'!$F$9</f>
        <v>0</v>
      </c>
      <c r="E19" s="47">
        <f>'MRS(input)'!$F$10</f>
        <v>0</v>
      </c>
      <c r="F19" s="48">
        <f>'MRS(input)'!$F$15</f>
        <v>0.39500000000000002</v>
      </c>
      <c r="G19" s="49">
        <f>'MRS(input)'!$F$16</f>
        <v>0</v>
      </c>
      <c r="H19" s="49">
        <f>'MRS(input)'!$F$17</f>
        <v>0</v>
      </c>
      <c r="I19" s="49">
        <f>'MRS(input)'!$F$18</f>
        <v>0</v>
      </c>
      <c r="J19" s="114">
        <f>'MPS(input_separate)'!J19</f>
        <v>0</v>
      </c>
      <c r="K19" s="114">
        <f>'MPS(input_separate)'!K19</f>
        <v>0</v>
      </c>
      <c r="L19" s="51">
        <f>'MRS(input)'!$F$21</f>
        <v>0</v>
      </c>
      <c r="M19" s="52">
        <f>'MRS(input)'!$F$22</f>
        <v>0</v>
      </c>
      <c r="N19" s="53">
        <f>'MRS(input)'!$F$23</f>
        <v>0</v>
      </c>
      <c r="O19" s="54">
        <f t="shared" si="1"/>
        <v>0</v>
      </c>
      <c r="P19" s="55">
        <f t="shared" si="0"/>
        <v>0</v>
      </c>
      <c r="Q19" s="56">
        <f t="shared" si="2"/>
        <v>0</v>
      </c>
    </row>
    <row r="20" spans="1:17" x14ac:dyDescent="0.2">
      <c r="A20" s="133"/>
      <c r="B20" s="113">
        <f>'MPS(input_separate)'!B20</f>
        <v>14</v>
      </c>
      <c r="C20" s="45"/>
      <c r="D20" s="46">
        <f>'MRS(input)'!$F$9</f>
        <v>0</v>
      </c>
      <c r="E20" s="47">
        <f>'MRS(input)'!$F$10</f>
        <v>0</v>
      </c>
      <c r="F20" s="48">
        <f>'MRS(input)'!$F$15</f>
        <v>0.39500000000000002</v>
      </c>
      <c r="G20" s="49">
        <f>'MRS(input)'!$F$16</f>
        <v>0</v>
      </c>
      <c r="H20" s="49">
        <f>'MRS(input)'!$F$17</f>
        <v>0</v>
      </c>
      <c r="I20" s="49">
        <f>'MRS(input)'!$F$18</f>
        <v>0</v>
      </c>
      <c r="J20" s="114">
        <f>'MPS(input_separate)'!J20</f>
        <v>0</v>
      </c>
      <c r="K20" s="114">
        <f>'MPS(input_separate)'!K20</f>
        <v>0</v>
      </c>
      <c r="L20" s="51">
        <f>'MRS(input)'!$F$21</f>
        <v>0</v>
      </c>
      <c r="M20" s="52">
        <f>'MRS(input)'!$F$22</f>
        <v>0</v>
      </c>
      <c r="N20" s="53">
        <f>'MRS(input)'!$F$23</f>
        <v>0</v>
      </c>
      <c r="O20" s="54">
        <f t="shared" si="1"/>
        <v>0</v>
      </c>
      <c r="P20" s="55">
        <f t="shared" si="0"/>
        <v>0</v>
      </c>
      <c r="Q20" s="56">
        <f t="shared" si="2"/>
        <v>0</v>
      </c>
    </row>
    <row r="21" spans="1:17" x14ac:dyDescent="0.2">
      <c r="A21" s="133"/>
      <c r="B21" s="113">
        <f>'MPS(input_separate)'!B21</f>
        <v>15</v>
      </c>
      <c r="C21" s="45"/>
      <c r="D21" s="46">
        <f>'MRS(input)'!$F$9</f>
        <v>0</v>
      </c>
      <c r="E21" s="47">
        <f>'MRS(input)'!$F$10</f>
        <v>0</v>
      </c>
      <c r="F21" s="48">
        <f>'MRS(input)'!$F$15</f>
        <v>0.39500000000000002</v>
      </c>
      <c r="G21" s="49">
        <f>'MRS(input)'!$F$16</f>
        <v>0</v>
      </c>
      <c r="H21" s="49">
        <f>'MRS(input)'!$F$17</f>
        <v>0</v>
      </c>
      <c r="I21" s="49">
        <f>'MRS(input)'!$F$18</f>
        <v>0</v>
      </c>
      <c r="J21" s="114">
        <f>'MPS(input_separate)'!J21</f>
        <v>0</v>
      </c>
      <c r="K21" s="114">
        <f>'MPS(input_separate)'!K21</f>
        <v>0</v>
      </c>
      <c r="L21" s="51">
        <f>'MRS(input)'!$F$21</f>
        <v>0</v>
      </c>
      <c r="M21" s="52">
        <f>'MRS(input)'!$F$22</f>
        <v>0</v>
      </c>
      <c r="N21" s="53">
        <f>'MRS(input)'!$F$23</f>
        <v>0</v>
      </c>
      <c r="O21" s="54">
        <f t="shared" si="1"/>
        <v>0</v>
      </c>
      <c r="P21" s="55">
        <f t="shared" si="0"/>
        <v>0</v>
      </c>
      <c r="Q21" s="56">
        <f t="shared" si="2"/>
        <v>0</v>
      </c>
    </row>
    <row r="22" spans="1:17" x14ac:dyDescent="0.2">
      <c r="A22" s="133"/>
      <c r="B22" s="113">
        <f>'MPS(input_separate)'!B22</f>
        <v>16</v>
      </c>
      <c r="C22" s="45"/>
      <c r="D22" s="46">
        <f>'MRS(input)'!$F$9</f>
        <v>0</v>
      </c>
      <c r="E22" s="47">
        <f>'MRS(input)'!$F$10</f>
        <v>0</v>
      </c>
      <c r="F22" s="48">
        <f>'MRS(input)'!$F$15</f>
        <v>0.39500000000000002</v>
      </c>
      <c r="G22" s="49">
        <f>'MRS(input)'!$F$16</f>
        <v>0</v>
      </c>
      <c r="H22" s="49">
        <f>'MRS(input)'!$F$17</f>
        <v>0</v>
      </c>
      <c r="I22" s="49">
        <f>'MRS(input)'!$F$18</f>
        <v>0</v>
      </c>
      <c r="J22" s="114">
        <f>'MPS(input_separate)'!J22</f>
        <v>0</v>
      </c>
      <c r="K22" s="114">
        <f>'MPS(input_separate)'!K22</f>
        <v>0</v>
      </c>
      <c r="L22" s="51">
        <f>'MRS(input)'!$F$21</f>
        <v>0</v>
      </c>
      <c r="M22" s="52">
        <f>'MRS(input)'!$F$22</f>
        <v>0</v>
      </c>
      <c r="N22" s="53">
        <f>'MRS(input)'!$F$23</f>
        <v>0</v>
      </c>
      <c r="O22" s="54">
        <f t="shared" si="1"/>
        <v>0</v>
      </c>
      <c r="P22" s="55">
        <f t="shared" si="0"/>
        <v>0</v>
      </c>
      <c r="Q22" s="56">
        <f t="shared" si="2"/>
        <v>0</v>
      </c>
    </row>
    <row r="23" spans="1:17" x14ac:dyDescent="0.2">
      <c r="A23" s="133"/>
      <c r="B23" s="113">
        <f>'MPS(input_separate)'!B23</f>
        <v>17</v>
      </c>
      <c r="C23" s="45"/>
      <c r="D23" s="46">
        <f>'MRS(input)'!$F$9</f>
        <v>0</v>
      </c>
      <c r="E23" s="47">
        <f>'MRS(input)'!$F$10</f>
        <v>0</v>
      </c>
      <c r="F23" s="48">
        <f>'MRS(input)'!$F$15</f>
        <v>0.39500000000000002</v>
      </c>
      <c r="G23" s="49">
        <f>'MRS(input)'!$F$16</f>
        <v>0</v>
      </c>
      <c r="H23" s="49">
        <f>'MRS(input)'!$F$17</f>
        <v>0</v>
      </c>
      <c r="I23" s="49">
        <f>'MRS(input)'!$F$18</f>
        <v>0</v>
      </c>
      <c r="J23" s="114">
        <f>'MPS(input_separate)'!J23</f>
        <v>0</v>
      </c>
      <c r="K23" s="114">
        <f>'MPS(input_separate)'!K23</f>
        <v>0</v>
      </c>
      <c r="L23" s="51">
        <f>'MRS(input)'!$F$21</f>
        <v>0</v>
      </c>
      <c r="M23" s="52">
        <f>'MRS(input)'!$F$22</f>
        <v>0</v>
      </c>
      <c r="N23" s="53">
        <f>'MRS(input)'!$F$23</f>
        <v>0</v>
      </c>
      <c r="O23" s="54">
        <f t="shared" si="1"/>
        <v>0</v>
      </c>
      <c r="P23" s="55">
        <f t="shared" si="0"/>
        <v>0</v>
      </c>
      <c r="Q23" s="56">
        <f t="shared" si="2"/>
        <v>0</v>
      </c>
    </row>
    <row r="24" spans="1:17" x14ac:dyDescent="0.2">
      <c r="A24" s="133"/>
      <c r="B24" s="113">
        <f>'MPS(input_separate)'!B24</f>
        <v>18</v>
      </c>
      <c r="C24" s="45"/>
      <c r="D24" s="46">
        <f>'MRS(input)'!$F$9</f>
        <v>0</v>
      </c>
      <c r="E24" s="47">
        <f>'MRS(input)'!$F$10</f>
        <v>0</v>
      </c>
      <c r="F24" s="48">
        <f>'MRS(input)'!$F$15</f>
        <v>0.39500000000000002</v>
      </c>
      <c r="G24" s="49">
        <f>'MRS(input)'!$F$16</f>
        <v>0</v>
      </c>
      <c r="H24" s="49">
        <f>'MRS(input)'!$F$17</f>
        <v>0</v>
      </c>
      <c r="I24" s="49">
        <f>'MRS(input)'!$F$18</f>
        <v>0</v>
      </c>
      <c r="J24" s="114">
        <f>'MPS(input_separate)'!J24</f>
        <v>0</v>
      </c>
      <c r="K24" s="114">
        <f>'MPS(input_separate)'!K24</f>
        <v>0</v>
      </c>
      <c r="L24" s="51">
        <f>'MRS(input)'!$F$21</f>
        <v>0</v>
      </c>
      <c r="M24" s="52">
        <f>'MRS(input)'!$F$22</f>
        <v>0</v>
      </c>
      <c r="N24" s="53">
        <f>'MRS(input)'!$F$23</f>
        <v>0</v>
      </c>
      <c r="O24" s="54">
        <f t="shared" si="1"/>
        <v>0</v>
      </c>
      <c r="P24" s="55">
        <f t="shared" si="0"/>
        <v>0</v>
      </c>
      <c r="Q24" s="56">
        <f t="shared" si="2"/>
        <v>0</v>
      </c>
    </row>
    <row r="25" spans="1:17" x14ac:dyDescent="0.2">
      <c r="A25" s="133"/>
      <c r="B25" s="113">
        <f>'MPS(input_separate)'!B25</f>
        <v>19</v>
      </c>
      <c r="C25" s="45"/>
      <c r="D25" s="46">
        <f>'MRS(input)'!$F$9</f>
        <v>0</v>
      </c>
      <c r="E25" s="47">
        <f>'MRS(input)'!$F$10</f>
        <v>0</v>
      </c>
      <c r="F25" s="48">
        <f>'MRS(input)'!$F$15</f>
        <v>0.39500000000000002</v>
      </c>
      <c r="G25" s="49">
        <f>'MRS(input)'!$F$16</f>
        <v>0</v>
      </c>
      <c r="H25" s="49">
        <f>'MRS(input)'!$F$17</f>
        <v>0</v>
      </c>
      <c r="I25" s="49">
        <f>'MRS(input)'!$F$18</f>
        <v>0</v>
      </c>
      <c r="J25" s="114">
        <f>'MPS(input_separate)'!J25</f>
        <v>0</v>
      </c>
      <c r="K25" s="114">
        <f>'MPS(input_separate)'!K25</f>
        <v>0</v>
      </c>
      <c r="L25" s="51">
        <f>'MRS(input)'!$F$21</f>
        <v>0</v>
      </c>
      <c r="M25" s="52">
        <f>'MRS(input)'!$F$22</f>
        <v>0</v>
      </c>
      <c r="N25" s="53">
        <f>'MRS(input)'!$F$23</f>
        <v>0</v>
      </c>
      <c r="O25" s="54">
        <f t="shared" si="1"/>
        <v>0</v>
      </c>
      <c r="P25" s="55">
        <f t="shared" si="0"/>
        <v>0</v>
      </c>
      <c r="Q25" s="56">
        <f t="shared" si="2"/>
        <v>0</v>
      </c>
    </row>
    <row r="26" spans="1:17" x14ac:dyDescent="0.2">
      <c r="A26" s="133"/>
      <c r="B26" s="113">
        <f>'MPS(input_separate)'!B26</f>
        <v>20</v>
      </c>
      <c r="C26" s="45"/>
      <c r="D26" s="46">
        <f>'MRS(input)'!$F$9</f>
        <v>0</v>
      </c>
      <c r="E26" s="47">
        <f>'MRS(input)'!$F$10</f>
        <v>0</v>
      </c>
      <c r="F26" s="48">
        <f>'MRS(input)'!$F$15</f>
        <v>0.39500000000000002</v>
      </c>
      <c r="G26" s="49">
        <f>'MRS(input)'!$F$16</f>
        <v>0</v>
      </c>
      <c r="H26" s="49">
        <f>'MRS(input)'!$F$17</f>
        <v>0</v>
      </c>
      <c r="I26" s="49">
        <f>'MRS(input)'!$F$18</f>
        <v>0</v>
      </c>
      <c r="J26" s="114">
        <f>'MPS(input_separate)'!J26</f>
        <v>0</v>
      </c>
      <c r="K26" s="114">
        <f>'MPS(input_separate)'!K26</f>
        <v>0</v>
      </c>
      <c r="L26" s="51">
        <f>'MRS(input)'!$F$21</f>
        <v>0</v>
      </c>
      <c r="M26" s="52">
        <f>'MRS(input)'!$F$22</f>
        <v>0</v>
      </c>
      <c r="N26" s="53">
        <f>'MRS(input)'!$F$23</f>
        <v>0</v>
      </c>
      <c r="O26" s="54">
        <f t="shared" si="1"/>
        <v>0</v>
      </c>
      <c r="P26" s="55">
        <f t="shared" si="0"/>
        <v>0</v>
      </c>
      <c r="Q26" s="56">
        <f t="shared" si="2"/>
        <v>0</v>
      </c>
    </row>
    <row r="27" spans="1:17" x14ac:dyDescent="0.2">
      <c r="A27" s="133"/>
      <c r="B27" s="57" t="s">
        <v>104</v>
      </c>
      <c r="C27" s="58" t="s">
        <v>98</v>
      </c>
      <c r="D27" s="58" t="s">
        <v>98</v>
      </c>
      <c r="E27" s="58" t="s">
        <v>98</v>
      </c>
      <c r="F27" s="58" t="s">
        <v>98</v>
      </c>
      <c r="G27" s="58" t="s">
        <v>98</v>
      </c>
      <c r="H27" s="58" t="s">
        <v>98</v>
      </c>
      <c r="I27" s="58" t="s">
        <v>98</v>
      </c>
      <c r="J27" s="58" t="s">
        <v>98</v>
      </c>
      <c r="K27" s="58" t="s">
        <v>98</v>
      </c>
      <c r="L27" s="58" t="s">
        <v>98</v>
      </c>
      <c r="M27" s="58" t="s">
        <v>98</v>
      </c>
      <c r="N27" s="58" t="s">
        <v>98</v>
      </c>
      <c r="O27" s="59">
        <f>SUMIF(O7:O26,"&gt;0",O7:O26)</f>
        <v>0</v>
      </c>
      <c r="P27" s="59">
        <f>SUMIF(P7:P26,"&gt;0",P7:P26)</f>
        <v>0</v>
      </c>
      <c r="Q27" s="59">
        <f>SUMIF(Q7:Q26,"&gt;0",Q7:Q26)</f>
        <v>0</v>
      </c>
    </row>
  </sheetData>
  <sheetProtection algorithmName="SHA-512" hashValue="QlmiJrYCENMQb5yeE/eHrrDLJ+x9k2LaTCMQrFvdratVU3ST3nsiVLqm/2ByjtHDZN17V3bXeizf0bJt/jg8mg==" saltValue="va4ERa9TyM158yPXo4pPng==" spinCount="100000" sheet="1" formatCells="0" formatRows="0"/>
  <mergeCells count="4">
    <mergeCell ref="C3:E3"/>
    <mergeCell ref="F3:N3"/>
    <mergeCell ref="O3:Q3"/>
    <mergeCell ref="A7:A27"/>
  </mergeCells>
  <phoneticPr fontId="18"/>
  <pageMargins left="0.70866141732283472" right="0.70866141732283472" top="0.74803149606299213" bottom="0.74803149606299213" header="0.31496062992125984" footer="0.31496062992125984"/>
  <pageSetup paperSize="9"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18"/>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6"/>
    <col min="10" max="16384" width="9" style="1"/>
  </cols>
  <sheetData>
    <row r="1" spans="1:9" x14ac:dyDescent="0.2">
      <c r="I1" s="9" t="str">
        <f>'MPS(input)'!K1</f>
        <v>Monitoring Spreadsheet: JCM_MM_AM002_ver01.0</v>
      </c>
    </row>
    <row r="2" spans="1:9" x14ac:dyDescent="0.2">
      <c r="I2" s="9" t="str">
        <f>'MPS(input)'!K2</f>
        <v>Reference Number: MM002</v>
      </c>
    </row>
    <row r="3" spans="1:9" ht="27.75" customHeight="1" x14ac:dyDescent="0.2">
      <c r="A3" s="134" t="s">
        <v>139</v>
      </c>
      <c r="B3" s="134"/>
      <c r="C3" s="134"/>
      <c r="D3" s="134"/>
      <c r="E3" s="134"/>
      <c r="F3" s="134"/>
      <c r="G3" s="134"/>
      <c r="H3" s="134"/>
      <c r="I3" s="134"/>
    </row>
    <row r="4" spans="1:9" ht="11.25" customHeight="1" x14ac:dyDescent="0.2"/>
    <row r="5" spans="1:9" ht="18.75" customHeight="1" thickBot="1" x14ac:dyDescent="0.25">
      <c r="A5" s="60" t="s">
        <v>106</v>
      </c>
      <c r="B5" s="61"/>
      <c r="C5" s="61"/>
      <c r="D5" s="61"/>
      <c r="E5" s="62"/>
      <c r="F5" s="63" t="s">
        <v>107</v>
      </c>
      <c r="G5" s="64" t="s">
        <v>108</v>
      </c>
      <c r="H5" s="63" t="s">
        <v>16</v>
      </c>
      <c r="I5" s="65" t="s">
        <v>0</v>
      </c>
    </row>
    <row r="6" spans="1:9" ht="18.75" customHeight="1" thickBot="1" x14ac:dyDescent="0.25">
      <c r="A6" s="66"/>
      <c r="B6" s="67" t="s">
        <v>110</v>
      </c>
      <c r="C6" s="67"/>
      <c r="D6" s="67"/>
      <c r="E6" s="67"/>
      <c r="F6" s="68" t="s">
        <v>111</v>
      </c>
      <c r="G6" s="69">
        <f>G8-G11</f>
        <v>0</v>
      </c>
      <c r="H6" s="70" t="s">
        <v>112</v>
      </c>
      <c r="I6" s="71" t="s">
        <v>113</v>
      </c>
    </row>
    <row r="7" spans="1:9" ht="18.75" customHeight="1" thickBot="1" x14ac:dyDescent="0.25">
      <c r="A7" s="60" t="s">
        <v>114</v>
      </c>
      <c r="B7" s="62"/>
      <c r="C7" s="61"/>
      <c r="D7" s="63"/>
      <c r="E7" s="63"/>
      <c r="F7" s="63"/>
      <c r="G7" s="72"/>
      <c r="H7" s="62"/>
      <c r="I7" s="63"/>
    </row>
    <row r="8" spans="1:9" ht="18.75" customHeight="1" thickBot="1" x14ac:dyDescent="0.25">
      <c r="A8" s="73"/>
      <c r="B8" s="74" t="s">
        <v>115</v>
      </c>
      <c r="C8" s="67"/>
      <c r="D8" s="67"/>
      <c r="E8" s="67"/>
      <c r="F8" s="68" t="s">
        <v>111</v>
      </c>
      <c r="G8" s="69">
        <f>G9</f>
        <v>0</v>
      </c>
      <c r="H8" s="70" t="s">
        <v>112</v>
      </c>
      <c r="I8" s="75" t="s">
        <v>116</v>
      </c>
    </row>
    <row r="9" spans="1:9" ht="18.75" customHeight="1" x14ac:dyDescent="0.2">
      <c r="A9" s="66"/>
      <c r="B9" s="76"/>
      <c r="C9" s="77" t="s">
        <v>115</v>
      </c>
      <c r="D9" s="77"/>
      <c r="E9" s="77"/>
      <c r="F9" s="75" t="s">
        <v>117</v>
      </c>
      <c r="G9" s="78">
        <f>'MRS(input_separate)'!$O$27</f>
        <v>0</v>
      </c>
      <c r="H9" s="75" t="s">
        <v>112</v>
      </c>
      <c r="I9" s="75" t="s">
        <v>116</v>
      </c>
    </row>
    <row r="10" spans="1:9" ht="18.75" customHeight="1" thickBot="1" x14ac:dyDescent="0.25">
      <c r="A10" s="60" t="s">
        <v>118</v>
      </c>
      <c r="B10" s="61"/>
      <c r="C10" s="61"/>
      <c r="D10" s="61"/>
      <c r="E10" s="62"/>
      <c r="F10" s="63"/>
      <c r="G10" s="60"/>
      <c r="H10" s="62"/>
      <c r="I10" s="63"/>
    </row>
    <row r="11" spans="1:9" ht="18.75" customHeight="1" thickBot="1" x14ac:dyDescent="0.25">
      <c r="A11" s="73"/>
      <c r="B11" s="79" t="s">
        <v>119</v>
      </c>
      <c r="C11" s="80"/>
      <c r="D11" s="80"/>
      <c r="E11" s="80"/>
      <c r="F11" s="81" t="s">
        <v>111</v>
      </c>
      <c r="G11" s="69">
        <f>G12</f>
        <v>0</v>
      </c>
      <c r="H11" s="82" t="s">
        <v>121</v>
      </c>
      <c r="I11" s="83" t="s">
        <v>122</v>
      </c>
    </row>
    <row r="12" spans="1:9" ht="18.75" customHeight="1" x14ac:dyDescent="0.2">
      <c r="A12" s="66"/>
      <c r="B12" s="76"/>
      <c r="C12" s="77" t="s">
        <v>123</v>
      </c>
      <c r="D12" s="77"/>
      <c r="E12" s="77"/>
      <c r="F12" s="83" t="s">
        <v>117</v>
      </c>
      <c r="G12" s="78">
        <f>'MRS(input_separate)'!$P$27</f>
        <v>0</v>
      </c>
      <c r="H12" s="83" t="s">
        <v>121</v>
      </c>
      <c r="I12" s="83" t="s">
        <v>122</v>
      </c>
    </row>
    <row r="13" spans="1:9" x14ac:dyDescent="0.2">
      <c r="A13" s="2"/>
      <c r="B13" s="2"/>
      <c r="C13" s="2"/>
      <c r="D13" s="2"/>
      <c r="E13" s="2"/>
      <c r="F13" s="8"/>
      <c r="G13" s="7"/>
      <c r="H13" s="7"/>
      <c r="I13" s="3"/>
    </row>
    <row r="14" spans="1:9" ht="21.75" customHeight="1" x14ac:dyDescent="0.2">
      <c r="E14" s="2" t="s">
        <v>124</v>
      </c>
      <c r="F14" s="5"/>
    </row>
    <row r="15" spans="1:9" ht="21.75" customHeight="1" x14ac:dyDescent="0.2">
      <c r="E15" s="84" t="s">
        <v>125</v>
      </c>
      <c r="F15" s="85"/>
      <c r="G15" s="10">
        <v>1.71</v>
      </c>
      <c r="H15" s="3"/>
    </row>
    <row r="16" spans="1:9" ht="21.75" customHeight="1" x14ac:dyDescent="0.2">
      <c r="E16" s="84" t="s">
        <v>126</v>
      </c>
      <c r="F16" s="86"/>
      <c r="G16" s="87">
        <v>2.79</v>
      </c>
      <c r="H16" s="3"/>
    </row>
    <row r="17" spans="5:8" ht="21.75" customHeight="1" x14ac:dyDescent="0.2">
      <c r="E17" s="84" t="s">
        <v>127</v>
      </c>
      <c r="F17" s="86"/>
      <c r="G17" s="87">
        <v>3.2</v>
      </c>
      <c r="H17" s="3"/>
    </row>
    <row r="18" spans="5:8" ht="21.75" customHeight="1" x14ac:dyDescent="0.2">
      <c r="E18" s="4"/>
      <c r="F18" s="4"/>
      <c r="G18" s="2"/>
      <c r="H18" s="2"/>
    </row>
  </sheetData>
  <sheetProtection algorithmName="SHA-512" hashValue="+2tA0hkM56VQbnr5vepHMIGWs0ne2b11wDNNIVL0gzYny7ikXSr36pZAII57/vSlE5rO2mDG5KBhxKBuSkEFsw==" saltValue="L5EcBI74AQMMx8rrSFdIRA==" spinCount="100000" sheet="1" objects="1" scenarios="1"/>
  <mergeCells count="1">
    <mergeCell ref="A3:I3"/>
  </mergeCells>
  <phoneticPr fontId="18"/>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vt:lpstr>
      <vt:lpstr>MRS(input)</vt:lpstr>
      <vt:lpstr>MRS(input_separate)</vt:lpstr>
      <vt:lpstr>MRS(calc_process)</vt:lpstr>
      <vt:lpstr>COP</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2020-11-02T08:58:15Z</dcterms:modified>
</cp:coreProperties>
</file>