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5_MM\MM001(JFEE, 廃棄物)\190507_reg req\3_electronic decision\"/>
    </mc:Choice>
  </mc:AlternateContent>
  <xr:revisionPtr revIDLastSave="0" documentId="13_ncr:1_{961ED933-EDF6-49BC-9FB9-C7AA7421A5EF}" xr6:coauthVersionLast="41" xr6:coauthVersionMax="41" xr10:uidLastSave="{00000000-0000-0000-0000-000000000000}"/>
  <bookViews>
    <workbookView xWindow="36670" yWindow="3830" windowWidth="16200" windowHeight="10260" tabRatio="935" xr2:uid="{00000000-000D-0000-FFFF-FFFF00000000}"/>
  </bookViews>
  <sheets>
    <sheet name="MPS(input)" sheetId="30" r:id="rId1"/>
    <sheet name="MPS(input) (2)" sheetId="32" r:id="rId2"/>
    <sheet name="MPS(calc_process)" sheetId="31" r:id="rId3"/>
    <sheet name="MPS(calc_process) (2)" sheetId="33" r:id="rId4"/>
    <sheet name="MPS(calc_process) (3)" sheetId="34" r:id="rId5"/>
    <sheet name="MSS" sheetId="35" r:id="rId6"/>
    <sheet name="MRS(input)" sheetId="36" r:id="rId7"/>
    <sheet name="MRS(input) (2)" sheetId="37" r:id="rId8"/>
    <sheet name="MRS(calc_process)" sheetId="38" r:id="rId9"/>
    <sheet name="MRS(calc_process) (2)" sheetId="39" r:id="rId10"/>
    <sheet name="MRS(calc_process) (3)" sheetId="40" r:id="rId11"/>
  </sheets>
  <definedNames>
    <definedName name="EFN2O">'MPS(calc_process)'!$F$83:$F$84</definedName>
    <definedName name="_xlnm.Print_Area" localSheetId="2">'MPS(calc_process)'!$A$1:$I$84</definedName>
    <definedName name="_xlnm.Print_Area" localSheetId="3">'MPS(calc_process) (2)'!$A$1:$M$78</definedName>
    <definedName name="_xlnm.Print_Area" localSheetId="4">'MPS(calc_process) (3)'!$A$1:$T$87</definedName>
    <definedName name="_xlnm.Print_Area" localSheetId="0">'MPS(input)'!$A$2:$K$43</definedName>
    <definedName name="_xlnm.Print_Area" localSheetId="1">'MPS(input) (2)'!$A$1:$E$34</definedName>
    <definedName name="_xlnm.Print_Area" localSheetId="8">'MRS(calc_process)'!$A$1:$I$84</definedName>
    <definedName name="_xlnm.Print_Area" localSheetId="9">'MRS(calc_process) (2)'!$A$1:$M$78</definedName>
    <definedName name="_xlnm.Print_Area" localSheetId="10">'MRS(calc_process) (3)'!$A$1:$T$87</definedName>
    <definedName name="_xlnm.Print_Area" localSheetId="6">'MRS(input)'!$A$2:$L$43</definedName>
    <definedName name="_xlnm.Print_Area" localSheetId="7">'MRS(input) (2)'!$A$1:$E$34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30" l="1"/>
  <c r="E12" i="30"/>
  <c r="E11" i="30"/>
  <c r="D18" i="32"/>
  <c r="E33" i="30"/>
  <c r="D17" i="32" l="1"/>
  <c r="D30" i="32"/>
  <c r="D29" i="32"/>
  <c r="D28" i="32"/>
  <c r="D27" i="32"/>
  <c r="D26" i="32"/>
  <c r="D25" i="32"/>
  <c r="D24" i="32"/>
  <c r="D23" i="32"/>
  <c r="D22" i="32"/>
  <c r="D21" i="32"/>
  <c r="D20" i="32"/>
  <c r="D19" i="32"/>
  <c r="E31" i="30" l="1"/>
  <c r="K34" i="36" l="1"/>
  <c r="K33" i="36"/>
  <c r="K32" i="36"/>
  <c r="K31" i="36"/>
  <c r="K30" i="36"/>
  <c r="K29" i="36"/>
  <c r="K28" i="36"/>
  <c r="K27" i="36"/>
  <c r="K26" i="36"/>
  <c r="K25" i="36"/>
  <c r="K24" i="36"/>
  <c r="K23" i="36"/>
  <c r="K22" i="36"/>
  <c r="K21" i="36"/>
  <c r="K20" i="36"/>
  <c r="K19" i="36"/>
  <c r="K18" i="36"/>
  <c r="H18" i="36"/>
  <c r="H34" i="36"/>
  <c r="H33" i="36"/>
  <c r="H32" i="36"/>
  <c r="H31" i="36"/>
  <c r="H30" i="36"/>
  <c r="H29" i="36"/>
  <c r="H28" i="36"/>
  <c r="H27" i="36"/>
  <c r="H26" i="36"/>
  <c r="H25" i="36"/>
  <c r="H24" i="36"/>
  <c r="H23" i="36"/>
  <c r="H22" i="36"/>
  <c r="H21" i="36"/>
  <c r="H20" i="36"/>
  <c r="H19" i="36"/>
  <c r="F34" i="36"/>
  <c r="F33" i="36"/>
  <c r="F32" i="36"/>
  <c r="F31" i="36"/>
  <c r="C9" i="39" s="1"/>
  <c r="F30" i="36"/>
  <c r="F29" i="36"/>
  <c r="M8" i="39" s="1"/>
  <c r="F28" i="36"/>
  <c r="F27" i="36"/>
  <c r="L8" i="39" s="1"/>
  <c r="F26" i="36"/>
  <c r="F25" i="36"/>
  <c r="F24" i="36"/>
  <c r="F23" i="36"/>
  <c r="F22" i="36"/>
  <c r="F21" i="36"/>
  <c r="H8" i="39" s="1"/>
  <c r="F20" i="36"/>
  <c r="F19" i="36"/>
  <c r="F18" i="36"/>
  <c r="T2" i="40"/>
  <c r="M2" i="39"/>
  <c r="I2" i="38"/>
  <c r="E2" i="37"/>
  <c r="T1" i="40"/>
  <c r="M1" i="39"/>
  <c r="I1" i="38"/>
  <c r="E1" i="37"/>
  <c r="L1" i="36"/>
  <c r="L2" i="36"/>
  <c r="T87" i="40"/>
  <c r="S87" i="40"/>
  <c r="R87" i="40"/>
  <c r="Q87" i="40"/>
  <c r="P87" i="40"/>
  <c r="O87" i="40"/>
  <c r="N87" i="40"/>
  <c r="M87" i="40"/>
  <c r="L87" i="40"/>
  <c r="K87" i="40"/>
  <c r="J87" i="40"/>
  <c r="I87" i="40"/>
  <c r="H87" i="40"/>
  <c r="G87" i="40"/>
  <c r="F87" i="40"/>
  <c r="E87" i="40"/>
  <c r="D87" i="40"/>
  <c r="C87" i="40"/>
  <c r="T86" i="40"/>
  <c r="S86" i="40"/>
  <c r="R86" i="40"/>
  <c r="Q86" i="40"/>
  <c r="P86" i="40"/>
  <c r="O86" i="40"/>
  <c r="N86" i="40"/>
  <c r="M86" i="40"/>
  <c r="L86" i="40"/>
  <c r="K86" i="40"/>
  <c r="J86" i="40"/>
  <c r="I86" i="40"/>
  <c r="H86" i="40"/>
  <c r="G86" i="40"/>
  <c r="F86" i="40"/>
  <c r="E86" i="40"/>
  <c r="D86" i="40"/>
  <c r="C86" i="40"/>
  <c r="T85" i="40"/>
  <c r="S85" i="40"/>
  <c r="R85" i="40"/>
  <c r="Q85" i="40"/>
  <c r="P85" i="40"/>
  <c r="O85" i="40"/>
  <c r="N85" i="40"/>
  <c r="M85" i="40"/>
  <c r="L85" i="40"/>
  <c r="K85" i="40"/>
  <c r="J85" i="40"/>
  <c r="I85" i="40"/>
  <c r="H85" i="40"/>
  <c r="G85" i="40"/>
  <c r="F85" i="40"/>
  <c r="E85" i="40"/>
  <c r="D85" i="40"/>
  <c r="C85" i="40"/>
  <c r="T84" i="40"/>
  <c r="S84" i="40"/>
  <c r="R84" i="40"/>
  <c r="Q84" i="40"/>
  <c r="P84" i="40"/>
  <c r="O84" i="40"/>
  <c r="N84" i="40"/>
  <c r="M84" i="40"/>
  <c r="L84" i="40"/>
  <c r="K84" i="40"/>
  <c r="J84" i="40"/>
  <c r="I84" i="40"/>
  <c r="H84" i="40"/>
  <c r="G84" i="40"/>
  <c r="F84" i="40"/>
  <c r="E84" i="40"/>
  <c r="D84" i="40"/>
  <c r="C84" i="40"/>
  <c r="T83" i="40"/>
  <c r="S83" i="40"/>
  <c r="R83" i="40"/>
  <c r="Q83" i="40"/>
  <c r="P83" i="40"/>
  <c r="O83" i="40"/>
  <c r="N83" i="40"/>
  <c r="M83" i="40"/>
  <c r="L83" i="40"/>
  <c r="K83" i="40"/>
  <c r="J83" i="40"/>
  <c r="I83" i="40"/>
  <c r="H83" i="40"/>
  <c r="G83" i="40"/>
  <c r="F83" i="40"/>
  <c r="E83" i="40"/>
  <c r="D83" i="40"/>
  <c r="C83" i="40"/>
  <c r="T82" i="40"/>
  <c r="S82" i="40"/>
  <c r="R82" i="40"/>
  <c r="Q82" i="40"/>
  <c r="P82" i="40"/>
  <c r="O82" i="40"/>
  <c r="N82" i="40"/>
  <c r="M82" i="40"/>
  <c r="L82" i="40"/>
  <c r="K82" i="40"/>
  <c r="J82" i="40"/>
  <c r="I82" i="40"/>
  <c r="H82" i="40"/>
  <c r="G82" i="40"/>
  <c r="F82" i="40"/>
  <c r="E82" i="40"/>
  <c r="D82" i="40"/>
  <c r="C82" i="40"/>
  <c r="T81" i="40"/>
  <c r="S81" i="40"/>
  <c r="R81" i="40"/>
  <c r="Q81" i="40"/>
  <c r="P81" i="40"/>
  <c r="O81" i="40"/>
  <c r="N81" i="40"/>
  <c r="M81" i="40"/>
  <c r="L81" i="40"/>
  <c r="K81" i="40"/>
  <c r="J81" i="40"/>
  <c r="I81" i="40"/>
  <c r="H81" i="40"/>
  <c r="G81" i="40"/>
  <c r="F81" i="40"/>
  <c r="E81" i="40"/>
  <c r="D81" i="40"/>
  <c r="C81" i="40"/>
  <c r="T80" i="40"/>
  <c r="S80" i="40"/>
  <c r="R80" i="40"/>
  <c r="Q80" i="40"/>
  <c r="P80" i="40"/>
  <c r="O80" i="40"/>
  <c r="N80" i="40"/>
  <c r="M80" i="40"/>
  <c r="L80" i="40"/>
  <c r="K80" i="40"/>
  <c r="J80" i="40"/>
  <c r="I80" i="40"/>
  <c r="H80" i="40"/>
  <c r="G80" i="40"/>
  <c r="F80" i="40"/>
  <c r="E80" i="40"/>
  <c r="D80" i="40"/>
  <c r="C80" i="40"/>
  <c r="T79" i="40"/>
  <c r="S79" i="40"/>
  <c r="R79" i="40"/>
  <c r="Q79" i="40"/>
  <c r="P79" i="40"/>
  <c r="O79" i="40"/>
  <c r="N79" i="40"/>
  <c r="M79" i="40"/>
  <c r="L79" i="40"/>
  <c r="K79" i="40"/>
  <c r="J79" i="40"/>
  <c r="I79" i="40"/>
  <c r="H79" i="40"/>
  <c r="G79" i="40"/>
  <c r="F79" i="40"/>
  <c r="E79" i="40"/>
  <c r="D79" i="40"/>
  <c r="C79" i="40"/>
  <c r="T78" i="40"/>
  <c r="S78" i="40"/>
  <c r="R78" i="40"/>
  <c r="Q78" i="40"/>
  <c r="P78" i="40"/>
  <c r="O78" i="40"/>
  <c r="N78" i="40"/>
  <c r="M78" i="40"/>
  <c r="L78" i="40"/>
  <c r="K78" i="40"/>
  <c r="J78" i="40"/>
  <c r="I78" i="40"/>
  <c r="H78" i="40"/>
  <c r="G78" i="40"/>
  <c r="F78" i="40"/>
  <c r="E78" i="40"/>
  <c r="D78" i="40"/>
  <c r="C78" i="40"/>
  <c r="T77" i="40"/>
  <c r="S77" i="40"/>
  <c r="R77" i="40"/>
  <c r="Q77" i="40"/>
  <c r="P77" i="40"/>
  <c r="O77" i="40"/>
  <c r="N77" i="40"/>
  <c r="M77" i="40"/>
  <c r="L77" i="40"/>
  <c r="K77" i="40"/>
  <c r="J77" i="40"/>
  <c r="I77" i="40"/>
  <c r="H77" i="40"/>
  <c r="G77" i="40"/>
  <c r="F77" i="40"/>
  <c r="E77" i="40"/>
  <c r="D77" i="40"/>
  <c r="C77" i="40"/>
  <c r="T76" i="40"/>
  <c r="S76" i="40"/>
  <c r="R76" i="40"/>
  <c r="Q76" i="40"/>
  <c r="P76" i="40"/>
  <c r="O76" i="40"/>
  <c r="N76" i="40"/>
  <c r="M76" i="40"/>
  <c r="L76" i="40"/>
  <c r="K76" i="40"/>
  <c r="J76" i="40"/>
  <c r="I76" i="40"/>
  <c r="H76" i="40"/>
  <c r="G76" i="40"/>
  <c r="F76" i="40"/>
  <c r="E76" i="40"/>
  <c r="D76" i="40"/>
  <c r="C76" i="40"/>
  <c r="T75" i="40"/>
  <c r="S75" i="40"/>
  <c r="R75" i="40"/>
  <c r="Q75" i="40"/>
  <c r="P75" i="40"/>
  <c r="O75" i="40"/>
  <c r="N75" i="40"/>
  <c r="M75" i="40"/>
  <c r="L75" i="40"/>
  <c r="K75" i="40"/>
  <c r="J75" i="40"/>
  <c r="I75" i="40"/>
  <c r="H75" i="40"/>
  <c r="G75" i="40"/>
  <c r="F75" i="40"/>
  <c r="E75" i="40"/>
  <c r="D75" i="40"/>
  <c r="C75" i="40"/>
  <c r="T74" i="40"/>
  <c r="S74" i="40"/>
  <c r="R74" i="40"/>
  <c r="Q74" i="40"/>
  <c r="P74" i="40"/>
  <c r="O74" i="40"/>
  <c r="N74" i="40"/>
  <c r="M74" i="40"/>
  <c r="L74" i="40"/>
  <c r="K74" i="40"/>
  <c r="J74" i="40"/>
  <c r="I74" i="40"/>
  <c r="H74" i="40"/>
  <c r="G74" i="40"/>
  <c r="F74" i="40"/>
  <c r="E74" i="40"/>
  <c r="D74" i="40"/>
  <c r="C74" i="40"/>
  <c r="T73" i="40"/>
  <c r="S73" i="40"/>
  <c r="R73" i="40"/>
  <c r="Q73" i="40"/>
  <c r="P73" i="40"/>
  <c r="O73" i="40"/>
  <c r="N73" i="40"/>
  <c r="M73" i="40"/>
  <c r="L73" i="40"/>
  <c r="K73" i="40"/>
  <c r="J73" i="40"/>
  <c r="I73" i="40"/>
  <c r="H73" i="40"/>
  <c r="G73" i="40"/>
  <c r="F73" i="40"/>
  <c r="E73" i="40"/>
  <c r="D73" i="40"/>
  <c r="C73" i="40"/>
  <c r="T72" i="40"/>
  <c r="S72" i="40"/>
  <c r="R72" i="40"/>
  <c r="Q72" i="40"/>
  <c r="P72" i="40"/>
  <c r="O72" i="40"/>
  <c r="N72" i="40"/>
  <c r="M72" i="40"/>
  <c r="L72" i="40"/>
  <c r="K72" i="40"/>
  <c r="J72" i="40"/>
  <c r="I72" i="40"/>
  <c r="H72" i="40"/>
  <c r="G72" i="40"/>
  <c r="F72" i="40"/>
  <c r="E72" i="40"/>
  <c r="D72" i="40"/>
  <c r="C72" i="40"/>
  <c r="T71" i="40"/>
  <c r="S71" i="40"/>
  <c r="R71" i="40"/>
  <c r="Q71" i="40"/>
  <c r="P71" i="40"/>
  <c r="O71" i="40"/>
  <c r="N71" i="40"/>
  <c r="M71" i="40"/>
  <c r="L71" i="40"/>
  <c r="K71" i="40"/>
  <c r="J71" i="40"/>
  <c r="I71" i="40"/>
  <c r="H71" i="40"/>
  <c r="G71" i="40"/>
  <c r="F71" i="40"/>
  <c r="E71" i="40"/>
  <c r="D71" i="40"/>
  <c r="C71" i="40"/>
  <c r="T70" i="40"/>
  <c r="S70" i="40"/>
  <c r="R70" i="40"/>
  <c r="Q70" i="40"/>
  <c r="P70" i="40"/>
  <c r="O70" i="40"/>
  <c r="N70" i="40"/>
  <c r="M70" i="40"/>
  <c r="L70" i="40"/>
  <c r="K70" i="40"/>
  <c r="J70" i="40"/>
  <c r="I70" i="40"/>
  <c r="H70" i="40"/>
  <c r="G70" i="40"/>
  <c r="F70" i="40"/>
  <c r="E70" i="40"/>
  <c r="D70" i="40"/>
  <c r="C70" i="40"/>
  <c r="T66" i="40"/>
  <c r="S66" i="40"/>
  <c r="R66" i="40"/>
  <c r="Q66" i="40"/>
  <c r="P66" i="40"/>
  <c r="O66" i="40"/>
  <c r="N66" i="40"/>
  <c r="M66" i="40"/>
  <c r="L66" i="40"/>
  <c r="K66" i="40"/>
  <c r="J66" i="40"/>
  <c r="I66" i="40"/>
  <c r="H66" i="40"/>
  <c r="G66" i="40"/>
  <c r="F66" i="40"/>
  <c r="E66" i="40"/>
  <c r="D66" i="40"/>
  <c r="C66" i="40"/>
  <c r="T65" i="40"/>
  <c r="S65" i="40"/>
  <c r="R65" i="40"/>
  <c r="Q65" i="40"/>
  <c r="P65" i="40"/>
  <c r="O65" i="40"/>
  <c r="N65" i="40"/>
  <c r="M65" i="40"/>
  <c r="L65" i="40"/>
  <c r="K65" i="40"/>
  <c r="J65" i="40"/>
  <c r="I65" i="40"/>
  <c r="H65" i="40"/>
  <c r="G65" i="40"/>
  <c r="F65" i="40"/>
  <c r="E65" i="40"/>
  <c r="D65" i="40"/>
  <c r="C65" i="40"/>
  <c r="T64" i="40"/>
  <c r="S64" i="40"/>
  <c r="R64" i="40"/>
  <c r="Q64" i="40"/>
  <c r="P64" i="40"/>
  <c r="O64" i="40"/>
  <c r="N64" i="40"/>
  <c r="M64" i="40"/>
  <c r="L64" i="40"/>
  <c r="K64" i="40"/>
  <c r="J64" i="40"/>
  <c r="I64" i="40"/>
  <c r="H64" i="40"/>
  <c r="G64" i="40"/>
  <c r="F64" i="40"/>
  <c r="E64" i="40"/>
  <c r="D64" i="40"/>
  <c r="C64" i="40"/>
  <c r="T63" i="40"/>
  <c r="S63" i="40"/>
  <c r="R63" i="40"/>
  <c r="Q63" i="40"/>
  <c r="P63" i="40"/>
  <c r="O63" i="40"/>
  <c r="N63" i="40"/>
  <c r="M63" i="40"/>
  <c r="L63" i="40"/>
  <c r="K63" i="40"/>
  <c r="J63" i="40"/>
  <c r="I63" i="40"/>
  <c r="H63" i="40"/>
  <c r="G63" i="40"/>
  <c r="F63" i="40"/>
  <c r="E63" i="40"/>
  <c r="D63" i="40"/>
  <c r="C63" i="40"/>
  <c r="T62" i="40"/>
  <c r="S62" i="40"/>
  <c r="R62" i="40"/>
  <c r="Q62" i="40"/>
  <c r="P62" i="40"/>
  <c r="O62" i="40"/>
  <c r="N62" i="40"/>
  <c r="M62" i="40"/>
  <c r="L62" i="40"/>
  <c r="K62" i="40"/>
  <c r="J62" i="40"/>
  <c r="I62" i="40"/>
  <c r="H62" i="40"/>
  <c r="G62" i="40"/>
  <c r="F62" i="40"/>
  <c r="E62" i="40"/>
  <c r="D62" i="40"/>
  <c r="C62" i="40"/>
  <c r="T61" i="40"/>
  <c r="S61" i="40"/>
  <c r="R61" i="40"/>
  <c r="Q61" i="40"/>
  <c r="P61" i="40"/>
  <c r="O61" i="40"/>
  <c r="N61" i="40"/>
  <c r="M61" i="40"/>
  <c r="L61" i="40"/>
  <c r="K61" i="40"/>
  <c r="J61" i="40"/>
  <c r="I61" i="40"/>
  <c r="H61" i="40"/>
  <c r="G61" i="40"/>
  <c r="F61" i="40"/>
  <c r="E61" i="40"/>
  <c r="D61" i="40"/>
  <c r="C61" i="40"/>
  <c r="T60" i="40"/>
  <c r="S60" i="40"/>
  <c r="R60" i="40"/>
  <c r="Q60" i="40"/>
  <c r="P60" i="40"/>
  <c r="O60" i="40"/>
  <c r="N60" i="40"/>
  <c r="M60" i="40"/>
  <c r="L60" i="40"/>
  <c r="K60" i="40"/>
  <c r="J60" i="40"/>
  <c r="I60" i="40"/>
  <c r="H60" i="40"/>
  <c r="G60" i="40"/>
  <c r="F60" i="40"/>
  <c r="E60" i="40"/>
  <c r="D60" i="40"/>
  <c r="C60" i="40"/>
  <c r="T59" i="40"/>
  <c r="S59" i="40"/>
  <c r="R59" i="40"/>
  <c r="Q59" i="40"/>
  <c r="P59" i="40"/>
  <c r="O59" i="40"/>
  <c r="N59" i="40"/>
  <c r="M59" i="40"/>
  <c r="L59" i="40"/>
  <c r="K59" i="40"/>
  <c r="J59" i="40"/>
  <c r="I59" i="40"/>
  <c r="H59" i="40"/>
  <c r="G59" i="40"/>
  <c r="F59" i="40"/>
  <c r="E59" i="40"/>
  <c r="D59" i="40"/>
  <c r="C59" i="40"/>
  <c r="T58" i="40"/>
  <c r="S58" i="40"/>
  <c r="R58" i="40"/>
  <c r="Q58" i="40"/>
  <c r="P58" i="40"/>
  <c r="O58" i="40"/>
  <c r="N58" i="40"/>
  <c r="M58" i="40"/>
  <c r="L58" i="40"/>
  <c r="K58" i="40"/>
  <c r="J58" i="40"/>
  <c r="I58" i="40"/>
  <c r="H58" i="40"/>
  <c r="G58" i="40"/>
  <c r="F58" i="40"/>
  <c r="E58" i="40"/>
  <c r="D58" i="40"/>
  <c r="C58" i="40"/>
  <c r="T57" i="40"/>
  <c r="S57" i="40"/>
  <c r="R57" i="40"/>
  <c r="Q57" i="40"/>
  <c r="P57" i="40"/>
  <c r="O57" i="40"/>
  <c r="N57" i="40"/>
  <c r="M57" i="40"/>
  <c r="L57" i="40"/>
  <c r="K57" i="40"/>
  <c r="J57" i="40"/>
  <c r="I57" i="40"/>
  <c r="H57" i="40"/>
  <c r="G57" i="40"/>
  <c r="F57" i="40"/>
  <c r="E57" i="40"/>
  <c r="D57" i="40"/>
  <c r="C57" i="40"/>
  <c r="T56" i="40"/>
  <c r="S56" i="40"/>
  <c r="R56" i="40"/>
  <c r="Q56" i="40"/>
  <c r="P56" i="40"/>
  <c r="O56" i="40"/>
  <c r="N56" i="40"/>
  <c r="M56" i="40"/>
  <c r="L56" i="40"/>
  <c r="K56" i="40"/>
  <c r="J56" i="40"/>
  <c r="I56" i="40"/>
  <c r="H56" i="40"/>
  <c r="G56" i="40"/>
  <c r="F56" i="40"/>
  <c r="E56" i="40"/>
  <c r="D56" i="40"/>
  <c r="C56" i="40"/>
  <c r="T55" i="40"/>
  <c r="S55" i="40"/>
  <c r="R55" i="40"/>
  <c r="Q55" i="40"/>
  <c r="P55" i="40"/>
  <c r="O55" i="40"/>
  <c r="N55" i="40"/>
  <c r="M55" i="40"/>
  <c r="L55" i="40"/>
  <c r="K55" i="40"/>
  <c r="J55" i="40"/>
  <c r="I55" i="40"/>
  <c r="H55" i="40"/>
  <c r="G55" i="40"/>
  <c r="F55" i="40"/>
  <c r="E55" i="40"/>
  <c r="D55" i="40"/>
  <c r="C55" i="40"/>
  <c r="T54" i="40"/>
  <c r="S54" i="40"/>
  <c r="R54" i="40"/>
  <c r="Q54" i="40"/>
  <c r="P54" i="40"/>
  <c r="O54" i="40"/>
  <c r="N54" i="40"/>
  <c r="M54" i="40"/>
  <c r="L54" i="40"/>
  <c r="K54" i="40"/>
  <c r="J54" i="40"/>
  <c r="I54" i="40"/>
  <c r="H54" i="40"/>
  <c r="G54" i="40"/>
  <c r="F54" i="40"/>
  <c r="E54" i="40"/>
  <c r="D54" i="40"/>
  <c r="C54" i="40"/>
  <c r="T53" i="40"/>
  <c r="S53" i="40"/>
  <c r="R53" i="40"/>
  <c r="Q53" i="40"/>
  <c r="P53" i="40"/>
  <c r="O53" i="40"/>
  <c r="N53" i="40"/>
  <c r="M53" i="40"/>
  <c r="L53" i="40"/>
  <c r="K53" i="40"/>
  <c r="J53" i="40"/>
  <c r="I53" i="40"/>
  <c r="H53" i="40"/>
  <c r="G53" i="40"/>
  <c r="F53" i="40"/>
  <c r="E53" i="40"/>
  <c r="D53" i="40"/>
  <c r="C53" i="40"/>
  <c r="T52" i="40"/>
  <c r="S52" i="40"/>
  <c r="R52" i="40"/>
  <c r="Q52" i="40"/>
  <c r="P52" i="40"/>
  <c r="O52" i="40"/>
  <c r="N52" i="40"/>
  <c r="M52" i="40"/>
  <c r="L52" i="40"/>
  <c r="K52" i="40"/>
  <c r="J52" i="40"/>
  <c r="I52" i="40"/>
  <c r="H52" i="40"/>
  <c r="G52" i="40"/>
  <c r="F52" i="40"/>
  <c r="E52" i="40"/>
  <c r="D52" i="40"/>
  <c r="C52" i="40"/>
  <c r="T51" i="40"/>
  <c r="S51" i="40"/>
  <c r="R51" i="40"/>
  <c r="Q51" i="40"/>
  <c r="P51" i="40"/>
  <c r="O51" i="40"/>
  <c r="N51" i="40"/>
  <c r="M51" i="40"/>
  <c r="L51" i="40"/>
  <c r="K51" i="40"/>
  <c r="J51" i="40"/>
  <c r="I51" i="40"/>
  <c r="H51" i="40"/>
  <c r="G51" i="40"/>
  <c r="F51" i="40"/>
  <c r="E51" i="40"/>
  <c r="D51" i="40"/>
  <c r="C51" i="40"/>
  <c r="T50" i="40"/>
  <c r="S50" i="40"/>
  <c r="R50" i="40"/>
  <c r="Q50" i="40"/>
  <c r="P50" i="40"/>
  <c r="O50" i="40"/>
  <c r="N50" i="40"/>
  <c r="M50" i="40"/>
  <c r="L50" i="40"/>
  <c r="K50" i="40"/>
  <c r="J50" i="40"/>
  <c r="I50" i="40"/>
  <c r="H50" i="40"/>
  <c r="G50" i="40"/>
  <c r="F50" i="40"/>
  <c r="E50" i="40"/>
  <c r="D50" i="40"/>
  <c r="C50" i="40"/>
  <c r="T49" i="40"/>
  <c r="S49" i="40"/>
  <c r="R49" i="40"/>
  <c r="Q49" i="40"/>
  <c r="P49" i="40"/>
  <c r="O49" i="40"/>
  <c r="N49" i="40"/>
  <c r="M49" i="40"/>
  <c r="L49" i="40"/>
  <c r="K49" i="40"/>
  <c r="J49" i="40"/>
  <c r="I49" i="40"/>
  <c r="H49" i="40"/>
  <c r="G49" i="40"/>
  <c r="F49" i="40"/>
  <c r="E49" i="40"/>
  <c r="D49" i="40"/>
  <c r="C49" i="40"/>
  <c r="T45" i="40"/>
  <c r="S45" i="40"/>
  <c r="R45" i="40"/>
  <c r="Q45" i="40"/>
  <c r="P45" i="40"/>
  <c r="O45" i="40"/>
  <c r="N45" i="40"/>
  <c r="M45" i="40"/>
  <c r="L45" i="40"/>
  <c r="K45" i="40"/>
  <c r="J45" i="40"/>
  <c r="I45" i="40"/>
  <c r="H45" i="40"/>
  <c r="G45" i="40"/>
  <c r="F45" i="40"/>
  <c r="E45" i="40"/>
  <c r="D45" i="40"/>
  <c r="C45" i="40"/>
  <c r="T44" i="40"/>
  <c r="S44" i="40"/>
  <c r="R44" i="40"/>
  <c r="Q44" i="40"/>
  <c r="P44" i="40"/>
  <c r="O44" i="40"/>
  <c r="N44" i="40"/>
  <c r="M44" i="40"/>
  <c r="L44" i="40"/>
  <c r="K44" i="40"/>
  <c r="J44" i="40"/>
  <c r="I44" i="40"/>
  <c r="H44" i="40"/>
  <c r="G44" i="40"/>
  <c r="F44" i="40"/>
  <c r="E44" i="40"/>
  <c r="D44" i="40"/>
  <c r="C44" i="40"/>
  <c r="T43" i="40"/>
  <c r="S43" i="40"/>
  <c r="R43" i="40"/>
  <c r="Q43" i="40"/>
  <c r="P43" i="40"/>
  <c r="O43" i="40"/>
  <c r="N43" i="40"/>
  <c r="M43" i="40"/>
  <c r="L43" i="40"/>
  <c r="K43" i="40"/>
  <c r="J43" i="40"/>
  <c r="I43" i="40"/>
  <c r="H43" i="40"/>
  <c r="G43" i="40"/>
  <c r="F43" i="40"/>
  <c r="E43" i="40"/>
  <c r="D43" i="40"/>
  <c r="C43" i="40"/>
  <c r="T42" i="40"/>
  <c r="S42" i="40"/>
  <c r="R42" i="40"/>
  <c r="Q42" i="40"/>
  <c r="P42" i="40"/>
  <c r="O42" i="40"/>
  <c r="N42" i="40"/>
  <c r="M42" i="40"/>
  <c r="L42" i="40"/>
  <c r="K42" i="40"/>
  <c r="J42" i="40"/>
  <c r="I42" i="40"/>
  <c r="H42" i="40"/>
  <c r="G42" i="40"/>
  <c r="F42" i="40"/>
  <c r="E42" i="40"/>
  <c r="D42" i="40"/>
  <c r="C42" i="40"/>
  <c r="T41" i="40"/>
  <c r="S41" i="40"/>
  <c r="R41" i="40"/>
  <c r="Q41" i="40"/>
  <c r="P41" i="40"/>
  <c r="O41" i="40"/>
  <c r="N41" i="40"/>
  <c r="M41" i="40"/>
  <c r="L41" i="40"/>
  <c r="K41" i="40"/>
  <c r="J41" i="40"/>
  <c r="I41" i="40"/>
  <c r="H41" i="40"/>
  <c r="G41" i="40"/>
  <c r="F41" i="40"/>
  <c r="E41" i="40"/>
  <c r="D41" i="40"/>
  <c r="C41" i="40"/>
  <c r="T40" i="40"/>
  <c r="S40" i="40"/>
  <c r="R40" i="40"/>
  <c r="Q40" i="40"/>
  <c r="P40" i="40"/>
  <c r="O40" i="40"/>
  <c r="N40" i="40"/>
  <c r="M40" i="40"/>
  <c r="L40" i="40"/>
  <c r="K40" i="40"/>
  <c r="J40" i="40"/>
  <c r="I40" i="40"/>
  <c r="H40" i="40"/>
  <c r="G40" i="40"/>
  <c r="F40" i="40"/>
  <c r="E40" i="40"/>
  <c r="D40" i="40"/>
  <c r="C40" i="40"/>
  <c r="T39" i="40"/>
  <c r="S39" i="40"/>
  <c r="R39" i="40"/>
  <c r="Q39" i="40"/>
  <c r="P39" i="40"/>
  <c r="O39" i="40"/>
  <c r="N39" i="40"/>
  <c r="M39" i="40"/>
  <c r="L39" i="40"/>
  <c r="K39" i="40"/>
  <c r="J39" i="40"/>
  <c r="I39" i="40"/>
  <c r="H39" i="40"/>
  <c r="G39" i="40"/>
  <c r="F39" i="40"/>
  <c r="E39" i="40"/>
  <c r="D39" i="40"/>
  <c r="C39" i="40"/>
  <c r="T38" i="40"/>
  <c r="S38" i="40"/>
  <c r="R38" i="40"/>
  <c r="Q38" i="40"/>
  <c r="P38" i="40"/>
  <c r="O38" i="40"/>
  <c r="N38" i="40"/>
  <c r="M38" i="40"/>
  <c r="L38" i="40"/>
  <c r="K38" i="40"/>
  <c r="J38" i="40"/>
  <c r="I38" i="40"/>
  <c r="H38" i="40"/>
  <c r="G38" i="40"/>
  <c r="F38" i="40"/>
  <c r="E38" i="40"/>
  <c r="D38" i="40"/>
  <c r="C38" i="40"/>
  <c r="T37" i="40"/>
  <c r="S37" i="40"/>
  <c r="R37" i="40"/>
  <c r="Q37" i="40"/>
  <c r="P37" i="40"/>
  <c r="O37" i="40"/>
  <c r="N37" i="40"/>
  <c r="M37" i="40"/>
  <c r="L37" i="40"/>
  <c r="K37" i="40"/>
  <c r="J37" i="40"/>
  <c r="I37" i="40"/>
  <c r="H37" i="40"/>
  <c r="G37" i="40"/>
  <c r="F37" i="40"/>
  <c r="E37" i="40"/>
  <c r="D37" i="40"/>
  <c r="C37" i="40"/>
  <c r="T36" i="40"/>
  <c r="S36" i="40"/>
  <c r="R36" i="40"/>
  <c r="Q36" i="40"/>
  <c r="P36" i="40"/>
  <c r="O36" i="40"/>
  <c r="N36" i="40"/>
  <c r="M36" i="40"/>
  <c r="L36" i="40"/>
  <c r="K36" i="40"/>
  <c r="J36" i="40"/>
  <c r="I36" i="40"/>
  <c r="H36" i="40"/>
  <c r="G36" i="40"/>
  <c r="F36" i="40"/>
  <c r="E36" i="40"/>
  <c r="D36" i="40"/>
  <c r="C36" i="40"/>
  <c r="T35" i="40"/>
  <c r="S35" i="40"/>
  <c r="R35" i="40"/>
  <c r="Q35" i="40"/>
  <c r="P35" i="40"/>
  <c r="O35" i="40"/>
  <c r="N35" i="40"/>
  <c r="M35" i="40"/>
  <c r="L35" i="40"/>
  <c r="K35" i="40"/>
  <c r="J35" i="40"/>
  <c r="I35" i="40"/>
  <c r="H35" i="40"/>
  <c r="G35" i="40"/>
  <c r="F35" i="40"/>
  <c r="E35" i="40"/>
  <c r="D35" i="40"/>
  <c r="C35" i="40"/>
  <c r="T34" i="40"/>
  <c r="S34" i="40"/>
  <c r="R34" i="40"/>
  <c r="Q34" i="40"/>
  <c r="P34" i="40"/>
  <c r="O34" i="40"/>
  <c r="N34" i="40"/>
  <c r="M34" i="40"/>
  <c r="L34" i="40"/>
  <c r="K34" i="40"/>
  <c r="J34" i="40"/>
  <c r="I34" i="40"/>
  <c r="H34" i="40"/>
  <c r="G34" i="40"/>
  <c r="F34" i="40"/>
  <c r="E34" i="40"/>
  <c r="D34" i="40"/>
  <c r="C34" i="40"/>
  <c r="T33" i="40"/>
  <c r="S33" i="40"/>
  <c r="R33" i="40"/>
  <c r="Q33" i="40"/>
  <c r="P33" i="40"/>
  <c r="O33" i="40"/>
  <c r="N33" i="40"/>
  <c r="M33" i="40"/>
  <c r="L33" i="40"/>
  <c r="K33" i="40"/>
  <c r="J33" i="40"/>
  <c r="I33" i="40"/>
  <c r="H33" i="40"/>
  <c r="G33" i="40"/>
  <c r="F33" i="40"/>
  <c r="E33" i="40"/>
  <c r="D33" i="40"/>
  <c r="C33" i="40"/>
  <c r="T32" i="40"/>
  <c r="S32" i="40"/>
  <c r="R32" i="40"/>
  <c r="Q32" i="40"/>
  <c r="P32" i="40"/>
  <c r="O32" i="40"/>
  <c r="N32" i="40"/>
  <c r="M32" i="40"/>
  <c r="L32" i="40"/>
  <c r="K32" i="40"/>
  <c r="J32" i="40"/>
  <c r="I32" i="40"/>
  <c r="H32" i="40"/>
  <c r="G32" i="40"/>
  <c r="F32" i="40"/>
  <c r="E32" i="40"/>
  <c r="D32" i="40"/>
  <c r="C32" i="40"/>
  <c r="T31" i="40"/>
  <c r="S31" i="40"/>
  <c r="R31" i="40"/>
  <c r="Q31" i="40"/>
  <c r="P31" i="40"/>
  <c r="O31" i="40"/>
  <c r="N31" i="40"/>
  <c r="M31" i="40"/>
  <c r="L31" i="40"/>
  <c r="K31" i="40"/>
  <c r="J31" i="40"/>
  <c r="I31" i="40"/>
  <c r="H31" i="40"/>
  <c r="G31" i="40"/>
  <c r="F31" i="40"/>
  <c r="E31" i="40"/>
  <c r="D31" i="40"/>
  <c r="C31" i="40"/>
  <c r="T30" i="40"/>
  <c r="S30" i="40"/>
  <c r="R30" i="40"/>
  <c r="Q30" i="40"/>
  <c r="P30" i="40"/>
  <c r="O30" i="40"/>
  <c r="N30" i="40"/>
  <c r="M30" i="40"/>
  <c r="L30" i="40"/>
  <c r="K30" i="40"/>
  <c r="J30" i="40"/>
  <c r="I30" i="40"/>
  <c r="H30" i="40"/>
  <c r="G30" i="40"/>
  <c r="F30" i="40"/>
  <c r="E30" i="40"/>
  <c r="D30" i="40"/>
  <c r="C30" i="40"/>
  <c r="T29" i="40"/>
  <c r="S29" i="40"/>
  <c r="R29" i="40"/>
  <c r="Q29" i="40"/>
  <c r="P29" i="40"/>
  <c r="O29" i="40"/>
  <c r="N29" i="40"/>
  <c r="M29" i="40"/>
  <c r="L29" i="40"/>
  <c r="K29" i="40"/>
  <c r="J29" i="40"/>
  <c r="I29" i="40"/>
  <c r="H29" i="40"/>
  <c r="G29" i="40"/>
  <c r="F29" i="40"/>
  <c r="E29" i="40"/>
  <c r="D29" i="40"/>
  <c r="C29" i="40"/>
  <c r="T28" i="40"/>
  <c r="S28" i="40"/>
  <c r="R28" i="40"/>
  <c r="Q28" i="40"/>
  <c r="P28" i="40"/>
  <c r="O28" i="40"/>
  <c r="N28" i="40"/>
  <c r="M28" i="40"/>
  <c r="L28" i="40"/>
  <c r="K28" i="40"/>
  <c r="J28" i="40"/>
  <c r="I28" i="40"/>
  <c r="H28" i="40"/>
  <c r="G28" i="40"/>
  <c r="F28" i="40"/>
  <c r="E28" i="40"/>
  <c r="D28" i="40"/>
  <c r="C28" i="40"/>
  <c r="T24" i="40"/>
  <c r="S24" i="40"/>
  <c r="R24" i="40"/>
  <c r="Q24" i="40"/>
  <c r="P24" i="40"/>
  <c r="O24" i="40"/>
  <c r="N24" i="40"/>
  <c r="M24" i="40"/>
  <c r="L24" i="40"/>
  <c r="K24" i="40"/>
  <c r="J24" i="40"/>
  <c r="I24" i="40"/>
  <c r="H24" i="40"/>
  <c r="G24" i="40"/>
  <c r="F24" i="40"/>
  <c r="E24" i="40"/>
  <c r="D24" i="40"/>
  <c r="C24" i="40"/>
  <c r="T23" i="40"/>
  <c r="S23" i="40"/>
  <c r="R23" i="40"/>
  <c r="Q23" i="40"/>
  <c r="P23" i="40"/>
  <c r="O23" i="40"/>
  <c r="N23" i="40"/>
  <c r="M23" i="40"/>
  <c r="L23" i="40"/>
  <c r="K23" i="40"/>
  <c r="J23" i="40"/>
  <c r="I23" i="40"/>
  <c r="H23" i="40"/>
  <c r="G23" i="40"/>
  <c r="F23" i="40"/>
  <c r="E23" i="40"/>
  <c r="D23" i="40"/>
  <c r="C23" i="40"/>
  <c r="T22" i="40"/>
  <c r="S22" i="40"/>
  <c r="R22" i="40"/>
  <c r="Q22" i="40"/>
  <c r="P22" i="40"/>
  <c r="O22" i="40"/>
  <c r="N22" i="40"/>
  <c r="M22" i="40"/>
  <c r="L22" i="40"/>
  <c r="K22" i="40"/>
  <c r="J22" i="40"/>
  <c r="I22" i="40"/>
  <c r="H22" i="40"/>
  <c r="G22" i="40"/>
  <c r="F22" i="40"/>
  <c r="E22" i="40"/>
  <c r="D22" i="40"/>
  <c r="C22" i="40"/>
  <c r="T21" i="40"/>
  <c r="S21" i="40"/>
  <c r="R21" i="40"/>
  <c r="Q21" i="40"/>
  <c r="P21" i="40"/>
  <c r="O21" i="40"/>
  <c r="N21" i="40"/>
  <c r="M21" i="40"/>
  <c r="L21" i="40"/>
  <c r="K21" i="40"/>
  <c r="J21" i="40"/>
  <c r="I21" i="40"/>
  <c r="H21" i="40"/>
  <c r="G21" i="40"/>
  <c r="F21" i="40"/>
  <c r="E21" i="40"/>
  <c r="D21" i="40"/>
  <c r="C21" i="40"/>
  <c r="T20" i="40"/>
  <c r="S20" i="40"/>
  <c r="R20" i="40"/>
  <c r="Q20" i="40"/>
  <c r="P20" i="40"/>
  <c r="O20" i="40"/>
  <c r="N20" i="40"/>
  <c r="M20" i="40"/>
  <c r="L20" i="40"/>
  <c r="K20" i="40"/>
  <c r="J20" i="40"/>
  <c r="I20" i="40"/>
  <c r="H20" i="40"/>
  <c r="G20" i="40"/>
  <c r="F20" i="40"/>
  <c r="E20" i="40"/>
  <c r="D20" i="40"/>
  <c r="C20" i="40"/>
  <c r="T19" i="40"/>
  <c r="S19" i="40"/>
  <c r="R19" i="40"/>
  <c r="Q19" i="40"/>
  <c r="P19" i="40"/>
  <c r="O19" i="40"/>
  <c r="N19" i="40"/>
  <c r="M19" i="40"/>
  <c r="L19" i="40"/>
  <c r="K19" i="40"/>
  <c r="J19" i="40"/>
  <c r="I19" i="40"/>
  <c r="H19" i="40"/>
  <c r="G19" i="40"/>
  <c r="F19" i="40"/>
  <c r="E19" i="40"/>
  <c r="D19" i="40"/>
  <c r="C19" i="40"/>
  <c r="T18" i="40"/>
  <c r="S18" i="40"/>
  <c r="R18" i="40"/>
  <c r="Q18" i="40"/>
  <c r="P18" i="40"/>
  <c r="O18" i="40"/>
  <c r="N18" i="40"/>
  <c r="M18" i="40"/>
  <c r="L18" i="40"/>
  <c r="K18" i="40"/>
  <c r="J18" i="40"/>
  <c r="I18" i="40"/>
  <c r="H18" i="40"/>
  <c r="G18" i="40"/>
  <c r="F18" i="40"/>
  <c r="E18" i="40"/>
  <c r="D18" i="40"/>
  <c r="C18" i="40"/>
  <c r="T17" i="40"/>
  <c r="S17" i="40"/>
  <c r="R17" i="40"/>
  <c r="Q17" i="40"/>
  <c r="P17" i="40"/>
  <c r="O17" i="40"/>
  <c r="N17" i="40"/>
  <c r="M17" i="40"/>
  <c r="L17" i="40"/>
  <c r="K17" i="40"/>
  <c r="J17" i="40"/>
  <c r="I17" i="40"/>
  <c r="H17" i="40"/>
  <c r="G17" i="40"/>
  <c r="F17" i="40"/>
  <c r="E17" i="40"/>
  <c r="D17" i="40"/>
  <c r="C17" i="40"/>
  <c r="T16" i="40"/>
  <c r="S16" i="40"/>
  <c r="R16" i="40"/>
  <c r="Q16" i="40"/>
  <c r="P16" i="40"/>
  <c r="O16" i="40"/>
  <c r="N16" i="40"/>
  <c r="M16" i="40"/>
  <c r="L16" i="40"/>
  <c r="K16" i="40"/>
  <c r="J16" i="40"/>
  <c r="I16" i="40"/>
  <c r="H16" i="40"/>
  <c r="G16" i="40"/>
  <c r="F16" i="40"/>
  <c r="E16" i="40"/>
  <c r="D16" i="40"/>
  <c r="C16" i="40"/>
  <c r="T15" i="40"/>
  <c r="S15" i="40"/>
  <c r="R15" i="40"/>
  <c r="Q15" i="40"/>
  <c r="P15" i="40"/>
  <c r="O15" i="40"/>
  <c r="N15" i="40"/>
  <c r="M15" i="40"/>
  <c r="L15" i="40"/>
  <c r="K15" i="40"/>
  <c r="J15" i="40"/>
  <c r="I15" i="40"/>
  <c r="H15" i="40"/>
  <c r="G15" i="40"/>
  <c r="F15" i="40"/>
  <c r="E15" i="40"/>
  <c r="D15" i="40"/>
  <c r="C15" i="40"/>
  <c r="T14" i="40"/>
  <c r="S14" i="40"/>
  <c r="R14" i="40"/>
  <c r="Q14" i="40"/>
  <c r="P14" i="40"/>
  <c r="O14" i="40"/>
  <c r="N14" i="40"/>
  <c r="M14" i="40"/>
  <c r="L14" i="40"/>
  <c r="K14" i="40"/>
  <c r="J14" i="40"/>
  <c r="I14" i="40"/>
  <c r="H14" i="40"/>
  <c r="G14" i="40"/>
  <c r="F14" i="40"/>
  <c r="E14" i="40"/>
  <c r="D14" i="40"/>
  <c r="C14" i="40"/>
  <c r="T13" i="40"/>
  <c r="S13" i="40"/>
  <c r="R13" i="40"/>
  <c r="Q13" i="40"/>
  <c r="P13" i="40"/>
  <c r="O13" i="40"/>
  <c r="N13" i="40"/>
  <c r="M13" i="40"/>
  <c r="L13" i="40"/>
  <c r="K13" i="40"/>
  <c r="J13" i="40"/>
  <c r="I13" i="40"/>
  <c r="H13" i="40"/>
  <c r="G13" i="40"/>
  <c r="F13" i="40"/>
  <c r="E13" i="40"/>
  <c r="D13" i="40"/>
  <c r="C13" i="40"/>
  <c r="T12" i="40"/>
  <c r="S12" i="40"/>
  <c r="R12" i="40"/>
  <c r="Q12" i="40"/>
  <c r="P12" i="40"/>
  <c r="O12" i="40"/>
  <c r="N12" i="40"/>
  <c r="M12" i="40"/>
  <c r="L12" i="40"/>
  <c r="K12" i="40"/>
  <c r="J12" i="40"/>
  <c r="I12" i="40"/>
  <c r="H12" i="40"/>
  <c r="G12" i="40"/>
  <c r="F12" i="40"/>
  <c r="E12" i="40"/>
  <c r="D12" i="40"/>
  <c r="C12" i="40"/>
  <c r="T11" i="40"/>
  <c r="S11" i="40"/>
  <c r="R11" i="40"/>
  <c r="Q11" i="40"/>
  <c r="P11" i="40"/>
  <c r="O11" i="40"/>
  <c r="N11" i="40"/>
  <c r="M11" i="40"/>
  <c r="L11" i="40"/>
  <c r="K11" i="40"/>
  <c r="J11" i="40"/>
  <c r="I11" i="40"/>
  <c r="H11" i="40"/>
  <c r="G11" i="40"/>
  <c r="F11" i="40"/>
  <c r="E11" i="40"/>
  <c r="D11" i="40"/>
  <c r="C11" i="40"/>
  <c r="T10" i="40"/>
  <c r="S10" i="40"/>
  <c r="R10" i="40"/>
  <c r="Q10" i="40"/>
  <c r="P10" i="40"/>
  <c r="O10" i="40"/>
  <c r="N10" i="40"/>
  <c r="M10" i="40"/>
  <c r="L10" i="40"/>
  <c r="K10" i="40"/>
  <c r="J10" i="40"/>
  <c r="I10" i="40"/>
  <c r="H10" i="40"/>
  <c r="G10" i="40"/>
  <c r="F10" i="40"/>
  <c r="E10" i="40"/>
  <c r="D10" i="40"/>
  <c r="C10" i="40"/>
  <c r="T9" i="40"/>
  <c r="S9" i="40"/>
  <c r="R9" i="40"/>
  <c r="Q9" i="40"/>
  <c r="P9" i="40"/>
  <c r="O9" i="40"/>
  <c r="N9" i="40"/>
  <c r="M9" i="40"/>
  <c r="L9" i="40"/>
  <c r="K9" i="40"/>
  <c r="J9" i="40"/>
  <c r="I9" i="40"/>
  <c r="H9" i="40"/>
  <c r="G9" i="40"/>
  <c r="F9" i="40"/>
  <c r="E9" i="40"/>
  <c r="D9" i="40"/>
  <c r="C9" i="40"/>
  <c r="T8" i="40"/>
  <c r="S8" i="40"/>
  <c r="R8" i="40"/>
  <c r="Q8" i="40"/>
  <c r="P8" i="40"/>
  <c r="O8" i="40"/>
  <c r="N8" i="40"/>
  <c r="M8" i="40"/>
  <c r="L8" i="40"/>
  <c r="K8" i="40"/>
  <c r="J8" i="40"/>
  <c r="I8" i="40"/>
  <c r="H8" i="40"/>
  <c r="G8" i="40"/>
  <c r="F8" i="40"/>
  <c r="E8" i="40"/>
  <c r="D8" i="40"/>
  <c r="C8" i="40"/>
  <c r="T7" i="40"/>
  <c r="S7" i="40"/>
  <c r="R7" i="40"/>
  <c r="Q7" i="40"/>
  <c r="P7" i="40"/>
  <c r="O7" i="40"/>
  <c r="N7" i="40"/>
  <c r="M7" i="40"/>
  <c r="L7" i="40"/>
  <c r="K7" i="40"/>
  <c r="J7" i="40"/>
  <c r="I7" i="40"/>
  <c r="H7" i="40"/>
  <c r="G7" i="40"/>
  <c r="F7" i="40"/>
  <c r="E7" i="40"/>
  <c r="D7" i="40"/>
  <c r="C7" i="40"/>
  <c r="I78" i="39"/>
  <c r="I77" i="39"/>
  <c r="I76" i="39"/>
  <c r="I75" i="39"/>
  <c r="I74" i="39"/>
  <c r="I73" i="39"/>
  <c r="I72" i="39"/>
  <c r="I71" i="39"/>
  <c r="I70" i="39"/>
  <c r="I69" i="39"/>
  <c r="I68" i="39"/>
  <c r="I67" i="39"/>
  <c r="I66" i="39"/>
  <c r="I65" i="39"/>
  <c r="I64" i="39"/>
  <c r="I63" i="39"/>
  <c r="I62" i="39"/>
  <c r="I61" i="39"/>
  <c r="M35" i="39"/>
  <c r="L35" i="39"/>
  <c r="K35" i="39"/>
  <c r="J35" i="39"/>
  <c r="I35" i="39"/>
  <c r="H35" i="39"/>
  <c r="G35" i="39"/>
  <c r="F35" i="39"/>
  <c r="E35" i="39"/>
  <c r="D35" i="39"/>
  <c r="C35" i="39"/>
  <c r="M34" i="39"/>
  <c r="L34" i="39"/>
  <c r="K34" i="39"/>
  <c r="J34" i="39"/>
  <c r="I34" i="39"/>
  <c r="H34" i="39"/>
  <c r="G34" i="39"/>
  <c r="F34" i="39"/>
  <c r="E34" i="39"/>
  <c r="D34" i="39"/>
  <c r="C34" i="39"/>
  <c r="M33" i="39"/>
  <c r="L33" i="39"/>
  <c r="K33" i="39"/>
  <c r="J33" i="39"/>
  <c r="I33" i="39"/>
  <c r="H33" i="39"/>
  <c r="G33" i="39"/>
  <c r="F33" i="39"/>
  <c r="E33" i="39"/>
  <c r="D33" i="39"/>
  <c r="C33" i="39"/>
  <c r="M32" i="39"/>
  <c r="L32" i="39"/>
  <c r="K32" i="39"/>
  <c r="J32" i="39"/>
  <c r="I32" i="39"/>
  <c r="H32" i="39"/>
  <c r="G32" i="39"/>
  <c r="F32" i="39"/>
  <c r="E32" i="39"/>
  <c r="D32" i="39"/>
  <c r="C32" i="39"/>
  <c r="M31" i="39"/>
  <c r="L31" i="39"/>
  <c r="K31" i="39"/>
  <c r="J31" i="39"/>
  <c r="I31" i="39"/>
  <c r="H31" i="39"/>
  <c r="G31" i="39"/>
  <c r="F31" i="39"/>
  <c r="E31" i="39"/>
  <c r="D31" i="39"/>
  <c r="C31" i="39"/>
  <c r="M30" i="39"/>
  <c r="L30" i="39"/>
  <c r="K30" i="39"/>
  <c r="J30" i="39"/>
  <c r="I30" i="39"/>
  <c r="H30" i="39"/>
  <c r="G30" i="39"/>
  <c r="F30" i="39"/>
  <c r="E30" i="39"/>
  <c r="D30" i="39"/>
  <c r="C30" i="39"/>
  <c r="M29" i="39"/>
  <c r="L29" i="39"/>
  <c r="K29" i="39"/>
  <c r="J29" i="39"/>
  <c r="I29" i="39"/>
  <c r="H29" i="39"/>
  <c r="G29" i="39"/>
  <c r="F29" i="39"/>
  <c r="E29" i="39"/>
  <c r="D29" i="39"/>
  <c r="C29" i="39"/>
  <c r="M28" i="39"/>
  <c r="L28" i="39"/>
  <c r="K28" i="39"/>
  <c r="J28" i="39"/>
  <c r="I28" i="39"/>
  <c r="H28" i="39"/>
  <c r="G28" i="39"/>
  <c r="F28" i="39"/>
  <c r="E28" i="39"/>
  <c r="D28" i="39"/>
  <c r="C28" i="39"/>
  <c r="M27" i="39"/>
  <c r="L27" i="39"/>
  <c r="K27" i="39"/>
  <c r="J27" i="39"/>
  <c r="I27" i="39"/>
  <c r="H27" i="39"/>
  <c r="G27" i="39"/>
  <c r="F27" i="39"/>
  <c r="E27" i="39"/>
  <c r="D27" i="39"/>
  <c r="C27" i="39"/>
  <c r="M26" i="39"/>
  <c r="L26" i="39"/>
  <c r="K26" i="39"/>
  <c r="J26" i="39"/>
  <c r="I26" i="39"/>
  <c r="H26" i="39"/>
  <c r="G26" i="39"/>
  <c r="F26" i="39"/>
  <c r="E26" i="39"/>
  <c r="D26" i="39"/>
  <c r="C26" i="39"/>
  <c r="M25" i="39"/>
  <c r="L25" i="39"/>
  <c r="K25" i="39"/>
  <c r="J25" i="39"/>
  <c r="I25" i="39"/>
  <c r="H25" i="39"/>
  <c r="G25" i="39"/>
  <c r="F25" i="39"/>
  <c r="E25" i="39"/>
  <c r="D25" i="39"/>
  <c r="C25" i="39"/>
  <c r="M24" i="39"/>
  <c r="L24" i="39"/>
  <c r="K24" i="39"/>
  <c r="J24" i="39"/>
  <c r="I24" i="39"/>
  <c r="H24" i="39"/>
  <c r="G24" i="39"/>
  <c r="F24" i="39"/>
  <c r="E24" i="39"/>
  <c r="D24" i="39"/>
  <c r="C24" i="39"/>
  <c r="M23" i="39"/>
  <c r="L23" i="39"/>
  <c r="K23" i="39"/>
  <c r="J23" i="39"/>
  <c r="I23" i="39"/>
  <c r="H23" i="39"/>
  <c r="G23" i="39"/>
  <c r="F23" i="39"/>
  <c r="E23" i="39"/>
  <c r="D23" i="39"/>
  <c r="C23" i="39"/>
  <c r="M22" i="39"/>
  <c r="L22" i="39"/>
  <c r="K22" i="39"/>
  <c r="J22" i="39"/>
  <c r="I22" i="39"/>
  <c r="H22" i="39"/>
  <c r="G22" i="39"/>
  <c r="F22" i="39"/>
  <c r="E22" i="39"/>
  <c r="D22" i="39"/>
  <c r="C22" i="39"/>
  <c r="M21" i="39"/>
  <c r="L21" i="39"/>
  <c r="K21" i="39"/>
  <c r="J21" i="39"/>
  <c r="I21" i="39"/>
  <c r="H21" i="39"/>
  <c r="G21" i="39"/>
  <c r="F21" i="39"/>
  <c r="E21" i="39"/>
  <c r="D21" i="39"/>
  <c r="C21" i="39"/>
  <c r="M20" i="39"/>
  <c r="L20" i="39"/>
  <c r="K20" i="39"/>
  <c r="J20" i="39"/>
  <c r="I20" i="39"/>
  <c r="H20" i="39"/>
  <c r="G20" i="39"/>
  <c r="F20" i="39"/>
  <c r="E20" i="39"/>
  <c r="D20" i="39"/>
  <c r="C20" i="39"/>
  <c r="M19" i="39"/>
  <c r="L19" i="39"/>
  <c r="K19" i="39"/>
  <c r="J19" i="39"/>
  <c r="I19" i="39"/>
  <c r="H19" i="39"/>
  <c r="G19" i="39"/>
  <c r="F19" i="39"/>
  <c r="E19" i="39"/>
  <c r="D19" i="39"/>
  <c r="C19" i="39"/>
  <c r="M18" i="39"/>
  <c r="L18" i="39"/>
  <c r="K18" i="39"/>
  <c r="J18" i="39"/>
  <c r="I18" i="39"/>
  <c r="H18" i="39"/>
  <c r="G18" i="39"/>
  <c r="F18" i="39"/>
  <c r="E18" i="39"/>
  <c r="D18" i="39"/>
  <c r="C18" i="39"/>
  <c r="M13" i="39"/>
  <c r="K13" i="39"/>
  <c r="J13" i="39"/>
  <c r="G13" i="39"/>
  <c r="E13" i="39"/>
  <c r="D13" i="39"/>
  <c r="C13" i="39"/>
  <c r="M12" i="39"/>
  <c r="K12" i="39"/>
  <c r="J12" i="39"/>
  <c r="H12" i="39"/>
  <c r="G12" i="39"/>
  <c r="F12" i="39"/>
  <c r="E12" i="39"/>
  <c r="D12" i="39"/>
  <c r="C12" i="39"/>
  <c r="H11" i="39"/>
  <c r="G11" i="39"/>
  <c r="F11" i="39"/>
  <c r="E11" i="39"/>
  <c r="D11" i="39"/>
  <c r="C11" i="39"/>
  <c r="M10" i="39"/>
  <c r="L10" i="39"/>
  <c r="K10" i="39"/>
  <c r="J10" i="39"/>
  <c r="I10" i="39"/>
  <c r="H10" i="39"/>
  <c r="G10" i="39"/>
  <c r="F10" i="39"/>
  <c r="D56" i="39" s="1"/>
  <c r="E10" i="39"/>
  <c r="D10" i="39"/>
  <c r="C10" i="39"/>
  <c r="K8" i="39"/>
  <c r="J8" i="39"/>
  <c r="I8" i="39"/>
  <c r="G8" i="39"/>
  <c r="F8" i="39"/>
  <c r="E8" i="39"/>
  <c r="D8" i="39"/>
  <c r="C8" i="39"/>
  <c r="F84" i="38"/>
  <c r="F83" i="38"/>
  <c r="G18" i="38"/>
  <c r="G13" i="38"/>
  <c r="G9" i="38"/>
  <c r="G8" i="38"/>
  <c r="C2" i="35"/>
  <c r="C1" i="35"/>
  <c r="G19" i="38" l="1"/>
  <c r="J17" i="39"/>
  <c r="M17" i="39"/>
  <c r="F17" i="39"/>
  <c r="J61" i="39"/>
  <c r="G12" i="38" s="1"/>
  <c r="G11" i="38" s="1"/>
  <c r="F56" i="39"/>
  <c r="C56" i="39"/>
  <c r="E52" i="39"/>
  <c r="E42" i="39"/>
  <c r="E45" i="39"/>
  <c r="E48" i="39"/>
  <c r="E51" i="39"/>
  <c r="E54" i="39"/>
  <c r="G17" i="38"/>
  <c r="K17" i="39"/>
  <c r="F39" i="39"/>
  <c r="F40" i="39"/>
  <c r="F41" i="39"/>
  <c r="F42" i="39"/>
  <c r="F43" i="39"/>
  <c r="F44" i="39"/>
  <c r="F45" i="39"/>
  <c r="F46" i="39"/>
  <c r="F47" i="39"/>
  <c r="F48" i="39"/>
  <c r="F49" i="39"/>
  <c r="F50" i="39"/>
  <c r="F51" i="39"/>
  <c r="F52" i="39"/>
  <c r="F53" i="39"/>
  <c r="F54" i="39"/>
  <c r="F55" i="39"/>
  <c r="D17" i="39"/>
  <c r="H17" i="39"/>
  <c r="L17" i="39"/>
  <c r="C39" i="39"/>
  <c r="C40" i="39"/>
  <c r="C41" i="39"/>
  <c r="C42" i="39"/>
  <c r="C43" i="39"/>
  <c r="C44" i="39"/>
  <c r="C45" i="39"/>
  <c r="C46" i="39"/>
  <c r="C47" i="39"/>
  <c r="C48" i="39"/>
  <c r="C49" i="39"/>
  <c r="C50" i="39"/>
  <c r="C51" i="39"/>
  <c r="C52" i="39"/>
  <c r="C53" i="39"/>
  <c r="C54" i="39"/>
  <c r="C55" i="39"/>
  <c r="E40" i="39"/>
  <c r="E43" i="39"/>
  <c r="E47" i="39"/>
  <c r="E50" i="39"/>
  <c r="E53" i="39"/>
  <c r="E56" i="39"/>
  <c r="C17" i="39"/>
  <c r="E17" i="39"/>
  <c r="I17" i="39"/>
  <c r="D39" i="39"/>
  <c r="D40" i="39"/>
  <c r="D41" i="39"/>
  <c r="D42" i="39"/>
  <c r="D43" i="39"/>
  <c r="D44" i="39"/>
  <c r="D45" i="39"/>
  <c r="D46" i="39"/>
  <c r="D47" i="39"/>
  <c r="D48" i="39"/>
  <c r="D49" i="39"/>
  <c r="D50" i="39"/>
  <c r="D51" i="39"/>
  <c r="D52" i="39"/>
  <c r="D53" i="39"/>
  <c r="D54" i="39"/>
  <c r="D55" i="39"/>
  <c r="E39" i="39"/>
  <c r="E44" i="39"/>
  <c r="E49" i="39"/>
  <c r="E55" i="39"/>
  <c r="E41" i="39"/>
  <c r="E46" i="39"/>
  <c r="G17" i="39"/>
  <c r="G16" i="38" l="1"/>
  <c r="G15" i="38" s="1"/>
  <c r="G6" i="38" s="1"/>
  <c r="D38" i="36" s="1"/>
  <c r="D77" i="39"/>
  <c r="D75" i="39"/>
  <c r="D73" i="39"/>
  <c r="D71" i="39"/>
  <c r="D69" i="39"/>
  <c r="D67" i="39"/>
  <c r="D65" i="39"/>
  <c r="D63" i="39"/>
  <c r="D78" i="39"/>
  <c r="D76" i="39"/>
  <c r="D74" i="39"/>
  <c r="D72" i="39"/>
  <c r="D70" i="39"/>
  <c r="D68" i="39"/>
  <c r="D66" i="39"/>
  <c r="D64" i="39"/>
  <c r="D62" i="39"/>
  <c r="D61" i="39"/>
  <c r="E64" i="39"/>
  <c r="E61" i="39"/>
  <c r="E78" i="39"/>
  <c r="E76" i="39"/>
  <c r="E74" i="39"/>
  <c r="E72" i="39"/>
  <c r="E70" i="39"/>
  <c r="E66" i="39"/>
  <c r="E62" i="39"/>
  <c r="E77" i="39"/>
  <c r="E75" i="39"/>
  <c r="E73" i="39"/>
  <c r="E71" i="39"/>
  <c r="E69" i="39"/>
  <c r="E67" i="39"/>
  <c r="E65" i="39"/>
  <c r="E63" i="39"/>
  <c r="E68" i="39"/>
  <c r="C71" i="39"/>
  <c r="C77" i="39"/>
  <c r="C75" i="39"/>
  <c r="C73" i="39"/>
  <c r="C69" i="39"/>
  <c r="C67" i="39"/>
  <c r="C63" i="39"/>
  <c r="C78" i="39"/>
  <c r="C76" i="39"/>
  <c r="C74" i="39"/>
  <c r="C72" i="39"/>
  <c r="C70" i="39"/>
  <c r="C68" i="39"/>
  <c r="C66" i="39"/>
  <c r="C64" i="39"/>
  <c r="C62" i="39"/>
  <c r="C61" i="39"/>
  <c r="C65" i="39"/>
  <c r="F78" i="39"/>
  <c r="F76" i="39"/>
  <c r="F74" i="39"/>
  <c r="F72" i="39"/>
  <c r="F70" i="39"/>
  <c r="F68" i="39"/>
  <c r="F66" i="39"/>
  <c r="F64" i="39"/>
  <c r="F62" i="39"/>
  <c r="F77" i="39"/>
  <c r="F75" i="39"/>
  <c r="F73" i="39"/>
  <c r="F71" i="39"/>
  <c r="F69" i="39"/>
  <c r="F67" i="39"/>
  <c r="F65" i="39"/>
  <c r="F63" i="39"/>
  <c r="F61" i="39"/>
  <c r="G64" i="39" l="1"/>
  <c r="G72" i="39"/>
  <c r="G62" i="39"/>
  <c r="G70" i="39"/>
  <c r="G78" i="39"/>
  <c r="G73" i="39"/>
  <c r="G63" i="39"/>
  <c r="G75" i="39"/>
  <c r="G65" i="39"/>
  <c r="G66" i="39"/>
  <c r="G74" i="39"/>
  <c r="G67" i="39"/>
  <c r="G77" i="39"/>
  <c r="G61" i="39"/>
  <c r="G68" i="39"/>
  <c r="G76" i="39"/>
  <c r="G69" i="39"/>
  <c r="G71" i="39"/>
  <c r="H61" i="39" l="1"/>
  <c r="T1" i="34" l="1"/>
  <c r="M1" i="33"/>
  <c r="I1" i="31"/>
  <c r="E1" i="32"/>
  <c r="O71" i="34" l="1"/>
  <c r="P71" i="34"/>
  <c r="Q71" i="34"/>
  <c r="R71" i="34"/>
  <c r="S71" i="34"/>
  <c r="T71" i="34"/>
  <c r="O72" i="34"/>
  <c r="P72" i="34"/>
  <c r="Q72" i="34"/>
  <c r="R72" i="34"/>
  <c r="S72" i="34"/>
  <c r="T72" i="34"/>
  <c r="O73" i="34"/>
  <c r="P73" i="34"/>
  <c r="Q73" i="34"/>
  <c r="R73" i="34"/>
  <c r="S73" i="34"/>
  <c r="T73" i="34"/>
  <c r="O74" i="34"/>
  <c r="P74" i="34"/>
  <c r="Q74" i="34"/>
  <c r="R74" i="34"/>
  <c r="S74" i="34"/>
  <c r="T74" i="34"/>
  <c r="O75" i="34"/>
  <c r="P75" i="34"/>
  <c r="Q75" i="34"/>
  <c r="R75" i="34"/>
  <c r="S75" i="34"/>
  <c r="T75" i="34"/>
  <c r="O76" i="34"/>
  <c r="P76" i="34"/>
  <c r="Q76" i="34"/>
  <c r="R76" i="34"/>
  <c r="S76" i="34"/>
  <c r="T76" i="34"/>
  <c r="O77" i="34"/>
  <c r="P77" i="34"/>
  <c r="Q77" i="34"/>
  <c r="R77" i="34"/>
  <c r="S77" i="34"/>
  <c r="T77" i="34"/>
  <c r="O78" i="34"/>
  <c r="P78" i="34"/>
  <c r="Q78" i="34"/>
  <c r="R78" i="34"/>
  <c r="S78" i="34"/>
  <c r="T78" i="34"/>
  <c r="O79" i="34"/>
  <c r="P79" i="34"/>
  <c r="Q79" i="34"/>
  <c r="R79" i="34"/>
  <c r="S79" i="34"/>
  <c r="T79" i="34"/>
  <c r="O80" i="34"/>
  <c r="P80" i="34"/>
  <c r="Q80" i="34"/>
  <c r="R80" i="34"/>
  <c r="S80" i="34"/>
  <c r="T80" i="34"/>
  <c r="O81" i="34"/>
  <c r="P81" i="34"/>
  <c r="Q81" i="34"/>
  <c r="R81" i="34"/>
  <c r="S81" i="34"/>
  <c r="T81" i="34"/>
  <c r="O82" i="34"/>
  <c r="P82" i="34"/>
  <c r="Q82" i="34"/>
  <c r="R82" i="34"/>
  <c r="S82" i="34"/>
  <c r="T82" i="34"/>
  <c r="O83" i="34"/>
  <c r="P83" i="34"/>
  <c r="Q83" i="34"/>
  <c r="R83" i="34"/>
  <c r="S83" i="34"/>
  <c r="T83" i="34"/>
  <c r="O84" i="34"/>
  <c r="P84" i="34"/>
  <c r="Q84" i="34"/>
  <c r="R84" i="34"/>
  <c r="S84" i="34"/>
  <c r="T84" i="34"/>
  <c r="O85" i="34"/>
  <c r="P85" i="34"/>
  <c r="Q85" i="34"/>
  <c r="R85" i="34"/>
  <c r="S85" i="34"/>
  <c r="T85" i="34"/>
  <c r="O86" i="34"/>
  <c r="P86" i="34"/>
  <c r="Q86" i="34"/>
  <c r="R86" i="34"/>
  <c r="S86" i="34"/>
  <c r="T86" i="34"/>
  <c r="O87" i="34"/>
  <c r="P87" i="34"/>
  <c r="Q87" i="34"/>
  <c r="R87" i="34"/>
  <c r="S87" i="34"/>
  <c r="T87" i="34"/>
  <c r="O70" i="34"/>
  <c r="P70" i="34"/>
  <c r="Q70" i="34"/>
  <c r="R70" i="34"/>
  <c r="S70" i="34"/>
  <c r="T70" i="34"/>
  <c r="O50" i="34"/>
  <c r="P50" i="34"/>
  <c r="Q50" i="34"/>
  <c r="R50" i="34"/>
  <c r="S50" i="34"/>
  <c r="T50" i="34"/>
  <c r="O51" i="34"/>
  <c r="P51" i="34"/>
  <c r="Q51" i="34"/>
  <c r="R51" i="34"/>
  <c r="S51" i="34"/>
  <c r="T51" i="34"/>
  <c r="O52" i="34"/>
  <c r="P52" i="34"/>
  <c r="Q52" i="34"/>
  <c r="R52" i="34"/>
  <c r="S52" i="34"/>
  <c r="T52" i="34"/>
  <c r="O53" i="34"/>
  <c r="P53" i="34"/>
  <c r="Q53" i="34"/>
  <c r="R53" i="34"/>
  <c r="S53" i="34"/>
  <c r="T53" i="34"/>
  <c r="O54" i="34"/>
  <c r="P54" i="34"/>
  <c r="Q54" i="34"/>
  <c r="R54" i="34"/>
  <c r="S54" i="34"/>
  <c r="T54" i="34"/>
  <c r="O55" i="34"/>
  <c r="P55" i="34"/>
  <c r="Q55" i="34"/>
  <c r="R55" i="34"/>
  <c r="S55" i="34"/>
  <c r="T55" i="34"/>
  <c r="O56" i="34"/>
  <c r="P56" i="34"/>
  <c r="Q56" i="34"/>
  <c r="R56" i="34"/>
  <c r="S56" i="34"/>
  <c r="T56" i="34"/>
  <c r="O57" i="34"/>
  <c r="P57" i="34"/>
  <c r="Q57" i="34"/>
  <c r="R57" i="34"/>
  <c r="S57" i="34"/>
  <c r="T57" i="34"/>
  <c r="O58" i="34"/>
  <c r="P58" i="34"/>
  <c r="Q58" i="34"/>
  <c r="R58" i="34"/>
  <c r="S58" i="34"/>
  <c r="T58" i="34"/>
  <c r="O59" i="34"/>
  <c r="P59" i="34"/>
  <c r="Q59" i="34"/>
  <c r="R59" i="34"/>
  <c r="S59" i="34"/>
  <c r="T59" i="34"/>
  <c r="O60" i="34"/>
  <c r="P60" i="34"/>
  <c r="Q60" i="34"/>
  <c r="R60" i="34"/>
  <c r="S60" i="34"/>
  <c r="T60" i="34"/>
  <c r="O61" i="34"/>
  <c r="P61" i="34"/>
  <c r="Q61" i="34"/>
  <c r="R61" i="34"/>
  <c r="S61" i="34"/>
  <c r="T61" i="34"/>
  <c r="O62" i="34"/>
  <c r="P62" i="34"/>
  <c r="Q62" i="34"/>
  <c r="R62" i="34"/>
  <c r="S62" i="34"/>
  <c r="T62" i="34"/>
  <c r="O63" i="34"/>
  <c r="P63" i="34"/>
  <c r="Q63" i="34"/>
  <c r="R63" i="34"/>
  <c r="S63" i="34"/>
  <c r="T63" i="34"/>
  <c r="O64" i="34"/>
  <c r="P64" i="34"/>
  <c r="Q64" i="34"/>
  <c r="R64" i="34"/>
  <c r="S64" i="34"/>
  <c r="T64" i="34"/>
  <c r="O65" i="34"/>
  <c r="P65" i="34"/>
  <c r="Q65" i="34"/>
  <c r="R65" i="34"/>
  <c r="S65" i="34"/>
  <c r="T65" i="34"/>
  <c r="O66" i="34"/>
  <c r="P66" i="34"/>
  <c r="Q66" i="34"/>
  <c r="R66" i="34"/>
  <c r="S66" i="34"/>
  <c r="T66" i="34"/>
  <c r="O49" i="34"/>
  <c r="P49" i="34"/>
  <c r="Q49" i="34"/>
  <c r="R49" i="34"/>
  <c r="S49" i="34"/>
  <c r="T49" i="34"/>
  <c r="O29" i="34"/>
  <c r="P29" i="34"/>
  <c r="Q29" i="34"/>
  <c r="R29" i="34"/>
  <c r="S29" i="34"/>
  <c r="T29" i="34"/>
  <c r="O30" i="34"/>
  <c r="P30" i="34"/>
  <c r="Q30" i="34"/>
  <c r="R30" i="34"/>
  <c r="S30" i="34"/>
  <c r="T30" i="34"/>
  <c r="O31" i="34"/>
  <c r="P31" i="34"/>
  <c r="Q31" i="34"/>
  <c r="R31" i="34"/>
  <c r="S31" i="34"/>
  <c r="T31" i="34"/>
  <c r="O32" i="34"/>
  <c r="P32" i="34"/>
  <c r="Q32" i="34"/>
  <c r="R32" i="34"/>
  <c r="S32" i="34"/>
  <c r="T32" i="34"/>
  <c r="O33" i="34"/>
  <c r="P33" i="34"/>
  <c r="Q33" i="34"/>
  <c r="R33" i="34"/>
  <c r="S33" i="34"/>
  <c r="T33" i="34"/>
  <c r="O34" i="34"/>
  <c r="P34" i="34"/>
  <c r="Q34" i="34"/>
  <c r="R34" i="34"/>
  <c r="S34" i="34"/>
  <c r="T34" i="34"/>
  <c r="O35" i="34"/>
  <c r="P35" i="34"/>
  <c r="Q35" i="34"/>
  <c r="R35" i="34"/>
  <c r="S35" i="34"/>
  <c r="T35" i="34"/>
  <c r="O36" i="34"/>
  <c r="P36" i="34"/>
  <c r="Q36" i="34"/>
  <c r="R36" i="34"/>
  <c r="S36" i="34"/>
  <c r="T36" i="34"/>
  <c r="O37" i="34"/>
  <c r="P37" i="34"/>
  <c r="Q37" i="34"/>
  <c r="R37" i="34"/>
  <c r="S37" i="34"/>
  <c r="T37" i="34"/>
  <c r="O38" i="34"/>
  <c r="P38" i="34"/>
  <c r="Q38" i="34"/>
  <c r="R38" i="34"/>
  <c r="S38" i="34"/>
  <c r="T38" i="34"/>
  <c r="O39" i="34"/>
  <c r="P39" i="34"/>
  <c r="Q39" i="34"/>
  <c r="R39" i="34"/>
  <c r="S39" i="34"/>
  <c r="T39" i="34"/>
  <c r="O40" i="34"/>
  <c r="P40" i="34"/>
  <c r="Q40" i="34"/>
  <c r="R40" i="34"/>
  <c r="S40" i="34"/>
  <c r="T40" i="34"/>
  <c r="O41" i="34"/>
  <c r="P41" i="34"/>
  <c r="Q41" i="34"/>
  <c r="R41" i="34"/>
  <c r="S41" i="34"/>
  <c r="T41" i="34"/>
  <c r="O42" i="34"/>
  <c r="P42" i="34"/>
  <c r="Q42" i="34"/>
  <c r="R42" i="34"/>
  <c r="S42" i="34"/>
  <c r="T42" i="34"/>
  <c r="O43" i="34"/>
  <c r="P43" i="34"/>
  <c r="Q43" i="34"/>
  <c r="R43" i="34"/>
  <c r="S43" i="34"/>
  <c r="T43" i="34"/>
  <c r="O44" i="34"/>
  <c r="P44" i="34"/>
  <c r="Q44" i="34"/>
  <c r="R44" i="34"/>
  <c r="S44" i="34"/>
  <c r="T44" i="34"/>
  <c r="O45" i="34"/>
  <c r="P45" i="34"/>
  <c r="Q45" i="34"/>
  <c r="R45" i="34"/>
  <c r="S45" i="34"/>
  <c r="T45" i="34"/>
  <c r="O28" i="34"/>
  <c r="P28" i="34"/>
  <c r="Q28" i="34"/>
  <c r="R28" i="34"/>
  <c r="S28" i="34"/>
  <c r="T28" i="34"/>
  <c r="O8" i="34"/>
  <c r="P8" i="34"/>
  <c r="Q8" i="34"/>
  <c r="R8" i="34"/>
  <c r="S8" i="34"/>
  <c r="T8" i="34"/>
  <c r="O9" i="34"/>
  <c r="P9" i="34"/>
  <c r="Q9" i="34"/>
  <c r="R9" i="34"/>
  <c r="S9" i="34"/>
  <c r="T9" i="34"/>
  <c r="O10" i="34"/>
  <c r="P10" i="34"/>
  <c r="Q10" i="34"/>
  <c r="R10" i="34"/>
  <c r="S10" i="34"/>
  <c r="T10" i="34"/>
  <c r="O11" i="34"/>
  <c r="P11" i="34"/>
  <c r="Q11" i="34"/>
  <c r="R11" i="34"/>
  <c r="S11" i="34"/>
  <c r="T11" i="34"/>
  <c r="O12" i="34"/>
  <c r="P12" i="34"/>
  <c r="Q12" i="34"/>
  <c r="R12" i="34"/>
  <c r="S12" i="34"/>
  <c r="T12" i="34"/>
  <c r="O13" i="34"/>
  <c r="P13" i="34"/>
  <c r="Q13" i="34"/>
  <c r="R13" i="34"/>
  <c r="S13" i="34"/>
  <c r="T13" i="34"/>
  <c r="O14" i="34"/>
  <c r="P14" i="34"/>
  <c r="Q14" i="34"/>
  <c r="R14" i="34"/>
  <c r="S14" i="34"/>
  <c r="T14" i="34"/>
  <c r="O15" i="34"/>
  <c r="P15" i="34"/>
  <c r="Q15" i="34"/>
  <c r="R15" i="34"/>
  <c r="S15" i="34"/>
  <c r="T15" i="34"/>
  <c r="O16" i="34"/>
  <c r="P16" i="34"/>
  <c r="Q16" i="34"/>
  <c r="R16" i="34"/>
  <c r="S16" i="34"/>
  <c r="T16" i="34"/>
  <c r="O17" i="34"/>
  <c r="P17" i="34"/>
  <c r="Q17" i="34"/>
  <c r="R17" i="34"/>
  <c r="S17" i="34"/>
  <c r="T17" i="34"/>
  <c r="O18" i="34"/>
  <c r="P18" i="34"/>
  <c r="Q18" i="34"/>
  <c r="R18" i="34"/>
  <c r="S18" i="34"/>
  <c r="T18" i="34"/>
  <c r="O19" i="34"/>
  <c r="P19" i="34"/>
  <c r="Q19" i="34"/>
  <c r="R19" i="34"/>
  <c r="S19" i="34"/>
  <c r="T19" i="34"/>
  <c r="O20" i="34"/>
  <c r="P20" i="34"/>
  <c r="Q20" i="34"/>
  <c r="R20" i="34"/>
  <c r="S20" i="34"/>
  <c r="T20" i="34"/>
  <c r="O21" i="34"/>
  <c r="P21" i="34"/>
  <c r="Q21" i="34"/>
  <c r="R21" i="34"/>
  <c r="S21" i="34"/>
  <c r="T21" i="34"/>
  <c r="O22" i="34"/>
  <c r="P22" i="34"/>
  <c r="Q22" i="34"/>
  <c r="R22" i="34"/>
  <c r="S22" i="34"/>
  <c r="T22" i="34"/>
  <c r="O23" i="34"/>
  <c r="P23" i="34"/>
  <c r="Q23" i="34"/>
  <c r="R23" i="34"/>
  <c r="S23" i="34"/>
  <c r="T23" i="34"/>
  <c r="O24" i="34"/>
  <c r="P24" i="34"/>
  <c r="Q24" i="34"/>
  <c r="R24" i="34"/>
  <c r="S24" i="34"/>
  <c r="T24" i="34"/>
  <c r="O7" i="34"/>
  <c r="P7" i="34"/>
  <c r="Q7" i="34"/>
  <c r="R7" i="34"/>
  <c r="S7" i="34"/>
  <c r="T7" i="34"/>
  <c r="G19" i="31" l="1"/>
  <c r="T2" i="34" l="1"/>
  <c r="C7" i="34"/>
  <c r="D7" i="34"/>
  <c r="E7" i="34"/>
  <c r="F7" i="34"/>
  <c r="G7" i="34"/>
  <c r="H7" i="34"/>
  <c r="I7" i="34"/>
  <c r="J7" i="34"/>
  <c r="K7" i="34"/>
  <c r="L7" i="34"/>
  <c r="M7" i="34"/>
  <c r="N7" i="34"/>
  <c r="C8" i="34"/>
  <c r="D8" i="34"/>
  <c r="E8" i="34"/>
  <c r="F8" i="34"/>
  <c r="G8" i="34"/>
  <c r="H8" i="34"/>
  <c r="I8" i="34"/>
  <c r="J8" i="34"/>
  <c r="K8" i="34"/>
  <c r="L8" i="34"/>
  <c r="M8" i="34"/>
  <c r="N8" i="34"/>
  <c r="C9" i="34"/>
  <c r="D9" i="34"/>
  <c r="E9" i="34"/>
  <c r="F9" i="34"/>
  <c r="G9" i="34"/>
  <c r="H9" i="34"/>
  <c r="I9" i="34"/>
  <c r="J9" i="34"/>
  <c r="K9" i="34"/>
  <c r="L9" i="34"/>
  <c r="M9" i="34"/>
  <c r="N9" i="34"/>
  <c r="C10" i="34"/>
  <c r="D10" i="34"/>
  <c r="E10" i="34"/>
  <c r="F10" i="34"/>
  <c r="G10" i="34"/>
  <c r="H10" i="34"/>
  <c r="I10" i="34"/>
  <c r="J10" i="34"/>
  <c r="K10" i="34"/>
  <c r="L10" i="34"/>
  <c r="M10" i="34"/>
  <c r="N10" i="34"/>
  <c r="C11" i="34"/>
  <c r="D11" i="34"/>
  <c r="E11" i="34"/>
  <c r="F11" i="34"/>
  <c r="G11" i="34"/>
  <c r="H11" i="34"/>
  <c r="I11" i="34"/>
  <c r="J11" i="34"/>
  <c r="K11" i="34"/>
  <c r="L11" i="34"/>
  <c r="M11" i="34"/>
  <c r="N11" i="34"/>
  <c r="C12" i="34"/>
  <c r="D12" i="34"/>
  <c r="E12" i="34"/>
  <c r="F12" i="34"/>
  <c r="G12" i="34"/>
  <c r="H12" i="34"/>
  <c r="I12" i="34"/>
  <c r="J12" i="34"/>
  <c r="K12" i="34"/>
  <c r="L12" i="34"/>
  <c r="M12" i="34"/>
  <c r="N12" i="34"/>
  <c r="C13" i="34"/>
  <c r="D13" i="34"/>
  <c r="E13" i="34"/>
  <c r="F13" i="34"/>
  <c r="G13" i="34"/>
  <c r="H13" i="34"/>
  <c r="I13" i="34"/>
  <c r="J13" i="34"/>
  <c r="K13" i="34"/>
  <c r="L13" i="34"/>
  <c r="M13" i="34"/>
  <c r="N13" i="34"/>
  <c r="C14" i="34"/>
  <c r="D14" i="34"/>
  <c r="E14" i="34"/>
  <c r="F14" i="34"/>
  <c r="G14" i="34"/>
  <c r="H14" i="34"/>
  <c r="I14" i="34"/>
  <c r="J14" i="34"/>
  <c r="K14" i="34"/>
  <c r="L14" i="34"/>
  <c r="M14" i="34"/>
  <c r="N14" i="34"/>
  <c r="C15" i="34"/>
  <c r="D15" i="34"/>
  <c r="E15" i="34"/>
  <c r="F15" i="34"/>
  <c r="G15" i="34"/>
  <c r="H15" i="34"/>
  <c r="I15" i="34"/>
  <c r="J15" i="34"/>
  <c r="K15" i="34"/>
  <c r="L15" i="34"/>
  <c r="M15" i="34"/>
  <c r="N15" i="34"/>
  <c r="C16" i="34"/>
  <c r="D16" i="34"/>
  <c r="E16" i="34"/>
  <c r="F16" i="34"/>
  <c r="G16" i="34"/>
  <c r="H16" i="34"/>
  <c r="I16" i="34"/>
  <c r="J16" i="34"/>
  <c r="K16" i="34"/>
  <c r="L16" i="34"/>
  <c r="M16" i="34"/>
  <c r="N16" i="34"/>
  <c r="C17" i="34"/>
  <c r="D17" i="34"/>
  <c r="E17" i="34"/>
  <c r="F17" i="34"/>
  <c r="G17" i="34"/>
  <c r="H17" i="34"/>
  <c r="I17" i="34"/>
  <c r="J17" i="34"/>
  <c r="K17" i="34"/>
  <c r="L17" i="34"/>
  <c r="M17" i="34"/>
  <c r="N17" i="34"/>
  <c r="C18" i="34"/>
  <c r="D18" i="34"/>
  <c r="E18" i="34"/>
  <c r="F18" i="34"/>
  <c r="G18" i="34"/>
  <c r="H18" i="34"/>
  <c r="I18" i="34"/>
  <c r="J18" i="34"/>
  <c r="K18" i="34"/>
  <c r="L18" i="34"/>
  <c r="M18" i="34"/>
  <c r="N18" i="34"/>
  <c r="C19" i="34"/>
  <c r="D19" i="34"/>
  <c r="E19" i="34"/>
  <c r="F19" i="34"/>
  <c r="G19" i="34"/>
  <c r="H19" i="34"/>
  <c r="I19" i="34"/>
  <c r="J19" i="34"/>
  <c r="K19" i="34"/>
  <c r="L19" i="34"/>
  <c r="M19" i="34"/>
  <c r="N19" i="34"/>
  <c r="C20" i="34"/>
  <c r="D20" i="34"/>
  <c r="E20" i="34"/>
  <c r="F20" i="34"/>
  <c r="G20" i="34"/>
  <c r="H20" i="34"/>
  <c r="I20" i="34"/>
  <c r="J20" i="34"/>
  <c r="K20" i="34"/>
  <c r="L20" i="34"/>
  <c r="M20" i="34"/>
  <c r="N20" i="34"/>
  <c r="C21" i="34"/>
  <c r="D21" i="34"/>
  <c r="E21" i="34"/>
  <c r="F21" i="34"/>
  <c r="G21" i="34"/>
  <c r="H21" i="34"/>
  <c r="I21" i="34"/>
  <c r="J21" i="34"/>
  <c r="K21" i="34"/>
  <c r="L21" i="34"/>
  <c r="M21" i="34"/>
  <c r="N21" i="34"/>
  <c r="C22" i="34"/>
  <c r="D22" i="34"/>
  <c r="E22" i="34"/>
  <c r="F22" i="34"/>
  <c r="G22" i="34"/>
  <c r="H22" i="34"/>
  <c r="I22" i="34"/>
  <c r="J22" i="34"/>
  <c r="K22" i="34"/>
  <c r="L22" i="34"/>
  <c r="M22" i="34"/>
  <c r="N22" i="34"/>
  <c r="C23" i="34"/>
  <c r="D23" i="34"/>
  <c r="E23" i="34"/>
  <c r="F23" i="34"/>
  <c r="G23" i="34"/>
  <c r="H23" i="34"/>
  <c r="I23" i="34"/>
  <c r="J23" i="34"/>
  <c r="K23" i="34"/>
  <c r="L23" i="34"/>
  <c r="M23" i="34"/>
  <c r="N23" i="34"/>
  <c r="C24" i="34"/>
  <c r="D24" i="34"/>
  <c r="E24" i="34"/>
  <c r="F24" i="34"/>
  <c r="G24" i="34"/>
  <c r="H24" i="34"/>
  <c r="I24" i="34"/>
  <c r="J24" i="34"/>
  <c r="K24" i="34"/>
  <c r="L24" i="34"/>
  <c r="M24" i="34"/>
  <c r="N24" i="34"/>
  <c r="C28" i="34"/>
  <c r="D28" i="34"/>
  <c r="E28" i="34"/>
  <c r="F28" i="34"/>
  <c r="G28" i="34"/>
  <c r="H28" i="34"/>
  <c r="I28" i="34"/>
  <c r="J28" i="34"/>
  <c r="K28" i="34"/>
  <c r="L28" i="34"/>
  <c r="M28" i="34"/>
  <c r="N28" i="34"/>
  <c r="C29" i="34"/>
  <c r="D29" i="34"/>
  <c r="E29" i="34"/>
  <c r="F29" i="34"/>
  <c r="G29" i="34"/>
  <c r="H29" i="34"/>
  <c r="I29" i="34"/>
  <c r="J29" i="34"/>
  <c r="K29" i="34"/>
  <c r="L29" i="34"/>
  <c r="M29" i="34"/>
  <c r="N29" i="34"/>
  <c r="C30" i="34"/>
  <c r="D30" i="34"/>
  <c r="E30" i="34"/>
  <c r="F30" i="34"/>
  <c r="G30" i="34"/>
  <c r="H30" i="34"/>
  <c r="I30" i="34"/>
  <c r="J30" i="34"/>
  <c r="K30" i="34"/>
  <c r="L30" i="34"/>
  <c r="M30" i="34"/>
  <c r="N30" i="34"/>
  <c r="C31" i="34"/>
  <c r="D31" i="34"/>
  <c r="E31" i="34"/>
  <c r="F31" i="34"/>
  <c r="G31" i="34"/>
  <c r="H31" i="34"/>
  <c r="I31" i="34"/>
  <c r="J31" i="34"/>
  <c r="K31" i="34"/>
  <c r="L31" i="34"/>
  <c r="M31" i="34"/>
  <c r="N31" i="34"/>
  <c r="C32" i="34"/>
  <c r="D32" i="34"/>
  <c r="E32" i="34"/>
  <c r="F32" i="34"/>
  <c r="G32" i="34"/>
  <c r="H32" i="34"/>
  <c r="I32" i="34"/>
  <c r="J32" i="34"/>
  <c r="K32" i="34"/>
  <c r="L32" i="34"/>
  <c r="M32" i="34"/>
  <c r="N32" i="34"/>
  <c r="C33" i="34"/>
  <c r="D33" i="34"/>
  <c r="E33" i="34"/>
  <c r="F33" i="34"/>
  <c r="G33" i="34"/>
  <c r="H33" i="34"/>
  <c r="I33" i="34"/>
  <c r="J33" i="34"/>
  <c r="K33" i="34"/>
  <c r="L33" i="34"/>
  <c r="M33" i="34"/>
  <c r="N33" i="34"/>
  <c r="C34" i="34"/>
  <c r="D34" i="34"/>
  <c r="E34" i="34"/>
  <c r="F34" i="34"/>
  <c r="G34" i="34"/>
  <c r="H34" i="34"/>
  <c r="I34" i="34"/>
  <c r="J34" i="34"/>
  <c r="K34" i="34"/>
  <c r="L34" i="34"/>
  <c r="M34" i="34"/>
  <c r="N34" i="34"/>
  <c r="C35" i="34"/>
  <c r="D35" i="34"/>
  <c r="E35" i="34"/>
  <c r="F35" i="34"/>
  <c r="G35" i="34"/>
  <c r="H35" i="34"/>
  <c r="I35" i="34"/>
  <c r="J35" i="34"/>
  <c r="K35" i="34"/>
  <c r="L35" i="34"/>
  <c r="M35" i="34"/>
  <c r="N35" i="34"/>
  <c r="C36" i="34"/>
  <c r="D36" i="34"/>
  <c r="E36" i="34"/>
  <c r="F36" i="34"/>
  <c r="G36" i="34"/>
  <c r="H36" i="34"/>
  <c r="I36" i="34"/>
  <c r="J36" i="34"/>
  <c r="K36" i="34"/>
  <c r="L36" i="34"/>
  <c r="M36" i="34"/>
  <c r="N36" i="34"/>
  <c r="C37" i="34"/>
  <c r="D37" i="34"/>
  <c r="E37" i="34"/>
  <c r="F37" i="34"/>
  <c r="G37" i="34"/>
  <c r="H37" i="34"/>
  <c r="I37" i="34"/>
  <c r="J37" i="34"/>
  <c r="K37" i="34"/>
  <c r="L37" i="34"/>
  <c r="M37" i="34"/>
  <c r="N37" i="34"/>
  <c r="C38" i="34"/>
  <c r="D38" i="34"/>
  <c r="E38" i="34"/>
  <c r="F38" i="34"/>
  <c r="G38" i="34"/>
  <c r="H38" i="34"/>
  <c r="I38" i="34"/>
  <c r="J38" i="34"/>
  <c r="K38" i="34"/>
  <c r="L38" i="34"/>
  <c r="M38" i="34"/>
  <c r="N38" i="34"/>
  <c r="C39" i="34"/>
  <c r="D39" i="34"/>
  <c r="E39" i="34"/>
  <c r="F39" i="34"/>
  <c r="G39" i="34"/>
  <c r="H39" i="34"/>
  <c r="I39" i="34"/>
  <c r="J39" i="34"/>
  <c r="K39" i="34"/>
  <c r="L39" i="34"/>
  <c r="M39" i="34"/>
  <c r="N39" i="34"/>
  <c r="C40" i="34"/>
  <c r="D40" i="34"/>
  <c r="E40" i="34"/>
  <c r="F40" i="34"/>
  <c r="G40" i="34"/>
  <c r="H40" i="34"/>
  <c r="I40" i="34"/>
  <c r="J40" i="34"/>
  <c r="K40" i="34"/>
  <c r="L40" i="34"/>
  <c r="M40" i="34"/>
  <c r="N40" i="34"/>
  <c r="C41" i="34"/>
  <c r="D41" i="34"/>
  <c r="E41" i="34"/>
  <c r="F41" i="34"/>
  <c r="G41" i="34"/>
  <c r="H41" i="34"/>
  <c r="I41" i="34"/>
  <c r="J41" i="34"/>
  <c r="K41" i="34"/>
  <c r="L41" i="34"/>
  <c r="M41" i="34"/>
  <c r="N41" i="34"/>
  <c r="C42" i="34"/>
  <c r="D42" i="34"/>
  <c r="E42" i="34"/>
  <c r="F42" i="34"/>
  <c r="G42" i="34"/>
  <c r="H42" i="34"/>
  <c r="I42" i="34"/>
  <c r="J42" i="34"/>
  <c r="K42" i="34"/>
  <c r="L42" i="34"/>
  <c r="M42" i="34"/>
  <c r="N42" i="34"/>
  <c r="C43" i="34"/>
  <c r="D43" i="34"/>
  <c r="E43" i="34"/>
  <c r="F43" i="34"/>
  <c r="G43" i="34"/>
  <c r="H43" i="34"/>
  <c r="I43" i="34"/>
  <c r="J43" i="34"/>
  <c r="K43" i="34"/>
  <c r="L43" i="34"/>
  <c r="M43" i="34"/>
  <c r="N43" i="34"/>
  <c r="C44" i="34"/>
  <c r="D44" i="34"/>
  <c r="E44" i="34"/>
  <c r="F44" i="34"/>
  <c r="G44" i="34"/>
  <c r="H44" i="34"/>
  <c r="I44" i="34"/>
  <c r="J44" i="34"/>
  <c r="K44" i="34"/>
  <c r="L44" i="34"/>
  <c r="M44" i="34"/>
  <c r="N44" i="34"/>
  <c r="C45" i="34"/>
  <c r="D45" i="34"/>
  <c r="E45" i="34"/>
  <c r="F45" i="34"/>
  <c r="G45" i="34"/>
  <c r="H45" i="34"/>
  <c r="I45" i="34"/>
  <c r="J45" i="34"/>
  <c r="K45" i="34"/>
  <c r="L45" i="34"/>
  <c r="M45" i="34"/>
  <c r="N45" i="34"/>
  <c r="C49" i="34"/>
  <c r="D49" i="34"/>
  <c r="E49" i="34"/>
  <c r="F49" i="34"/>
  <c r="G49" i="34"/>
  <c r="H49" i="34"/>
  <c r="I49" i="34"/>
  <c r="J49" i="34"/>
  <c r="K49" i="34"/>
  <c r="L49" i="34"/>
  <c r="M49" i="34"/>
  <c r="N49" i="34"/>
  <c r="C50" i="34"/>
  <c r="D50" i="34"/>
  <c r="E50" i="34"/>
  <c r="F50" i="34"/>
  <c r="G50" i="34"/>
  <c r="H50" i="34"/>
  <c r="I50" i="34"/>
  <c r="J50" i="34"/>
  <c r="K50" i="34"/>
  <c r="L50" i="34"/>
  <c r="M50" i="34"/>
  <c r="N50" i="34"/>
  <c r="C51" i="34"/>
  <c r="D51" i="34"/>
  <c r="E51" i="34"/>
  <c r="F51" i="34"/>
  <c r="G51" i="34"/>
  <c r="H51" i="34"/>
  <c r="I51" i="34"/>
  <c r="J51" i="34"/>
  <c r="K51" i="34"/>
  <c r="L51" i="34"/>
  <c r="M51" i="34"/>
  <c r="N51" i="34"/>
  <c r="C52" i="34"/>
  <c r="D52" i="34"/>
  <c r="E52" i="34"/>
  <c r="F52" i="34"/>
  <c r="G52" i="34"/>
  <c r="H52" i="34"/>
  <c r="I52" i="34"/>
  <c r="J52" i="34"/>
  <c r="K52" i="34"/>
  <c r="L52" i="34"/>
  <c r="M52" i="34"/>
  <c r="N52" i="34"/>
  <c r="C53" i="34"/>
  <c r="D53" i="34"/>
  <c r="E53" i="34"/>
  <c r="F53" i="34"/>
  <c r="G53" i="34"/>
  <c r="H53" i="34"/>
  <c r="I53" i="34"/>
  <c r="J53" i="34"/>
  <c r="K53" i="34"/>
  <c r="L53" i="34"/>
  <c r="M53" i="34"/>
  <c r="N53" i="34"/>
  <c r="C54" i="34"/>
  <c r="D54" i="34"/>
  <c r="E54" i="34"/>
  <c r="F54" i="34"/>
  <c r="G54" i="34"/>
  <c r="H54" i="34"/>
  <c r="I54" i="34"/>
  <c r="J54" i="34"/>
  <c r="K54" i="34"/>
  <c r="L54" i="34"/>
  <c r="M54" i="34"/>
  <c r="N54" i="34"/>
  <c r="C55" i="34"/>
  <c r="D55" i="34"/>
  <c r="E55" i="34"/>
  <c r="F55" i="34"/>
  <c r="G55" i="34"/>
  <c r="H55" i="34"/>
  <c r="I55" i="34"/>
  <c r="J55" i="34"/>
  <c r="K55" i="34"/>
  <c r="L55" i="34"/>
  <c r="M55" i="34"/>
  <c r="N55" i="34"/>
  <c r="C56" i="34"/>
  <c r="D56" i="34"/>
  <c r="E56" i="34"/>
  <c r="F56" i="34"/>
  <c r="G56" i="34"/>
  <c r="H56" i="34"/>
  <c r="I56" i="34"/>
  <c r="J56" i="34"/>
  <c r="K56" i="34"/>
  <c r="L56" i="34"/>
  <c r="M56" i="34"/>
  <c r="N56" i="34"/>
  <c r="C57" i="34"/>
  <c r="D57" i="34"/>
  <c r="E57" i="34"/>
  <c r="F57" i="34"/>
  <c r="G57" i="34"/>
  <c r="H57" i="34"/>
  <c r="I57" i="34"/>
  <c r="J57" i="34"/>
  <c r="K57" i="34"/>
  <c r="L57" i="34"/>
  <c r="M57" i="34"/>
  <c r="N57" i="34"/>
  <c r="C58" i="34"/>
  <c r="D58" i="34"/>
  <c r="E58" i="34"/>
  <c r="F58" i="34"/>
  <c r="G58" i="34"/>
  <c r="H58" i="34"/>
  <c r="I58" i="34"/>
  <c r="J58" i="34"/>
  <c r="K58" i="34"/>
  <c r="L58" i="34"/>
  <c r="M58" i="34"/>
  <c r="N58" i="34"/>
  <c r="C59" i="34"/>
  <c r="D59" i="34"/>
  <c r="E59" i="34"/>
  <c r="F59" i="34"/>
  <c r="G59" i="34"/>
  <c r="H59" i="34"/>
  <c r="I59" i="34"/>
  <c r="J59" i="34"/>
  <c r="K59" i="34"/>
  <c r="L59" i="34"/>
  <c r="M59" i="34"/>
  <c r="N59" i="34"/>
  <c r="C60" i="34"/>
  <c r="D60" i="34"/>
  <c r="E60" i="34"/>
  <c r="F60" i="34"/>
  <c r="G60" i="34"/>
  <c r="H60" i="34"/>
  <c r="I60" i="34"/>
  <c r="J60" i="34"/>
  <c r="K60" i="34"/>
  <c r="L60" i="34"/>
  <c r="M60" i="34"/>
  <c r="N60" i="34"/>
  <c r="C61" i="34"/>
  <c r="D61" i="34"/>
  <c r="E61" i="34"/>
  <c r="F61" i="34"/>
  <c r="G61" i="34"/>
  <c r="H61" i="34"/>
  <c r="I61" i="34"/>
  <c r="J61" i="34"/>
  <c r="K61" i="34"/>
  <c r="L61" i="34"/>
  <c r="M61" i="34"/>
  <c r="N61" i="34"/>
  <c r="C62" i="34"/>
  <c r="D62" i="34"/>
  <c r="E62" i="34"/>
  <c r="F62" i="34"/>
  <c r="G62" i="34"/>
  <c r="H62" i="34"/>
  <c r="I62" i="34"/>
  <c r="J62" i="34"/>
  <c r="K62" i="34"/>
  <c r="L62" i="34"/>
  <c r="M62" i="34"/>
  <c r="N62" i="34"/>
  <c r="C63" i="34"/>
  <c r="D63" i="34"/>
  <c r="E63" i="34"/>
  <c r="F63" i="34"/>
  <c r="G63" i="34"/>
  <c r="H63" i="34"/>
  <c r="I63" i="34"/>
  <c r="J63" i="34"/>
  <c r="K63" i="34"/>
  <c r="L63" i="34"/>
  <c r="M63" i="34"/>
  <c r="N63" i="34"/>
  <c r="C64" i="34"/>
  <c r="D64" i="34"/>
  <c r="E64" i="34"/>
  <c r="F64" i="34"/>
  <c r="G64" i="34"/>
  <c r="H64" i="34"/>
  <c r="I64" i="34"/>
  <c r="J64" i="34"/>
  <c r="K64" i="34"/>
  <c r="L64" i="34"/>
  <c r="M64" i="34"/>
  <c r="N64" i="34"/>
  <c r="C65" i="34"/>
  <c r="D65" i="34"/>
  <c r="E65" i="34"/>
  <c r="F65" i="34"/>
  <c r="G65" i="34"/>
  <c r="H65" i="34"/>
  <c r="I65" i="34"/>
  <c r="J65" i="34"/>
  <c r="K65" i="34"/>
  <c r="L65" i="34"/>
  <c r="M65" i="34"/>
  <c r="N65" i="34"/>
  <c r="C66" i="34"/>
  <c r="D66" i="34"/>
  <c r="E66" i="34"/>
  <c r="F66" i="34"/>
  <c r="G66" i="34"/>
  <c r="H66" i="34"/>
  <c r="I66" i="34"/>
  <c r="J66" i="34"/>
  <c r="K66" i="34"/>
  <c r="L66" i="34"/>
  <c r="M66" i="34"/>
  <c r="N66" i="34"/>
  <c r="C70" i="34"/>
  <c r="D70" i="34"/>
  <c r="E70" i="34"/>
  <c r="F70" i="34"/>
  <c r="G70" i="34"/>
  <c r="H70" i="34"/>
  <c r="I70" i="34"/>
  <c r="J70" i="34"/>
  <c r="K70" i="34"/>
  <c r="L70" i="34"/>
  <c r="M70" i="34"/>
  <c r="N70" i="34"/>
  <c r="C71" i="34"/>
  <c r="D71" i="34"/>
  <c r="E71" i="34"/>
  <c r="F71" i="34"/>
  <c r="G71" i="34"/>
  <c r="H71" i="34"/>
  <c r="I71" i="34"/>
  <c r="J71" i="34"/>
  <c r="K71" i="34"/>
  <c r="L71" i="34"/>
  <c r="M71" i="34"/>
  <c r="N71" i="34"/>
  <c r="C72" i="34"/>
  <c r="D72" i="34"/>
  <c r="E72" i="34"/>
  <c r="F72" i="34"/>
  <c r="G72" i="34"/>
  <c r="H72" i="34"/>
  <c r="I72" i="34"/>
  <c r="J72" i="34"/>
  <c r="K72" i="34"/>
  <c r="L72" i="34"/>
  <c r="M72" i="34"/>
  <c r="N72" i="34"/>
  <c r="C73" i="34"/>
  <c r="D73" i="34"/>
  <c r="E73" i="34"/>
  <c r="F73" i="34"/>
  <c r="G73" i="34"/>
  <c r="H73" i="34"/>
  <c r="I73" i="34"/>
  <c r="J73" i="34"/>
  <c r="K73" i="34"/>
  <c r="L73" i="34"/>
  <c r="M73" i="34"/>
  <c r="N73" i="34"/>
  <c r="C74" i="34"/>
  <c r="D74" i="34"/>
  <c r="E74" i="34"/>
  <c r="F74" i="34"/>
  <c r="G74" i="34"/>
  <c r="H74" i="34"/>
  <c r="I74" i="34"/>
  <c r="J74" i="34"/>
  <c r="K74" i="34"/>
  <c r="L74" i="34"/>
  <c r="M74" i="34"/>
  <c r="N74" i="34"/>
  <c r="C75" i="34"/>
  <c r="D75" i="34"/>
  <c r="E75" i="34"/>
  <c r="F75" i="34"/>
  <c r="G75" i="34"/>
  <c r="H75" i="34"/>
  <c r="I75" i="34"/>
  <c r="J75" i="34"/>
  <c r="K75" i="34"/>
  <c r="L75" i="34"/>
  <c r="M75" i="34"/>
  <c r="N75" i="34"/>
  <c r="C76" i="34"/>
  <c r="D76" i="34"/>
  <c r="E76" i="34"/>
  <c r="F76" i="34"/>
  <c r="G76" i="34"/>
  <c r="H76" i="34"/>
  <c r="I76" i="34"/>
  <c r="J76" i="34"/>
  <c r="K76" i="34"/>
  <c r="L76" i="34"/>
  <c r="M76" i="34"/>
  <c r="N76" i="34"/>
  <c r="C77" i="34"/>
  <c r="D77" i="34"/>
  <c r="E77" i="34"/>
  <c r="F77" i="34"/>
  <c r="G77" i="34"/>
  <c r="H77" i="34"/>
  <c r="I77" i="34"/>
  <c r="J77" i="34"/>
  <c r="K77" i="34"/>
  <c r="L77" i="34"/>
  <c r="M77" i="34"/>
  <c r="N77" i="34"/>
  <c r="C78" i="34"/>
  <c r="D78" i="34"/>
  <c r="E78" i="34"/>
  <c r="F78" i="34"/>
  <c r="G78" i="34"/>
  <c r="H78" i="34"/>
  <c r="I78" i="34"/>
  <c r="J78" i="34"/>
  <c r="K78" i="34"/>
  <c r="L78" i="34"/>
  <c r="M78" i="34"/>
  <c r="N78" i="34"/>
  <c r="C79" i="34"/>
  <c r="D79" i="34"/>
  <c r="E79" i="34"/>
  <c r="F79" i="34"/>
  <c r="G79" i="34"/>
  <c r="H79" i="34"/>
  <c r="I79" i="34"/>
  <c r="J79" i="34"/>
  <c r="K79" i="34"/>
  <c r="L79" i="34"/>
  <c r="M79" i="34"/>
  <c r="N79" i="34"/>
  <c r="C80" i="34"/>
  <c r="D80" i="34"/>
  <c r="E80" i="34"/>
  <c r="F80" i="34"/>
  <c r="G80" i="34"/>
  <c r="H80" i="34"/>
  <c r="I80" i="34"/>
  <c r="J80" i="34"/>
  <c r="K80" i="34"/>
  <c r="L80" i="34"/>
  <c r="M80" i="34"/>
  <c r="N80" i="34"/>
  <c r="C81" i="34"/>
  <c r="D81" i="34"/>
  <c r="E81" i="34"/>
  <c r="F81" i="34"/>
  <c r="G81" i="34"/>
  <c r="H81" i="34"/>
  <c r="I81" i="34"/>
  <c r="J81" i="34"/>
  <c r="K81" i="34"/>
  <c r="L81" i="34"/>
  <c r="M81" i="34"/>
  <c r="N81" i="34"/>
  <c r="C82" i="34"/>
  <c r="D82" i="34"/>
  <c r="E82" i="34"/>
  <c r="F82" i="34"/>
  <c r="G82" i="34"/>
  <c r="H82" i="34"/>
  <c r="I82" i="34"/>
  <c r="J82" i="34"/>
  <c r="K82" i="34"/>
  <c r="L82" i="34"/>
  <c r="M82" i="34"/>
  <c r="N82" i="34"/>
  <c r="C83" i="34"/>
  <c r="D83" i="34"/>
  <c r="E83" i="34"/>
  <c r="F83" i="34"/>
  <c r="G83" i="34"/>
  <c r="H83" i="34"/>
  <c r="I83" i="34"/>
  <c r="J83" i="34"/>
  <c r="K83" i="34"/>
  <c r="L83" i="34"/>
  <c r="M83" i="34"/>
  <c r="N83" i="34"/>
  <c r="C84" i="34"/>
  <c r="D84" i="34"/>
  <c r="E84" i="34"/>
  <c r="F84" i="34"/>
  <c r="G84" i="34"/>
  <c r="H84" i="34"/>
  <c r="I84" i="34"/>
  <c r="J84" i="34"/>
  <c r="K84" i="34"/>
  <c r="L84" i="34"/>
  <c r="M84" i="34"/>
  <c r="N84" i="34"/>
  <c r="C85" i="34"/>
  <c r="D85" i="34"/>
  <c r="E85" i="34"/>
  <c r="F85" i="34"/>
  <c r="G85" i="34"/>
  <c r="H85" i="34"/>
  <c r="I85" i="34"/>
  <c r="J85" i="34"/>
  <c r="K85" i="34"/>
  <c r="L85" i="34"/>
  <c r="M85" i="34"/>
  <c r="N85" i="34"/>
  <c r="C86" i="34"/>
  <c r="D86" i="34"/>
  <c r="E86" i="34"/>
  <c r="F86" i="34"/>
  <c r="G86" i="34"/>
  <c r="H86" i="34"/>
  <c r="I86" i="34"/>
  <c r="J86" i="34"/>
  <c r="K86" i="34"/>
  <c r="L86" i="34"/>
  <c r="M86" i="34"/>
  <c r="N86" i="34"/>
  <c r="C87" i="34"/>
  <c r="D87" i="34"/>
  <c r="E87" i="34"/>
  <c r="F87" i="34"/>
  <c r="G87" i="34"/>
  <c r="H87" i="34"/>
  <c r="I87" i="34"/>
  <c r="J87" i="34"/>
  <c r="K87" i="34"/>
  <c r="L87" i="34"/>
  <c r="M87" i="34"/>
  <c r="N87" i="34"/>
  <c r="G13" i="31" l="1"/>
  <c r="G18" i="31"/>
  <c r="M8" i="33" l="1"/>
  <c r="L8" i="33"/>
  <c r="K8" i="33"/>
  <c r="J8" i="33"/>
  <c r="I8" i="33"/>
  <c r="H8" i="33"/>
  <c r="G8" i="33"/>
  <c r="F8" i="33"/>
  <c r="E8" i="33"/>
  <c r="D8" i="33"/>
  <c r="C8" i="33"/>
  <c r="C21" i="33" s="1"/>
  <c r="E2" i="32"/>
  <c r="F29" i="33" l="1"/>
  <c r="F28" i="33"/>
  <c r="F23" i="33"/>
  <c r="F25" i="33"/>
  <c r="F24" i="33"/>
  <c r="F19" i="33"/>
  <c r="F22" i="33"/>
  <c r="F18" i="33"/>
  <c r="F21" i="33"/>
  <c r="F20" i="33"/>
  <c r="F26" i="33"/>
  <c r="F27" i="33"/>
  <c r="J18" i="33"/>
  <c r="J22" i="33"/>
  <c r="J27" i="33"/>
  <c r="J26" i="33"/>
  <c r="J29" i="33"/>
  <c r="J28" i="33"/>
  <c r="J23" i="33"/>
  <c r="J25" i="33"/>
  <c r="J24" i="33"/>
  <c r="J19" i="33"/>
  <c r="J21" i="33"/>
  <c r="J20" i="33"/>
  <c r="C19" i="33"/>
  <c r="C22" i="33"/>
  <c r="C28" i="33"/>
  <c r="C29" i="33"/>
  <c r="C24" i="33"/>
  <c r="C23" i="33"/>
  <c r="C26" i="33"/>
  <c r="C25" i="33"/>
  <c r="C18" i="33"/>
  <c r="C20" i="33"/>
  <c r="C27" i="33"/>
  <c r="G26" i="33"/>
  <c r="G19" i="33"/>
  <c r="G25" i="33"/>
  <c r="G20" i="33"/>
  <c r="G27" i="33"/>
  <c r="G22" i="33"/>
  <c r="G21" i="33"/>
  <c r="G28" i="33"/>
  <c r="G29" i="33"/>
  <c r="G24" i="33"/>
  <c r="G23" i="33"/>
  <c r="K29" i="33"/>
  <c r="K24" i="33"/>
  <c r="K23" i="33"/>
  <c r="K19" i="33"/>
  <c r="K26" i="33"/>
  <c r="K25" i="33"/>
  <c r="K20" i="33"/>
  <c r="K27" i="33"/>
  <c r="K22" i="33"/>
  <c r="K21" i="33"/>
  <c r="K18" i="33"/>
  <c r="K28" i="33"/>
  <c r="D20" i="33"/>
  <c r="D18" i="33"/>
  <c r="D19" i="33"/>
  <c r="D29" i="33"/>
  <c r="D25" i="33"/>
  <c r="D24" i="33"/>
  <c r="D27" i="33"/>
  <c r="D26" i="33"/>
  <c r="D21" i="33"/>
  <c r="D28" i="33"/>
  <c r="D23" i="33"/>
  <c r="D22" i="33"/>
  <c r="H23" i="33"/>
  <c r="H22" i="33"/>
  <c r="H19" i="33"/>
  <c r="H18" i="33"/>
  <c r="H29" i="33"/>
  <c r="H20" i="33"/>
  <c r="H25" i="33"/>
  <c r="H24" i="33"/>
  <c r="H27" i="33"/>
  <c r="H26" i="33"/>
  <c r="H21" i="33"/>
  <c r="H28" i="33"/>
  <c r="L27" i="33"/>
  <c r="L26" i="33"/>
  <c r="L21" i="33"/>
  <c r="L23" i="33"/>
  <c r="L22" i="33"/>
  <c r="L24" i="33"/>
  <c r="L19" i="33"/>
  <c r="L18" i="33"/>
  <c r="L29" i="33"/>
  <c r="L28" i="33"/>
  <c r="L20" i="33"/>
  <c r="L25" i="33"/>
  <c r="E26" i="33"/>
  <c r="E29" i="33"/>
  <c r="E28" i="33"/>
  <c r="E27" i="33"/>
  <c r="E22" i="33"/>
  <c r="E24" i="33"/>
  <c r="E23" i="33"/>
  <c r="E21" i="33"/>
  <c r="E20" i="33"/>
  <c r="E19" i="33"/>
  <c r="E25" i="33"/>
  <c r="I20" i="33"/>
  <c r="I19" i="33"/>
  <c r="I18" i="33"/>
  <c r="I25" i="33"/>
  <c r="I26" i="33"/>
  <c r="I29" i="33"/>
  <c r="I28" i="33"/>
  <c r="I27" i="33"/>
  <c r="I22" i="33"/>
  <c r="I24" i="33"/>
  <c r="I23" i="33"/>
  <c r="I21" i="33"/>
  <c r="M24" i="33"/>
  <c r="M23" i="33"/>
  <c r="M21" i="33"/>
  <c r="M20" i="33"/>
  <c r="M19" i="33"/>
  <c r="M25" i="33"/>
  <c r="M26" i="33"/>
  <c r="M29" i="33"/>
  <c r="M18" i="33"/>
  <c r="M28" i="33"/>
  <c r="M27" i="33"/>
  <c r="M22" i="33"/>
  <c r="J33" i="33"/>
  <c r="J34" i="33"/>
  <c r="J30" i="33"/>
  <c r="J31" i="33"/>
  <c r="J35" i="33"/>
  <c r="J32" i="33"/>
  <c r="K34" i="33"/>
  <c r="K30" i="33"/>
  <c r="K35" i="33"/>
  <c r="K31" i="33"/>
  <c r="K32" i="33"/>
  <c r="K33" i="33"/>
  <c r="C34" i="33"/>
  <c r="C30" i="33"/>
  <c r="C35" i="33"/>
  <c r="C31" i="33"/>
  <c r="C32" i="33"/>
  <c r="C33" i="33"/>
  <c r="D35" i="33"/>
  <c r="D31" i="33"/>
  <c r="D32" i="33"/>
  <c r="D33" i="33"/>
  <c r="D34" i="33"/>
  <c r="D30" i="33"/>
  <c r="H35" i="33"/>
  <c r="H31" i="33"/>
  <c r="H32" i="33"/>
  <c r="H33" i="33"/>
  <c r="H34" i="33"/>
  <c r="H30" i="33"/>
  <c r="L35" i="33"/>
  <c r="L31" i="33"/>
  <c r="L32" i="33"/>
  <c r="L33" i="33"/>
  <c r="L34" i="33"/>
  <c r="L30" i="33"/>
  <c r="F33" i="33"/>
  <c r="F34" i="33"/>
  <c r="F30" i="33"/>
  <c r="F35" i="33"/>
  <c r="F31" i="33"/>
  <c r="F32" i="33"/>
  <c r="G34" i="33"/>
  <c r="G30" i="33"/>
  <c r="G18" i="33"/>
  <c r="G35" i="33"/>
  <c r="G31" i="33"/>
  <c r="G32" i="33"/>
  <c r="G33" i="33"/>
  <c r="E32" i="33"/>
  <c r="E33" i="33"/>
  <c r="E34" i="33"/>
  <c r="E30" i="33"/>
  <c r="E35" i="33"/>
  <c r="E31" i="33"/>
  <c r="E18" i="33"/>
  <c r="I32" i="33"/>
  <c r="I33" i="33"/>
  <c r="I34" i="33"/>
  <c r="I30" i="33"/>
  <c r="I35" i="33"/>
  <c r="I31" i="33"/>
  <c r="M32" i="33"/>
  <c r="M33" i="33"/>
  <c r="M30" i="33"/>
  <c r="M34" i="33"/>
  <c r="M35" i="33"/>
  <c r="M31" i="33"/>
  <c r="I78" i="33" l="1"/>
  <c r="I77" i="33"/>
  <c r="I76" i="33"/>
  <c r="I75" i="33"/>
  <c r="I74" i="33"/>
  <c r="I73" i="33"/>
  <c r="I72" i="33"/>
  <c r="I71" i="33"/>
  <c r="I70" i="33"/>
  <c r="I69" i="33"/>
  <c r="I68" i="33"/>
  <c r="I67" i="33"/>
  <c r="I66" i="33"/>
  <c r="I65" i="33"/>
  <c r="I64" i="33"/>
  <c r="I63" i="33"/>
  <c r="I62" i="33"/>
  <c r="I61" i="33"/>
  <c r="G17" i="31" l="1"/>
  <c r="E13" i="33"/>
  <c r="D13" i="33"/>
  <c r="F12" i="33"/>
  <c r="E12" i="33"/>
  <c r="D12" i="33"/>
  <c r="F11" i="33"/>
  <c r="E11" i="33"/>
  <c r="D11" i="33"/>
  <c r="C9" i="33"/>
  <c r="M13" i="33"/>
  <c r="K13" i="33"/>
  <c r="J13" i="33"/>
  <c r="G13" i="33"/>
  <c r="M12" i="33"/>
  <c r="K12" i="33"/>
  <c r="J12" i="33"/>
  <c r="H12" i="33"/>
  <c r="G12" i="33"/>
  <c r="H11" i="33"/>
  <c r="G11" i="33"/>
  <c r="M10" i="33"/>
  <c r="L10" i="33"/>
  <c r="K10" i="33"/>
  <c r="J10" i="33"/>
  <c r="I10" i="33"/>
  <c r="H10" i="33"/>
  <c r="G10" i="33"/>
  <c r="E39" i="33" s="1"/>
  <c r="C13" i="33"/>
  <c r="C12" i="33"/>
  <c r="C11" i="33"/>
  <c r="F10" i="33"/>
  <c r="E10" i="33"/>
  <c r="D10" i="33"/>
  <c r="C10" i="33"/>
  <c r="G9" i="31"/>
  <c r="G8" i="31"/>
  <c r="F84" i="31"/>
  <c r="F83" i="31"/>
  <c r="M2" i="33"/>
  <c r="I2" i="31"/>
  <c r="D54" i="33" l="1"/>
  <c r="D50" i="33"/>
  <c r="D46" i="33"/>
  <c r="D42" i="33"/>
  <c r="D51" i="33"/>
  <c r="D43" i="33"/>
  <c r="D53" i="33"/>
  <c r="D49" i="33"/>
  <c r="D45" i="33"/>
  <c r="D41" i="33"/>
  <c r="D56" i="33"/>
  <c r="D52" i="33"/>
  <c r="D48" i="33"/>
  <c r="D44" i="33"/>
  <c r="D40" i="33"/>
  <c r="D55" i="33"/>
  <c r="D47" i="33"/>
  <c r="D39" i="33"/>
  <c r="F56" i="33"/>
  <c r="F52" i="33"/>
  <c r="F48" i="33"/>
  <c r="F44" i="33"/>
  <c r="F40" i="33"/>
  <c r="F53" i="33"/>
  <c r="F41" i="33"/>
  <c r="F55" i="33"/>
  <c r="F51" i="33"/>
  <c r="F47" i="33"/>
  <c r="F43" i="33"/>
  <c r="F39" i="33"/>
  <c r="F54" i="33"/>
  <c r="F50" i="33"/>
  <c r="F46" i="33"/>
  <c r="F42" i="33"/>
  <c r="F49" i="33"/>
  <c r="F45" i="33"/>
  <c r="C39" i="33"/>
  <c r="C44" i="33"/>
  <c r="F17" i="33"/>
  <c r="G17" i="33"/>
  <c r="I17" i="33"/>
  <c r="M17" i="33"/>
  <c r="D17" i="33"/>
  <c r="E17" i="33"/>
  <c r="J17" i="33"/>
  <c r="L17" i="33"/>
  <c r="K17" i="33"/>
  <c r="H17" i="33"/>
  <c r="C17" i="33"/>
  <c r="C55" i="33"/>
  <c r="C51" i="33"/>
  <c r="C50" i="33"/>
  <c r="C49" i="33"/>
  <c r="C48" i="33"/>
  <c r="C47" i="33"/>
  <c r="C46" i="33"/>
  <c r="C45" i="33"/>
  <c r="C43" i="33"/>
  <c r="C42" i="33"/>
  <c r="C41" i="33"/>
  <c r="C40" i="33"/>
  <c r="C56" i="33"/>
  <c r="C52" i="33"/>
  <c r="E53" i="33"/>
  <c r="E54" i="33"/>
  <c r="C54" i="33"/>
  <c r="E56" i="33"/>
  <c r="E41" i="33"/>
  <c r="E43" i="33"/>
  <c r="E45" i="33"/>
  <c r="E47" i="33"/>
  <c r="E49" i="33"/>
  <c r="E51" i="33"/>
  <c r="E52" i="33"/>
  <c r="E40" i="33"/>
  <c r="E42" i="33"/>
  <c r="E44" i="33"/>
  <c r="E46" i="33"/>
  <c r="E48" i="33"/>
  <c r="E50" i="33"/>
  <c r="C53" i="33"/>
  <c r="E55" i="33"/>
  <c r="C62" i="33" l="1"/>
  <c r="G16" i="31"/>
  <c r="G15" i="31" s="1"/>
  <c r="C74" i="33"/>
  <c r="C66" i="33"/>
  <c r="C61" i="33"/>
  <c r="C77" i="33"/>
  <c r="C63" i="33"/>
  <c r="C68" i="33"/>
  <c r="C73" i="33"/>
  <c r="C75" i="33"/>
  <c r="C70" i="33"/>
  <c r="C78" i="33"/>
  <c r="C65" i="33"/>
  <c r="C67" i="33"/>
  <c r="C72" i="33"/>
  <c r="C64" i="33"/>
  <c r="C69" i="33"/>
  <c r="C71" i="33"/>
  <c r="C76" i="33"/>
  <c r="E76" i="33"/>
  <c r="E72" i="33"/>
  <c r="E68" i="33"/>
  <c r="E64" i="33"/>
  <c r="E75" i="33"/>
  <c r="E71" i="33"/>
  <c r="E67" i="33"/>
  <c r="E63" i="33"/>
  <c r="E78" i="33"/>
  <c r="E74" i="33"/>
  <c r="E70" i="33"/>
  <c r="E66" i="33"/>
  <c r="E62" i="33"/>
  <c r="E69" i="33"/>
  <c r="E77" i="33"/>
  <c r="E65" i="33"/>
  <c r="E73" i="33"/>
  <c r="E61" i="33"/>
  <c r="D76" i="33"/>
  <c r="D72" i="33"/>
  <c r="D68" i="33"/>
  <c r="D64" i="33"/>
  <c r="D75" i="33"/>
  <c r="D71" i="33"/>
  <c r="D67" i="33"/>
  <c r="D63" i="33"/>
  <c r="D78" i="33"/>
  <c r="D74" i="33"/>
  <c r="D70" i="33"/>
  <c r="D66" i="33"/>
  <c r="D62" i="33"/>
  <c r="D77" i="33"/>
  <c r="D61" i="33"/>
  <c r="D73" i="33"/>
  <c r="D65" i="33"/>
  <c r="D69" i="33"/>
  <c r="F76" i="33"/>
  <c r="F72" i="33"/>
  <c r="F68" i="33"/>
  <c r="F64" i="33"/>
  <c r="F75" i="33"/>
  <c r="F71" i="33"/>
  <c r="F67" i="33"/>
  <c r="F63" i="33"/>
  <c r="F78" i="33"/>
  <c r="F74" i="33"/>
  <c r="F70" i="33"/>
  <c r="F66" i="33"/>
  <c r="F62" i="33"/>
  <c r="F77" i="33"/>
  <c r="F73" i="33"/>
  <c r="F69" i="33"/>
  <c r="F65" i="33"/>
  <c r="F61" i="33"/>
  <c r="G62" i="33" l="1"/>
  <c r="G78" i="33"/>
  <c r="G61" i="33"/>
  <c r="G65" i="33"/>
  <c r="G67" i="33"/>
  <c r="G68" i="33"/>
  <c r="G71" i="33"/>
  <c r="G75" i="33"/>
  <c r="G76" i="33"/>
  <c r="G73" i="33"/>
  <c r="G63" i="33"/>
  <c r="G77" i="33"/>
  <c r="G66" i="33"/>
  <c r="G70" i="33"/>
  <c r="G72" i="33"/>
  <c r="G69" i="33"/>
  <c r="G74" i="33"/>
  <c r="G64" i="33"/>
  <c r="H61" i="33" l="1"/>
  <c r="J61" i="33"/>
  <c r="G12" i="31" s="1"/>
  <c r="G11" i="31" l="1"/>
  <c r="G6" i="31" s="1"/>
  <c r="B38" i="30" s="1"/>
</calcChain>
</file>

<file path=xl/sharedStrings.xml><?xml version="1.0" encoding="utf-8"?>
<sst xmlns="http://schemas.openxmlformats.org/spreadsheetml/2006/main" count="991" uniqueCount="303">
  <si>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</si>
  <si>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</si>
  <si>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</si>
  <si>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</si>
  <si>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</si>
  <si>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</si>
  <si>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</si>
  <si>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</si>
  <si>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</si>
  <si>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</si>
  <si>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</si>
  <si>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</si>
  <si>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</si>
  <si>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</si>
  <si>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</si>
  <si>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</si>
  <si>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</si>
  <si>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</si>
  <si>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</si>
  <si>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</si>
  <si>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</si>
  <si>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</si>
  <si>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</si>
  <si>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</si>
  <si>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</si>
  <si>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</si>
  <si>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</si>
  <si>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</si>
  <si>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</si>
  <si>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</si>
  <si>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</si>
  <si>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</si>
  <si>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</si>
  <si>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</si>
  <si>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</si>
  <si>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</si>
  <si>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t</t>
    <phoneticPr fontId="2"/>
  </si>
  <si>
    <t>MWh/p</t>
    <phoneticPr fontId="2"/>
  </si>
  <si>
    <t>Option C</t>
    <phoneticPr fontId="2"/>
  </si>
  <si>
    <t>Measuring apparatus</t>
    <phoneticPr fontId="2"/>
  </si>
  <si>
    <t>Continuously</t>
    <phoneticPr fontId="2"/>
  </si>
  <si>
    <t>Electricity meter</t>
    <phoneticPr fontId="2"/>
  </si>
  <si>
    <t>Volume meters</t>
    <phoneticPr fontId="2"/>
  </si>
  <si>
    <t>MCF</t>
    <phoneticPr fontId="2"/>
  </si>
  <si>
    <t>Methane correction factor</t>
    <phoneticPr fontId="2"/>
  </si>
  <si>
    <t>Emission factor for electricity generation</t>
    <phoneticPr fontId="2"/>
  </si>
  <si>
    <t>Fraction</t>
    <phoneticPr fontId="2"/>
  </si>
  <si>
    <t>%</t>
    <phoneticPr fontId="2"/>
  </si>
  <si>
    <t>Select one of the followings taking into consideration the situation of the project.
In Yangon City: Default value of 0.8
In other places in Myanmar: Estimate using the equation in the methodology or select the applicable value from the following: 1.0, 0.5, 0.8 or 0.4.</t>
    <phoneticPr fontId="2"/>
  </si>
  <si>
    <t>(a)</t>
    <phoneticPr fontId="2"/>
  </si>
  <si>
    <t>Monitoring point No.</t>
    <phoneticPr fontId="2"/>
  </si>
  <si>
    <t>(1)</t>
    <phoneticPr fontId="2"/>
  </si>
  <si>
    <t>(b)</t>
    <phoneticPr fontId="2"/>
  </si>
  <si>
    <t>Parameters</t>
    <phoneticPr fontId="2"/>
  </si>
  <si>
    <t>(c)</t>
    <phoneticPr fontId="2"/>
  </si>
  <si>
    <t>Description of data</t>
    <phoneticPr fontId="2"/>
  </si>
  <si>
    <t>(e)</t>
    <phoneticPr fontId="2"/>
  </si>
  <si>
    <t>Units</t>
    <phoneticPr fontId="2"/>
  </si>
  <si>
    <t>(f)</t>
    <phoneticPr fontId="2"/>
  </si>
  <si>
    <t>Monitoring option</t>
    <phoneticPr fontId="2"/>
  </si>
  <si>
    <t>(g)</t>
    <phoneticPr fontId="2"/>
  </si>
  <si>
    <t>Source of data</t>
    <phoneticPr fontId="2"/>
  </si>
  <si>
    <t>(h)</t>
    <phoneticPr fontId="2"/>
  </si>
  <si>
    <t>Measurement methods and procedures</t>
    <phoneticPr fontId="2"/>
  </si>
  <si>
    <t>(i)</t>
    <phoneticPr fontId="2"/>
  </si>
  <si>
    <t>Monitoring frequency</t>
    <phoneticPr fontId="2"/>
  </si>
  <si>
    <t>(j)</t>
    <phoneticPr fontId="2"/>
  </si>
  <si>
    <t>Other comments</t>
    <phoneticPr fontId="2"/>
  </si>
  <si>
    <t>(d)</t>
    <phoneticPr fontId="2"/>
  </si>
  <si>
    <t>Estimated Values</t>
    <phoneticPr fontId="2"/>
  </si>
  <si>
    <t>2. Selected default values, etc.</t>
    <phoneticPr fontId="2"/>
  </si>
  <si>
    <t>j</t>
    <phoneticPr fontId="11"/>
  </si>
  <si>
    <t>3. Calculations for reference emissions</t>
    <phoneticPr fontId="2"/>
  </si>
  <si>
    <t>Weight</t>
    <phoneticPr fontId="11"/>
  </si>
  <si>
    <t>Total (Dry basis)</t>
    <phoneticPr fontId="11"/>
  </si>
  <si>
    <t>DOC</t>
    <phoneticPr fontId="11"/>
  </si>
  <si>
    <t>Slowly degrading: Pulp, paper, cardboard (other than sludge), textiles</t>
  </si>
  <si>
    <t>Slowly degrading: Wood, wood products and straw</t>
    <phoneticPr fontId="11"/>
  </si>
  <si>
    <t>Moderately degrading: 
Other (nonfood) organic putrescible garden and park waste</t>
    <phoneticPr fontId="11"/>
  </si>
  <si>
    <t>Rapidly degrading: Food, food waste, sewage sludge, beverages and tobacco</t>
    <phoneticPr fontId="11"/>
  </si>
  <si>
    <t>Decayed DOC</t>
    <phoneticPr fontId="11"/>
  </si>
  <si>
    <t>Subtotal</t>
    <phoneticPr fontId="11"/>
  </si>
  <si>
    <t>Total</t>
    <phoneticPr fontId="11"/>
  </si>
  <si>
    <t>Total for the monitoring period</t>
    <phoneticPr fontId="11"/>
  </si>
  <si>
    <t>Slowly degrading: Pulp, paper, cardboard (other than sludge), textiles</t>
    <phoneticPr fontId="11"/>
  </si>
  <si>
    <t>Moderately degrading: Other (nonfood) organic putrescible garden and park waste</t>
    <phoneticPr fontId="11"/>
  </si>
  <si>
    <t>[List of Default Values]</t>
    <phoneticPr fontId="2"/>
  </si>
  <si>
    <t>Description</t>
    <phoneticPr fontId="2"/>
  </si>
  <si>
    <t>Value</t>
    <phoneticPr fontId="2"/>
  </si>
  <si>
    <t>Units</t>
    <phoneticPr fontId="2"/>
  </si>
  <si>
    <t>Parameter</t>
    <phoneticPr fontId="2"/>
  </si>
  <si>
    <t>Model correction factor to account for model uncertainties</t>
    <phoneticPr fontId="2"/>
  </si>
  <si>
    <t>-</t>
    <phoneticPr fontId="2"/>
  </si>
  <si>
    <t>φ</t>
    <phoneticPr fontId="2"/>
  </si>
  <si>
    <t>f</t>
    <phoneticPr fontId="2"/>
  </si>
  <si>
    <t>Global Warming Potential of methane</t>
    <phoneticPr fontId="2"/>
  </si>
  <si>
    <t>Oxidation factor</t>
    <phoneticPr fontId="2"/>
  </si>
  <si>
    <t>OX</t>
    <phoneticPr fontId="2"/>
  </si>
  <si>
    <t>volume fraction</t>
    <phoneticPr fontId="2"/>
  </si>
  <si>
    <t>F</t>
    <phoneticPr fontId="2"/>
  </si>
  <si>
    <t>weight fraction</t>
    <phoneticPr fontId="2"/>
  </si>
  <si>
    <t>Methane correction factor</t>
    <phoneticPr fontId="2"/>
  </si>
  <si>
    <t>MCF</t>
    <phoneticPr fontId="2"/>
  </si>
  <si>
    <t>Wood and wood products</t>
    <phoneticPr fontId="2"/>
  </si>
  <si>
    <t>% of wet waste</t>
    <phoneticPr fontId="2"/>
  </si>
  <si>
    <t>Pulp, paper and cardboard (other than sludge)</t>
    <phoneticPr fontId="2"/>
  </si>
  <si>
    <t>Food, food waste, beverages and tobacco (other than sludge)</t>
    <phoneticPr fontId="2"/>
  </si>
  <si>
    <t>Textiles</t>
    <phoneticPr fontId="2"/>
  </si>
  <si>
    <t>Garden, yard and park waste</t>
    <phoneticPr fontId="2"/>
  </si>
  <si>
    <t>Nappies</t>
    <phoneticPr fontId="2"/>
  </si>
  <si>
    <t>Glass, plastic, metal, other inert waste</t>
    <phoneticPr fontId="2"/>
  </si>
  <si>
    <t>Slowly degrading:
Pulp, paper, cardboard (other than sludge), textiles</t>
    <phoneticPr fontId="2"/>
  </si>
  <si>
    <t>1/yr</t>
    <phoneticPr fontId="2"/>
  </si>
  <si>
    <t>Slowly degrading:
Wood, wood products and straw</t>
    <phoneticPr fontId="2"/>
  </si>
  <si>
    <t>Moderately degrading:
Other (nonfood) organic putrescible garden and park waste</t>
    <phoneticPr fontId="2"/>
  </si>
  <si>
    <t>Rapidly degrading:
Food, food waste, sewage sludge, beverages and tobacco</t>
    <phoneticPr fontId="2"/>
  </si>
  <si>
    <t>Paper/cardboard</t>
    <phoneticPr fontId="2"/>
  </si>
  <si>
    <t>Food waste</t>
    <phoneticPr fontId="2"/>
  </si>
  <si>
    <t>Wood</t>
    <phoneticPr fontId="2"/>
  </si>
  <si>
    <t>Garden and Park waste</t>
    <phoneticPr fontId="2"/>
  </si>
  <si>
    <t>Rubber and Leather</t>
    <phoneticPr fontId="2"/>
  </si>
  <si>
    <t>Plastics</t>
    <phoneticPr fontId="2"/>
  </si>
  <si>
    <t>Metal*</t>
    <phoneticPr fontId="2"/>
  </si>
  <si>
    <t>NA</t>
    <phoneticPr fontId="2"/>
  </si>
  <si>
    <t>Glass*</t>
    <phoneticPr fontId="2"/>
  </si>
  <si>
    <t>Other, inert waste</t>
    <phoneticPr fontId="2"/>
  </si>
  <si>
    <t>%</t>
    <phoneticPr fontId="2"/>
  </si>
  <si>
    <t>Default values for calculating project emissions</t>
    <phoneticPr fontId="2"/>
  </si>
  <si>
    <t>Global Warming Potential of nitrous oxide</t>
    <phoneticPr fontId="2"/>
  </si>
  <si>
    <t>MSW/ Continuous and semicontinuous incinerators</t>
    <phoneticPr fontId="2"/>
  </si>
  <si>
    <t>MSW/ Batch-type incinerators</t>
    <phoneticPr fontId="2"/>
  </si>
  <si>
    <t>Electricity</t>
    <phoneticPr fontId="2"/>
  </si>
  <si>
    <t>Fraction</t>
    <phoneticPr fontId="2"/>
  </si>
  <si>
    <t>-</t>
    <phoneticPr fontId="2"/>
  </si>
  <si>
    <t>Option C</t>
    <phoneticPr fontId="2"/>
  </si>
  <si>
    <t>monitored data</t>
    <phoneticPr fontId="2"/>
  </si>
  <si>
    <t>Textiles</t>
  </si>
  <si>
    <t>Rubber and leather</t>
  </si>
  <si>
    <t>Metal</t>
  </si>
  <si>
    <t>Fraction of the waste type "Textiles"</t>
  </si>
  <si>
    <t>Fraction of the waste type "Rubber and leather"</t>
  </si>
  <si>
    <t>Fraction of the waste type "Metal"</t>
  </si>
  <si>
    <t>Fraction of the waste type "Food waste"</t>
    <phoneticPr fontId="2"/>
  </si>
  <si>
    <t>Fraction of the waste type "Wood"</t>
    <phoneticPr fontId="2"/>
  </si>
  <si>
    <t>Fraction of the waste type "Plastics"</t>
    <phoneticPr fontId="2"/>
  </si>
  <si>
    <t>p_start</t>
    <phoneticPr fontId="2"/>
  </si>
  <si>
    <t>p_end</t>
    <phoneticPr fontId="2"/>
  </si>
  <si>
    <t>(2)</t>
    <phoneticPr fontId="2"/>
  </si>
  <si>
    <t>(3)</t>
    <phoneticPr fontId="2"/>
  </si>
  <si>
    <t>(4)</t>
    <phoneticPr fontId="2"/>
  </si>
  <si>
    <t>DC</t>
    <phoneticPr fontId="2"/>
  </si>
  <si>
    <t>Dry matter content of MSW</t>
    <phoneticPr fontId="2"/>
  </si>
  <si>
    <t>Food waste</t>
  </si>
  <si>
    <t>Wood</t>
  </si>
  <si>
    <t>Plastics</t>
  </si>
  <si>
    <t>DC</t>
    <phoneticPr fontId="2"/>
  </si>
  <si>
    <t>Option B/C</t>
    <phoneticPr fontId="2"/>
  </si>
  <si>
    <t>Waste / Technology/ Management practice</t>
    <phoneticPr fontId="2"/>
  </si>
  <si>
    <t>y</t>
    <phoneticPr fontId="11"/>
  </si>
  <si>
    <t>Fraction of the waste type "Paper/cardboard"</t>
    <phoneticPr fontId="2"/>
  </si>
  <si>
    <t>Fraction of the waste type "Garden and park waste"</t>
    <phoneticPr fontId="2"/>
  </si>
  <si>
    <t>Fraction of the waste type "Nappies"</t>
    <phoneticPr fontId="2"/>
  </si>
  <si>
    <t>Fraction of the waste type "Glass"</t>
    <phoneticPr fontId="2"/>
  </si>
  <si>
    <t>Fraction of the waste type "Other, inert waste"</t>
    <phoneticPr fontId="2"/>
  </si>
  <si>
    <t>Select one of the followings taking into consideration the situation of the project.
For grid electricity: The value available from PDD of the most recently registered CDM project hosted in Myanmar or the calculated value using the latest version of the “Tool to calculate the emission factor for an electricity system” under the CDM at the time of validation..
For captive electricity: The most recent value available from CDM approved small scale methodology AMS-I.A at the time of validation.</t>
    <phoneticPr fontId="2"/>
  </si>
  <si>
    <t>Paper/cardboard</t>
    <phoneticPr fontId="11"/>
  </si>
  <si>
    <t>Garden and park waste</t>
    <phoneticPr fontId="11"/>
  </si>
  <si>
    <t>Nappies</t>
    <phoneticPr fontId="11"/>
  </si>
  <si>
    <t>Glass</t>
    <phoneticPr fontId="11"/>
  </si>
  <si>
    <t>Other, inert waste</t>
    <phoneticPr fontId="11"/>
  </si>
  <si>
    <t>The quantity of fuel combusted is measured by a flow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flow meter has been prepared by the time of installation.</t>
    <phoneticPr fontId="2"/>
  </si>
  <si>
    <t>Net calorific value of fuel</t>
    <phoneticPr fontId="2"/>
  </si>
  <si>
    <t>Select a value for the fuel combusted by the project from the IPCC default values at the upper limit of the uncertainty at a 95% confidence interval.</t>
    <phoneticPr fontId="2"/>
  </si>
  <si>
    <t>Decide from the specifications described on invoices or other commercial/contractual evidence.</t>
    <phoneticPr fontId="2"/>
  </si>
  <si>
    <t>Before the validation of a proposed project, take at least one sample in each season (both rainy and dry) from MSW transported to a SWDS within the same municipality where the project facility is to be constructed, weigh each sample in wet and dry basis, calculate the fraction of dry matter content for each sample, and average the values obtained.</t>
    <phoneticPr fontId="2"/>
  </si>
  <si>
    <t>Fraction of methane in the SWDS gas</t>
    <phoneticPr fontId="2"/>
  </si>
  <si>
    <t>Fraction of methane captured at a SWDS and flared, combusted or used in another manner that prevents the emissions of methane to the atmosphere</t>
    <phoneticPr fontId="2"/>
  </si>
  <si>
    <t>Fraction of degradable organic carbon (DOC) that decomposes under the specific conditions occurring in a SWDS</t>
    <phoneticPr fontId="2"/>
  </si>
  <si>
    <t>% of dry weight</t>
    <phoneticPr fontId="2"/>
  </si>
  <si>
    <t>fraction</t>
    <phoneticPr fontId="2"/>
  </si>
  <si>
    <t>Combustion efficiency of incinerator</t>
    <phoneticPr fontId="2"/>
  </si>
  <si>
    <t>weight fraction</t>
    <phoneticPr fontId="2"/>
  </si>
  <si>
    <t>If all of the generated electricity by the project facility other than the electricity used for itself is sold and the project facility consumes only electricity generated by itself and/or purchased, the option B is applied and the invoice for the sold electricity is used. 
In other cases, the option C is applied and the quantity of electricity generated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</si>
  <si>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If all of the generated electricity by the project facility other than the electricity used for itself is sold and the project facility consumes only electricity generated by itself and/or purchased, the option B is applied and the invoice for the purchased electricity is used. 
In other cases, the option C is applied and the quantity of electricity consumed by the project facility is measured by the electricity meter. The meter is replaced or calibrated at an interval following the regulations in the country in which the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</si>
  <si>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Monitoring Spreadsheet: JCM_MM_AM001_ver01.0</t>
    <phoneticPr fontId="2"/>
  </si>
  <si>
    <t>Monitoring Plan Sheet (Input Sheet) [Attachment to Project Design Document]</t>
  </si>
  <si>
    <t>Monitoring Plan Sheet (Calculation Process Sheet) [Attachment to Project Design Document]</t>
    <phoneticPr fontId="2"/>
  </si>
  <si>
    <t>Monitoring Plan Sheet (Calculation Process Sheet) [Attachment to Project Design Document]</t>
  </si>
  <si>
    <r>
      <t xml:space="preserve">Table 1: Parameters to be monitored </t>
    </r>
    <r>
      <rPr>
        <b/>
        <i/>
        <sz val="11"/>
        <color indexed="8"/>
        <rFont val="Arial"/>
        <family val="2"/>
      </rPr>
      <t>ex post</t>
    </r>
    <phoneticPr fontId="2"/>
  </si>
  <si>
    <r>
      <t>W</t>
    </r>
    <r>
      <rPr>
        <vertAlign val="subscript"/>
        <sz val="11"/>
        <rFont val="Arial"/>
        <family val="2"/>
      </rPr>
      <t>i</t>
    </r>
    <phoneticPr fontId="2"/>
  </si>
  <si>
    <r>
      <t xml:space="preserve">Quantity of MSW fed into incinerator in the year </t>
    </r>
    <r>
      <rPr>
        <i/>
        <sz val="11"/>
        <rFont val="Arial"/>
        <family val="2"/>
      </rPr>
      <t>i</t>
    </r>
    <r>
      <rPr>
        <sz val="11"/>
        <rFont val="Arial"/>
        <family val="2"/>
      </rPr>
      <t xml:space="preserve"> (wet basis)</t>
    </r>
    <phoneticPr fontId="2"/>
  </si>
  <si>
    <r>
      <t xml:space="preserve">Amount of MSW to be incinerated is measured on wet basis by a measuring apparatus which is equipped to conveying equipment for the incinerator such as hopper, crane and conveyor.
Measured continuously and aggregated annually for the year </t>
    </r>
    <r>
      <rPr>
        <i/>
        <sz val="11"/>
        <rFont val="Arial"/>
        <family val="2"/>
      </rPr>
      <t>i</t>
    </r>
    <r>
      <rPr>
        <sz val="11"/>
        <rFont val="Arial"/>
        <family val="2"/>
      </rPr>
      <t>.</t>
    </r>
    <phoneticPr fontId="2"/>
  </si>
  <si>
    <r>
      <t>The N</t>
    </r>
    <r>
      <rPr>
        <vertAlign val="superscript"/>
        <sz val="11"/>
        <rFont val="Arial"/>
        <family val="2"/>
      </rPr>
      <t>th</t>
    </r>
    <r>
      <rPr>
        <sz val="11"/>
        <rFont val="Arial"/>
        <family val="2"/>
      </rPr>
      <t xml:space="preserve"> year from the first disposal (or incineration), which is the first year of the period </t>
    </r>
    <r>
      <rPr>
        <i/>
        <sz val="11"/>
        <rFont val="Arial"/>
        <family val="2"/>
      </rPr>
      <t>p</t>
    </r>
    <phoneticPr fontId="2"/>
  </si>
  <si>
    <r>
      <t>Count the number of the year (N</t>
    </r>
    <r>
      <rPr>
        <vertAlign val="superscript"/>
        <sz val="11"/>
        <rFont val="Arial"/>
        <family val="2"/>
      </rPr>
      <t>th</t>
    </r>
    <r>
      <rPr>
        <sz val="11"/>
        <rFont val="Arial"/>
        <family val="2"/>
      </rPr>
      <t xml:space="preserve"> year) from the first disposal (or incineration), which is the first year of the period </t>
    </r>
    <r>
      <rPr>
        <i/>
        <sz val="11"/>
        <rFont val="Arial"/>
        <family val="2"/>
      </rPr>
      <t>p</t>
    </r>
    <r>
      <rPr>
        <sz val="11"/>
        <rFont val="Arial"/>
        <family val="2"/>
      </rPr>
      <t>.</t>
    </r>
    <phoneticPr fontId="2"/>
  </si>
  <si>
    <r>
      <t>The N</t>
    </r>
    <r>
      <rPr>
        <vertAlign val="superscript"/>
        <sz val="11"/>
        <rFont val="Arial"/>
        <family val="2"/>
      </rPr>
      <t>th</t>
    </r>
    <r>
      <rPr>
        <sz val="11"/>
        <rFont val="Arial"/>
        <family val="2"/>
      </rPr>
      <t xml:space="preserve"> year from the first disposal (or incineration), which is the last year of the period </t>
    </r>
    <r>
      <rPr>
        <i/>
        <sz val="11"/>
        <rFont val="Arial"/>
        <family val="2"/>
      </rPr>
      <t>p</t>
    </r>
    <phoneticPr fontId="2"/>
  </si>
  <si>
    <r>
      <t>Count the number of the year (N</t>
    </r>
    <r>
      <rPr>
        <vertAlign val="superscript"/>
        <sz val="11"/>
        <rFont val="Arial"/>
        <family val="2"/>
      </rPr>
      <t>th</t>
    </r>
    <r>
      <rPr>
        <sz val="11"/>
        <rFont val="Arial"/>
        <family val="2"/>
      </rPr>
      <t xml:space="preserve"> year) from the first disposal (or incineration), which is the last year of the period </t>
    </r>
    <r>
      <rPr>
        <i/>
        <sz val="11"/>
        <rFont val="Arial"/>
        <family val="2"/>
      </rPr>
      <t>p</t>
    </r>
    <r>
      <rPr>
        <sz val="11"/>
        <rFont val="Arial"/>
        <family val="2"/>
      </rPr>
      <t>.</t>
    </r>
    <phoneticPr fontId="2"/>
  </si>
  <si>
    <r>
      <t>EG</t>
    </r>
    <r>
      <rPr>
        <vertAlign val="subscript"/>
        <sz val="11"/>
        <rFont val="Arial"/>
        <family val="2"/>
      </rPr>
      <t>elec,p</t>
    </r>
    <phoneticPr fontId="2"/>
  </si>
  <si>
    <r>
      <t xml:space="preserve">Quantity of electricity generated by the project facility during the period </t>
    </r>
    <r>
      <rPr>
        <i/>
        <sz val="11"/>
        <rFont val="Arial"/>
        <family val="2"/>
      </rPr>
      <t>p</t>
    </r>
    <phoneticPr fontId="2"/>
  </si>
  <si>
    <r>
      <t>EC</t>
    </r>
    <r>
      <rPr>
        <vertAlign val="subscript"/>
        <sz val="11"/>
        <rFont val="Arial"/>
        <family val="2"/>
      </rPr>
      <t>p</t>
    </r>
    <phoneticPr fontId="2"/>
  </si>
  <si>
    <r>
      <t xml:space="preserve">Quantity of electricity consumed by the project facility during the period </t>
    </r>
    <r>
      <rPr>
        <i/>
        <sz val="11"/>
        <rFont val="Arial"/>
        <family val="2"/>
      </rPr>
      <t>p</t>
    </r>
    <phoneticPr fontId="2"/>
  </si>
  <si>
    <r>
      <t>FC</t>
    </r>
    <r>
      <rPr>
        <vertAlign val="subscript"/>
        <sz val="11"/>
        <rFont val="Arial"/>
        <family val="2"/>
      </rPr>
      <t>fuel,p</t>
    </r>
    <phoneticPr fontId="2"/>
  </si>
  <si>
    <r>
      <t xml:space="preserve">Quantity of auxiliary fossil fuel consumed during the period </t>
    </r>
    <r>
      <rPr>
        <i/>
        <sz val="11"/>
        <rFont val="Arial"/>
        <family val="2"/>
      </rPr>
      <t>p</t>
    </r>
    <phoneticPr fontId="2"/>
  </si>
  <si>
    <r>
      <t>kL or m</t>
    </r>
    <r>
      <rPr>
        <vertAlign val="superscript"/>
        <sz val="11"/>
        <rFont val="Arial"/>
        <family val="2"/>
      </rPr>
      <t>3</t>
    </r>
    <r>
      <rPr>
        <sz val="11"/>
        <rFont val="Arial"/>
        <family val="2"/>
      </rPr>
      <t>/p</t>
    </r>
    <phoneticPr fontId="2"/>
  </si>
  <si>
    <r>
      <t xml:space="preserve">Table 2: Project-specific parameters to be fixed </t>
    </r>
    <r>
      <rPr>
        <b/>
        <i/>
        <sz val="11"/>
        <color indexed="8"/>
        <rFont val="Arial"/>
        <family val="2"/>
      </rPr>
      <t>ex ante</t>
    </r>
    <phoneticPr fontId="2"/>
  </si>
  <si>
    <r>
      <t>P</t>
    </r>
    <r>
      <rPr>
        <vertAlign val="subscript"/>
        <sz val="11"/>
        <rFont val="Arial"/>
        <family val="2"/>
      </rPr>
      <t>paper</t>
    </r>
    <phoneticPr fontId="2"/>
  </si>
  <si>
    <r>
      <t xml:space="preserve">Before the validation of a proposed project, take at least one sample in each season (both rainy and dry) from MSW transported to a SWDS within the same municipality where the project facility is to be constructed, weigh each waste fraction (measure on wet basis) taking into consideration the waste type </t>
    </r>
    <r>
      <rPr>
        <i/>
        <sz val="11"/>
        <rFont val="Arial"/>
        <family val="2"/>
      </rPr>
      <t>j</t>
    </r>
    <r>
      <rPr>
        <sz val="11"/>
        <rFont val="Arial"/>
        <family val="2"/>
      </rPr>
      <t xml:space="preserve">, as provided in the tables for </t>
    </r>
    <r>
      <rPr>
        <i/>
        <sz val="11"/>
        <rFont val="Arial"/>
        <family val="2"/>
      </rPr>
      <t>FCCj</t>
    </r>
    <r>
      <rPr>
        <sz val="11"/>
        <rFont val="Arial"/>
        <family val="2"/>
      </rPr>
      <t xml:space="preserve"> and </t>
    </r>
    <r>
      <rPr>
        <i/>
        <sz val="11"/>
        <rFont val="Arial"/>
        <family val="2"/>
      </rPr>
      <t>FFCj</t>
    </r>
    <r>
      <rPr>
        <sz val="11"/>
        <rFont val="Arial"/>
        <family val="2"/>
      </rPr>
      <t xml:space="preserve">, and average each waste fraction </t>
    </r>
    <r>
      <rPr>
        <i/>
        <sz val="11"/>
        <rFont val="Arial"/>
        <family val="2"/>
      </rPr>
      <t>j</t>
    </r>
    <r>
      <rPr>
        <sz val="11"/>
        <rFont val="Arial"/>
        <family val="2"/>
      </rPr>
      <t xml:space="preserve"> among the samples.</t>
    </r>
    <phoneticPr fontId="2"/>
  </si>
  <si>
    <r>
      <t>P</t>
    </r>
    <r>
      <rPr>
        <vertAlign val="subscript"/>
        <sz val="11"/>
        <rFont val="Arial"/>
        <family val="2"/>
      </rPr>
      <t>textiles</t>
    </r>
    <phoneticPr fontId="2"/>
  </si>
  <si>
    <r>
      <t>P</t>
    </r>
    <r>
      <rPr>
        <vertAlign val="subscript"/>
        <sz val="11"/>
        <rFont val="Arial"/>
        <family val="2"/>
      </rPr>
      <t>food</t>
    </r>
    <phoneticPr fontId="2"/>
  </si>
  <si>
    <r>
      <t>P</t>
    </r>
    <r>
      <rPr>
        <vertAlign val="subscript"/>
        <sz val="11"/>
        <rFont val="Arial"/>
        <family val="2"/>
      </rPr>
      <t>wood</t>
    </r>
    <phoneticPr fontId="2"/>
  </si>
  <si>
    <r>
      <t>P</t>
    </r>
    <r>
      <rPr>
        <vertAlign val="subscript"/>
        <sz val="11"/>
        <rFont val="Arial"/>
        <family val="2"/>
      </rPr>
      <t>garden</t>
    </r>
    <phoneticPr fontId="2"/>
  </si>
  <si>
    <r>
      <t>P</t>
    </r>
    <r>
      <rPr>
        <vertAlign val="subscript"/>
        <sz val="11"/>
        <rFont val="Arial"/>
        <family val="2"/>
      </rPr>
      <t>nappies</t>
    </r>
    <phoneticPr fontId="2"/>
  </si>
  <si>
    <r>
      <t>P</t>
    </r>
    <r>
      <rPr>
        <vertAlign val="subscript"/>
        <sz val="11"/>
        <rFont val="Arial"/>
        <family val="2"/>
      </rPr>
      <t>rubber</t>
    </r>
    <phoneticPr fontId="2"/>
  </si>
  <si>
    <r>
      <t>P</t>
    </r>
    <r>
      <rPr>
        <vertAlign val="subscript"/>
        <sz val="11"/>
        <rFont val="Arial"/>
        <family val="2"/>
      </rPr>
      <t>plastics</t>
    </r>
    <phoneticPr fontId="2"/>
  </si>
  <si>
    <r>
      <t>P</t>
    </r>
    <r>
      <rPr>
        <vertAlign val="subscript"/>
        <sz val="11"/>
        <rFont val="Arial"/>
        <family val="2"/>
      </rPr>
      <t>metal</t>
    </r>
    <phoneticPr fontId="2"/>
  </si>
  <si>
    <r>
      <t>P</t>
    </r>
    <r>
      <rPr>
        <vertAlign val="subscript"/>
        <sz val="11"/>
        <rFont val="Arial"/>
        <family val="2"/>
      </rPr>
      <t>glass</t>
    </r>
    <phoneticPr fontId="2"/>
  </si>
  <si>
    <r>
      <t>P</t>
    </r>
    <r>
      <rPr>
        <vertAlign val="subscript"/>
        <sz val="11"/>
        <rFont val="Arial"/>
        <family val="2"/>
      </rPr>
      <t>other</t>
    </r>
    <phoneticPr fontId="2"/>
  </si>
  <si>
    <r>
      <t>EF</t>
    </r>
    <r>
      <rPr>
        <vertAlign val="subscript"/>
        <sz val="11"/>
        <rFont val="Arial"/>
        <family val="2"/>
      </rPr>
      <t>elec</t>
    </r>
    <phoneticPr fontId="2"/>
  </si>
  <si>
    <r>
      <t>tCO</t>
    </r>
    <r>
      <rPr>
        <vertAlign val="subscript"/>
        <sz val="11"/>
        <rFont val="Arial"/>
        <family val="2"/>
      </rPr>
      <t>2</t>
    </r>
    <r>
      <rPr>
        <sz val="11"/>
        <rFont val="Arial"/>
        <family val="2"/>
      </rPr>
      <t>e/MWh</t>
    </r>
    <phoneticPr fontId="2"/>
  </si>
  <si>
    <r>
      <t>EF</t>
    </r>
    <r>
      <rPr>
        <vertAlign val="subscript"/>
        <sz val="11"/>
        <rFont val="Arial"/>
        <family val="2"/>
      </rPr>
      <t>N2O</t>
    </r>
    <phoneticPr fontId="2"/>
  </si>
  <si>
    <r>
      <t>Emission factor for N</t>
    </r>
    <r>
      <rPr>
        <vertAlign val="subscript"/>
        <sz val="11"/>
        <rFont val="Arial"/>
        <family val="2"/>
      </rPr>
      <t>2</t>
    </r>
    <r>
      <rPr>
        <sz val="11"/>
        <rFont val="Arial"/>
        <family val="2"/>
      </rPr>
      <t>O associated with incineration</t>
    </r>
    <phoneticPr fontId="2"/>
  </si>
  <si>
    <r>
      <t>tN</t>
    </r>
    <r>
      <rPr>
        <vertAlign val="subscript"/>
        <sz val="11"/>
        <rFont val="Arial"/>
        <family val="2"/>
      </rPr>
      <t>2</t>
    </r>
    <r>
      <rPr>
        <sz val="11"/>
        <rFont val="Arial"/>
        <family val="2"/>
      </rPr>
      <t>O/t waste</t>
    </r>
    <phoneticPr fontId="2"/>
  </si>
  <si>
    <r>
      <t>Select one from the following default values taking into consideration the situation of the project.
Default values for EF</t>
    </r>
    <r>
      <rPr>
        <vertAlign val="subscript"/>
        <sz val="11"/>
        <rFont val="Arial"/>
        <family val="2"/>
      </rPr>
      <t>N2O</t>
    </r>
    <r>
      <rPr>
        <sz val="11"/>
        <rFont val="Arial"/>
        <family val="2"/>
      </rPr>
      <t>:
Type of waste/ Technology/Management practice/ EF</t>
    </r>
    <r>
      <rPr>
        <vertAlign val="subscript"/>
        <sz val="11"/>
        <rFont val="Arial"/>
        <family val="2"/>
      </rPr>
      <t>N2O</t>
    </r>
    <r>
      <rPr>
        <sz val="11"/>
        <rFont val="Arial"/>
        <family val="2"/>
      </rPr>
      <t xml:space="preserve"> (tN</t>
    </r>
    <r>
      <rPr>
        <vertAlign val="subscript"/>
        <sz val="11"/>
        <rFont val="Arial"/>
        <family val="2"/>
      </rPr>
      <t>2</t>
    </r>
    <r>
      <rPr>
        <sz val="11"/>
        <rFont val="Arial"/>
        <family val="2"/>
      </rPr>
      <t>O/t waste wet basis)
MSW/ Continuous and semicontinuous incinerators/ 1.21*50*10</t>
    </r>
    <r>
      <rPr>
        <vertAlign val="superscript"/>
        <sz val="11"/>
        <rFont val="Arial"/>
        <family val="2"/>
      </rPr>
      <t>-6</t>
    </r>
    <r>
      <rPr>
        <sz val="11"/>
        <rFont val="Arial"/>
        <family val="2"/>
      </rPr>
      <t xml:space="preserve">
MSW/ Batch-type incinerators/ 1.21*60*10</t>
    </r>
    <r>
      <rPr>
        <vertAlign val="superscript"/>
        <sz val="11"/>
        <rFont val="Arial"/>
        <family val="2"/>
      </rPr>
      <t>-6</t>
    </r>
    <phoneticPr fontId="2"/>
  </si>
  <si>
    <r>
      <t>NCV</t>
    </r>
    <r>
      <rPr>
        <vertAlign val="subscript"/>
        <sz val="11"/>
        <rFont val="Arial"/>
        <family val="2"/>
      </rPr>
      <t>fuel</t>
    </r>
    <phoneticPr fontId="2"/>
  </si>
  <si>
    <r>
      <t>GJ/kL or m</t>
    </r>
    <r>
      <rPr>
        <vertAlign val="superscript"/>
        <sz val="11"/>
        <rFont val="Arial"/>
        <family val="2"/>
      </rPr>
      <t>3</t>
    </r>
    <phoneticPr fontId="2"/>
  </si>
  <si>
    <r>
      <t>EF</t>
    </r>
    <r>
      <rPr>
        <vertAlign val="subscript"/>
        <sz val="11"/>
        <rFont val="Arial"/>
        <family val="2"/>
      </rPr>
      <t>CO2,fuel</t>
    </r>
    <phoneticPr fontId="2"/>
  </si>
  <si>
    <r>
      <t>CO</t>
    </r>
    <r>
      <rPr>
        <vertAlign val="subscript"/>
        <sz val="11"/>
        <rFont val="Arial"/>
        <family val="2"/>
      </rPr>
      <t>2</t>
    </r>
    <r>
      <rPr>
        <sz val="11"/>
        <rFont val="Arial"/>
        <family val="2"/>
      </rPr>
      <t xml:space="preserve"> emission factor of fuel </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</si>
  <si>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</si>
  <si>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</si>
  <si>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</si>
  <si>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</si>
  <si>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</si>
  <si>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</si>
  <si>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tN</t>
    </r>
    <r>
      <rPr>
        <vertAlign val="subscript"/>
        <sz val="11"/>
        <rFont val="Arial"/>
        <family val="2"/>
      </rPr>
      <t>2</t>
    </r>
    <r>
      <rPr>
        <sz val="11"/>
        <rFont val="Arial"/>
        <family val="2"/>
      </rPr>
      <t>O/t waste wet basis</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</si>
  <si>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</si>
  <si>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</si>
  <si>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Reference emissions from decomposition of MSW at a SWDS during the period </t>
    </r>
    <r>
      <rPr>
        <i/>
        <sz val="11"/>
        <rFont val="Arial"/>
        <family val="2"/>
      </rPr>
      <t>p</t>
    </r>
    <phoneticPr fontId="2"/>
  </si>
  <si>
    <r>
      <t>tCO</t>
    </r>
    <r>
      <rPr>
        <vertAlign val="subscript"/>
        <sz val="11"/>
        <color indexed="8"/>
        <rFont val="Arial"/>
        <family val="2"/>
      </rPr>
      <t>2</t>
    </r>
    <r>
      <rPr>
        <sz val="11"/>
        <color indexed="8"/>
        <rFont val="Arial"/>
        <family val="2"/>
      </rPr>
      <t>e/p</t>
    </r>
    <phoneticPr fontId="2"/>
  </si>
  <si>
    <r>
      <t>RE</t>
    </r>
    <r>
      <rPr>
        <vertAlign val="subscript"/>
        <sz val="11"/>
        <color indexed="8"/>
        <rFont val="Arial"/>
        <family val="2"/>
      </rPr>
      <t>CH4,p</t>
    </r>
    <phoneticPr fontId="2"/>
  </si>
  <si>
    <r>
      <t xml:space="preserve">Reference emissions from electricity generation during the period </t>
    </r>
    <r>
      <rPr>
        <i/>
        <sz val="11"/>
        <color indexed="8"/>
        <rFont val="Arial"/>
        <family val="2"/>
      </rPr>
      <t>p</t>
    </r>
    <phoneticPr fontId="2"/>
  </si>
  <si>
    <r>
      <t>RE</t>
    </r>
    <r>
      <rPr>
        <vertAlign val="subscript"/>
        <sz val="11"/>
        <color indexed="8"/>
        <rFont val="Arial"/>
        <family val="2"/>
      </rPr>
      <t>elec,p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</si>
  <si>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</si>
  <si>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</si>
  <si>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Project emissions of CO</t>
    </r>
    <r>
      <rPr>
        <vertAlign val="subscript"/>
        <sz val="11"/>
        <rFont val="Arial"/>
        <family val="2"/>
      </rPr>
      <t>2</t>
    </r>
    <r>
      <rPr>
        <sz val="11"/>
        <rFont val="Arial"/>
        <family val="2"/>
      </rPr>
      <t xml:space="preserve"> from combustion of fossil carbon contained in waste associated with incineration during the period </t>
    </r>
    <r>
      <rPr>
        <i/>
        <sz val="11"/>
        <rFont val="Arial"/>
        <family val="2"/>
      </rPr>
      <t>p</t>
    </r>
    <phoneticPr fontId="2"/>
  </si>
  <si>
    <r>
      <t>tCO</t>
    </r>
    <r>
      <rPr>
        <vertAlign val="subscript"/>
        <sz val="11"/>
        <rFont val="Arial"/>
        <family val="2"/>
      </rPr>
      <t>2</t>
    </r>
    <r>
      <rPr>
        <sz val="11"/>
        <rFont val="Arial"/>
        <family val="2"/>
      </rPr>
      <t>e/p</t>
    </r>
    <phoneticPr fontId="2"/>
  </si>
  <si>
    <r>
      <t>PE</t>
    </r>
    <r>
      <rPr>
        <vertAlign val="subscript"/>
        <sz val="11"/>
        <rFont val="Arial"/>
        <family val="2"/>
      </rPr>
      <t>COM_CO2,p</t>
    </r>
    <phoneticPr fontId="2"/>
  </si>
  <si>
    <r>
      <t>Project emissions of N</t>
    </r>
    <r>
      <rPr>
        <vertAlign val="subscript"/>
        <sz val="11"/>
        <rFont val="Arial"/>
        <family val="2"/>
      </rPr>
      <t>2</t>
    </r>
    <r>
      <rPr>
        <sz val="11"/>
        <rFont val="Arial"/>
        <family val="2"/>
      </rPr>
      <t xml:space="preserve">O from combustion of waste associated with incineration during the period </t>
    </r>
    <r>
      <rPr>
        <i/>
        <sz val="11"/>
        <rFont val="Arial"/>
        <family val="2"/>
      </rPr>
      <t>p</t>
    </r>
    <phoneticPr fontId="2"/>
  </si>
  <si>
    <r>
      <t>PE</t>
    </r>
    <r>
      <rPr>
        <vertAlign val="subscript"/>
        <sz val="11"/>
        <rFont val="Arial"/>
        <family val="2"/>
      </rPr>
      <t>COM_N2O,p</t>
    </r>
    <phoneticPr fontId="2"/>
  </si>
  <si>
    <r>
      <t xml:space="preserve">Project emissions from electricity consumption by the project facility during the period </t>
    </r>
    <r>
      <rPr>
        <i/>
        <sz val="11"/>
        <color indexed="8"/>
        <rFont val="Arial"/>
        <family val="2"/>
      </rPr>
      <t xml:space="preserve">p </t>
    </r>
    <phoneticPr fontId="2"/>
  </si>
  <si>
    <r>
      <t>PE</t>
    </r>
    <r>
      <rPr>
        <vertAlign val="subscript"/>
        <sz val="11"/>
        <color indexed="8"/>
        <rFont val="Arial"/>
        <family val="2"/>
      </rPr>
      <t>EC,p</t>
    </r>
    <phoneticPr fontId="2"/>
  </si>
  <si>
    <r>
      <t xml:space="preserve">Project emissions from auxiliary fossil fuel consumption associated with incineration during the period </t>
    </r>
    <r>
      <rPr>
        <i/>
        <sz val="11"/>
        <color indexed="8"/>
        <rFont val="Arial"/>
        <family val="2"/>
      </rPr>
      <t>p</t>
    </r>
    <phoneticPr fontId="2"/>
  </si>
  <si>
    <r>
      <t>PE</t>
    </r>
    <r>
      <rPr>
        <vertAlign val="subscript"/>
        <sz val="11"/>
        <color indexed="8"/>
        <rFont val="Arial"/>
        <family val="2"/>
      </rPr>
      <t>FC,p</t>
    </r>
    <phoneticPr fontId="2"/>
  </si>
  <si>
    <r>
      <t xml:space="preserve">Default values for calculating </t>
    </r>
    <r>
      <rPr>
        <i/>
        <sz val="11"/>
        <color indexed="8"/>
        <rFont val="Arial"/>
        <family val="2"/>
      </rPr>
      <t>RE</t>
    </r>
    <r>
      <rPr>
        <i/>
        <vertAlign val="subscript"/>
        <sz val="11"/>
        <color indexed="8"/>
        <rFont val="Arial"/>
        <family val="2"/>
      </rPr>
      <t>CH4,p</t>
    </r>
    <r>
      <rPr>
        <sz val="11"/>
        <color indexed="8"/>
        <rFont val="Arial"/>
        <family val="2"/>
      </rPr>
      <t xml:space="preserve"> other than </t>
    </r>
    <r>
      <rPr>
        <i/>
        <sz val="11"/>
        <color indexed="8"/>
        <rFont val="Arial"/>
        <family val="2"/>
      </rPr>
      <t>DOC</t>
    </r>
    <r>
      <rPr>
        <i/>
        <vertAlign val="subscript"/>
        <sz val="11"/>
        <color indexed="8"/>
        <rFont val="Arial"/>
        <family val="2"/>
      </rPr>
      <t>j</t>
    </r>
    <r>
      <rPr>
        <sz val="11"/>
        <color indexed="8"/>
        <rFont val="Arial"/>
        <family val="2"/>
      </rPr>
      <t xml:space="preserve"> and </t>
    </r>
    <r>
      <rPr>
        <i/>
        <sz val="11"/>
        <color indexed="8"/>
        <rFont val="Arial"/>
        <family val="2"/>
      </rPr>
      <t>k</t>
    </r>
    <r>
      <rPr>
        <i/>
        <vertAlign val="subscript"/>
        <sz val="11"/>
        <color indexed="8"/>
        <rFont val="Arial"/>
        <family val="2"/>
      </rPr>
      <t>j</t>
    </r>
    <phoneticPr fontId="2"/>
  </si>
  <si>
    <r>
      <t>tCO</t>
    </r>
    <r>
      <rPr>
        <vertAlign val="subscript"/>
        <sz val="11"/>
        <color indexed="8"/>
        <rFont val="Arial"/>
        <family val="2"/>
      </rPr>
      <t>2</t>
    </r>
    <r>
      <rPr>
        <sz val="11"/>
        <color indexed="8"/>
        <rFont val="Arial"/>
        <family val="2"/>
      </rPr>
      <t>e/tCH</t>
    </r>
    <r>
      <rPr>
        <vertAlign val="subscript"/>
        <sz val="11"/>
        <color indexed="8"/>
        <rFont val="Arial"/>
        <family val="2"/>
      </rPr>
      <t>4</t>
    </r>
    <phoneticPr fontId="2"/>
  </si>
  <si>
    <r>
      <t>GWP</t>
    </r>
    <r>
      <rPr>
        <vertAlign val="subscript"/>
        <sz val="11"/>
        <color indexed="8"/>
        <rFont val="Arial"/>
        <family val="2"/>
      </rPr>
      <t>CH4</t>
    </r>
    <phoneticPr fontId="2"/>
  </si>
  <si>
    <r>
      <t>DOC</t>
    </r>
    <r>
      <rPr>
        <vertAlign val="subscript"/>
        <sz val="11"/>
        <color indexed="8"/>
        <rFont val="Arial"/>
        <family val="2"/>
      </rPr>
      <t>f</t>
    </r>
    <phoneticPr fontId="2"/>
  </si>
  <si>
    <r>
      <t xml:space="preserve">Fraction of degradable organic carbon in the waste type </t>
    </r>
    <r>
      <rPr>
        <i/>
        <sz val="11"/>
        <color indexed="8"/>
        <rFont val="Arial"/>
        <family val="2"/>
      </rPr>
      <t>j</t>
    </r>
    <phoneticPr fontId="2"/>
  </si>
  <si>
    <r>
      <t>Waste type</t>
    </r>
    <r>
      <rPr>
        <i/>
        <sz val="11"/>
        <color indexed="8"/>
        <rFont val="Arial"/>
        <family val="2"/>
      </rPr>
      <t xml:space="preserve"> j</t>
    </r>
    <phoneticPr fontId="2"/>
  </si>
  <si>
    <r>
      <t>DOC</t>
    </r>
    <r>
      <rPr>
        <vertAlign val="subscript"/>
        <sz val="11"/>
        <color indexed="8"/>
        <rFont val="Arial"/>
        <family val="2"/>
      </rPr>
      <t>j</t>
    </r>
    <phoneticPr fontId="2"/>
  </si>
  <si>
    <r>
      <t xml:space="preserve">Decay rate for the waste type </t>
    </r>
    <r>
      <rPr>
        <i/>
        <sz val="11"/>
        <color indexed="8"/>
        <rFont val="Arial"/>
        <family val="2"/>
      </rPr>
      <t xml:space="preserve">j </t>
    </r>
    <phoneticPr fontId="2"/>
  </si>
  <si>
    <r>
      <t>k</t>
    </r>
    <r>
      <rPr>
        <vertAlign val="subscript"/>
        <sz val="11"/>
        <color indexed="8"/>
        <rFont val="Arial"/>
        <family val="2"/>
      </rPr>
      <t>j</t>
    </r>
    <phoneticPr fontId="2"/>
  </si>
  <si>
    <r>
      <t xml:space="preserve">Fraction of total carbon content in waste type </t>
    </r>
    <r>
      <rPr>
        <i/>
        <sz val="11"/>
        <color indexed="8"/>
        <rFont val="Arial"/>
        <family val="2"/>
      </rPr>
      <t>j</t>
    </r>
    <phoneticPr fontId="2"/>
  </si>
  <si>
    <r>
      <t>FCC</t>
    </r>
    <r>
      <rPr>
        <vertAlign val="subscript"/>
        <sz val="11"/>
        <color indexed="8"/>
        <rFont val="Arial"/>
        <family val="2"/>
      </rPr>
      <t>j</t>
    </r>
    <phoneticPr fontId="2"/>
  </si>
  <si>
    <r>
      <t xml:space="preserve">Fraction of fossil carbon in total carbon content of waste type </t>
    </r>
    <r>
      <rPr>
        <i/>
        <sz val="11"/>
        <color indexed="8"/>
        <rFont val="Arial"/>
        <family val="2"/>
      </rPr>
      <t>j</t>
    </r>
    <phoneticPr fontId="2"/>
  </si>
  <si>
    <r>
      <t>FFC</t>
    </r>
    <r>
      <rPr>
        <vertAlign val="subscript"/>
        <sz val="11"/>
        <color indexed="8"/>
        <rFont val="Arial"/>
        <family val="2"/>
      </rPr>
      <t>j</t>
    </r>
    <phoneticPr fontId="2"/>
  </si>
  <si>
    <r>
      <t>EFF</t>
    </r>
    <r>
      <rPr>
        <vertAlign val="subscript"/>
        <sz val="11"/>
        <rFont val="Arial"/>
        <family val="2"/>
      </rPr>
      <t>COM</t>
    </r>
    <phoneticPr fontId="2"/>
  </si>
  <si>
    <r>
      <t>tCO</t>
    </r>
    <r>
      <rPr>
        <vertAlign val="subscript"/>
        <sz val="11"/>
        <rFont val="Arial"/>
        <family val="2"/>
      </rPr>
      <t>2</t>
    </r>
    <r>
      <rPr>
        <sz val="11"/>
        <rFont val="Arial"/>
        <family val="2"/>
      </rPr>
      <t>e/tN</t>
    </r>
    <r>
      <rPr>
        <vertAlign val="subscript"/>
        <sz val="11"/>
        <rFont val="Arial"/>
        <family val="2"/>
      </rPr>
      <t>2</t>
    </r>
    <r>
      <rPr>
        <sz val="11"/>
        <rFont val="Arial"/>
        <family val="2"/>
      </rPr>
      <t>O</t>
    </r>
    <phoneticPr fontId="2"/>
  </si>
  <si>
    <r>
      <t>GWP</t>
    </r>
    <r>
      <rPr>
        <vertAlign val="subscript"/>
        <sz val="11"/>
        <rFont val="Arial"/>
        <family val="2"/>
      </rPr>
      <t>N2O</t>
    </r>
    <phoneticPr fontId="2"/>
  </si>
  <si>
    <r>
      <t>P</t>
    </r>
    <r>
      <rPr>
        <b/>
        <vertAlign val="subscript"/>
        <sz val="11"/>
        <color theme="0"/>
        <rFont val="Arial"/>
        <family val="2"/>
      </rPr>
      <t>j</t>
    </r>
    <phoneticPr fontId="2"/>
  </si>
  <si>
    <r>
      <t>DOC</t>
    </r>
    <r>
      <rPr>
        <b/>
        <vertAlign val="subscript"/>
        <sz val="11"/>
        <color theme="0"/>
        <rFont val="Arial"/>
        <family val="2"/>
      </rPr>
      <t>j</t>
    </r>
    <phoneticPr fontId="2"/>
  </si>
  <si>
    <r>
      <t>k</t>
    </r>
    <r>
      <rPr>
        <b/>
        <vertAlign val="subscript"/>
        <sz val="11"/>
        <color theme="0"/>
        <rFont val="Arial"/>
        <family val="2"/>
      </rPr>
      <t>j</t>
    </r>
    <phoneticPr fontId="2"/>
  </si>
  <si>
    <r>
      <t>FCC</t>
    </r>
    <r>
      <rPr>
        <b/>
        <vertAlign val="subscript"/>
        <sz val="11"/>
        <color theme="0"/>
        <rFont val="Arial"/>
        <family val="2"/>
      </rPr>
      <t>j</t>
    </r>
    <phoneticPr fontId="11"/>
  </si>
  <si>
    <r>
      <t>FFC</t>
    </r>
    <r>
      <rPr>
        <b/>
        <vertAlign val="subscript"/>
        <sz val="11"/>
        <color theme="0"/>
        <rFont val="Arial"/>
        <family val="2"/>
      </rPr>
      <t>j</t>
    </r>
    <phoneticPr fontId="11"/>
  </si>
  <si>
    <r>
      <t>The N</t>
    </r>
    <r>
      <rPr>
        <vertAlign val="superscript"/>
        <sz val="11"/>
        <rFont val="Arial"/>
        <family val="2"/>
      </rPr>
      <t>th</t>
    </r>
    <r>
      <rPr>
        <sz val="11"/>
        <rFont val="Arial"/>
        <family val="2"/>
      </rPr>
      <t xml:space="preserve"> year from the first disposal (or incineration), extending from the first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p_start</t>
    </r>
    <r>
      <rPr>
        <sz val="11"/>
        <rFont val="Arial"/>
        <family val="2"/>
      </rPr>
      <t xml:space="preserve">) to the last year of the period </t>
    </r>
    <r>
      <rPr>
        <i/>
        <sz val="11"/>
        <rFont val="Arial"/>
        <family val="2"/>
      </rPr>
      <t>p</t>
    </r>
    <r>
      <rPr>
        <sz val="11"/>
        <rFont val="Arial"/>
        <family val="2"/>
      </rPr>
      <t xml:space="preserve"> (</t>
    </r>
    <r>
      <rPr>
        <i/>
        <sz val="11"/>
        <rFont val="Arial"/>
        <family val="2"/>
      </rPr>
      <t>y</t>
    </r>
    <r>
      <rPr>
        <sz val="11"/>
        <rFont val="Arial"/>
        <family val="2"/>
      </rPr>
      <t>=</t>
    </r>
    <r>
      <rPr>
        <i/>
        <sz val="11"/>
        <rFont val="Arial"/>
        <family val="2"/>
      </rPr>
      <t>p_end</t>
    </r>
    <r>
      <rPr>
        <sz val="11"/>
        <rFont val="Arial"/>
        <family val="2"/>
      </rPr>
      <t>)</t>
    </r>
    <phoneticPr fontId="11"/>
  </si>
  <si>
    <t>see "MPS(input) (2)" sheet</t>
    <phoneticPr fontId="2"/>
  </si>
  <si>
    <t>input values in "MPS(input) (2)" sheet</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</si>
  <si>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</si>
  <si>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</si>
  <si>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</si>
  <si>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</si>
  <si>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</si>
  <si>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t>Monitoring Report Sheet (Calculation Process Sheet) [For Verification]</t>
  </si>
  <si>
    <t>see "MRS(input) (2)" sheet</t>
    <phoneticPr fontId="2"/>
  </si>
  <si>
    <t>input values in "MRS(input) (2)" sheet</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</si>
  <si>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</si>
  <si>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</si>
  <si>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</si>
  <si>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</si>
  <si>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</si>
  <si>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4"/>
  </si>
  <si>
    <t>Option A</t>
    <phoneticPr fontId="2"/>
  </si>
  <si>
    <t>Option B</t>
    <phoneticPr fontId="2"/>
  </si>
  <si>
    <t>Option C</t>
    <phoneticPr fontId="2"/>
  </si>
  <si>
    <t>Monitored Values</t>
    <phoneticPr fontId="2"/>
  </si>
  <si>
    <t>Monitored Values</t>
    <phoneticPr fontId="2"/>
  </si>
  <si>
    <t>Head of Department, Pollution Control and Cleansing Department, Yangon City Development Committee</t>
    <phoneticPr fontId="11"/>
  </si>
  <si>
    <t>In charge of approval of monitoring report</t>
    <phoneticPr fontId="11"/>
  </si>
  <si>
    <t>Deputy Head of Department, Pollution Control and Cleansing Department, Yangon City Development Committee</t>
    <phoneticPr fontId="11"/>
  </si>
  <si>
    <t>In charge of quality assurance of the stored data and preparation of monitoring report</t>
    <phoneticPr fontId="11"/>
  </si>
  <si>
    <t>Plant Manager</t>
    <phoneticPr fontId="11"/>
  </si>
  <si>
    <t>In charge of maintenance of measuring equipment, collecting and archiving data and maintaining the stored data</t>
    <phoneticPr fontId="11"/>
  </si>
  <si>
    <t>Option C</t>
    <phoneticPr fontId="2"/>
  </si>
  <si>
    <t>Option C</t>
    <phoneticPr fontId="2"/>
  </si>
  <si>
    <t>Reference Number: MM001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</si>
</sst>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_ "/>
    <numFmt numFmtId="177" formatCode="0.0%"/>
    <numFmt numFmtId="178" formatCode="&quot;Month &quot;#"/>
    <numFmt numFmtId="179" formatCode="#,##0.0_ "/>
    <numFmt numFmtId="180" formatCode="0.0000_ "/>
    <numFmt numFmtId="181" formatCode="#,##0.0_);[Red]\(#,##0.0\)"/>
    <numFmt numFmtId="182" formatCode="0.00_ "/>
    <numFmt numFmtId="183" formatCode="0_ "/>
    <numFmt numFmtId="184" formatCode="0.000_ "/>
    <numFmt numFmtId="185" formatCode="&quot;Year &quot;#"/>
    <numFmt numFmtId="186" formatCode="#,##0_ ;[Red]\-#,##0\ "/>
    <numFmt numFmtId="187" formatCode="#,##0.000_ ;[Red]\-#,##0.000\ "/>
    <numFmt numFmtId="188" formatCode="#,##0.0_ ;[Red]\-#,##0.0\ "/>
    <numFmt numFmtId="189" formatCode="#,##0.000_ "/>
    <numFmt numFmtId="190" formatCode="#,##0.0000_ "/>
    <numFmt numFmtId="191" formatCode="#,##0_ "/>
    <numFmt numFmtId="192" formatCode="#,##0.0;[Red]\-#,##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b/>
      <vertAlign val="subscript"/>
      <sz val="11"/>
      <color theme="0"/>
      <name val="Arial"/>
      <family val="2"/>
    </font>
    <font>
      <i/>
      <vertAlign val="subscript"/>
      <sz val="11"/>
      <color indexed="8"/>
      <name val="Arial"/>
      <family val="2"/>
    </font>
    <font>
      <vertAlign val="subscript"/>
      <sz val="11"/>
      <name val="Arial"/>
      <family val="2"/>
    </font>
    <font>
      <i/>
      <sz val="11"/>
      <name val="Arial"/>
      <family val="2"/>
    </font>
    <font>
      <vertAlign val="superscript"/>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11"/>
      <color rgb="FFFF0000"/>
      <name val="Arial"/>
      <family val="2"/>
    </font>
    <font>
      <sz val="12"/>
      <name val="Times New Roman"/>
      <family val="1"/>
    </font>
    <font>
      <sz val="6"/>
      <name val="ＭＳ Ｐゴシック"/>
      <family val="2"/>
      <charset val="128"/>
      <scheme val="minor"/>
    </font>
    <font>
      <sz val="14"/>
      <name val="Arial"/>
      <family val="2"/>
    </font>
    <font>
      <sz val="14"/>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7"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medium">
        <color rgb="FFFF0000"/>
      </left>
      <right style="medium">
        <color rgb="FFFF0000"/>
      </right>
      <top style="medium">
        <color rgb="FFFF0000"/>
      </top>
      <bottom style="medium">
        <color rgb="FFFF000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38" fontId="23" fillId="0" borderId="0" applyFont="0" applyFill="0" applyBorder="0" applyAlignment="0" applyProtection="0">
      <alignment vertical="center"/>
    </xf>
    <xf numFmtId="0" fontId="1" fillId="0" borderId="0">
      <alignment vertical="center"/>
    </xf>
  </cellStyleXfs>
  <cellXfs count="248">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7" fillId="1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0" xfId="0" applyFont="1" applyFill="1" applyBorder="1" applyAlignment="1">
      <alignment vertical="center" wrapText="1"/>
    </xf>
    <xf numFmtId="179" fontId="7" fillId="0" borderId="0" xfId="0" applyNumberFormat="1" applyFont="1" applyFill="1" applyBorder="1" applyAlignment="1">
      <alignment vertical="center" wrapText="1"/>
    </xf>
    <xf numFmtId="179" fontId="7" fillId="2" borderId="9" xfId="0" applyNumberFormat="1" applyFont="1" applyFill="1" applyBorder="1" applyAlignment="1">
      <alignment vertical="center" wrapText="1"/>
    </xf>
    <xf numFmtId="179" fontId="3" fillId="0" borderId="21" xfId="0" applyNumberFormat="1" applyFont="1" applyBorder="1">
      <alignment vertical="center"/>
    </xf>
    <xf numFmtId="0" fontId="7" fillId="2" borderId="1" xfId="0" applyNumberFormat="1" applyFont="1" applyFill="1" applyBorder="1" applyAlignment="1">
      <alignment vertical="center" wrapText="1"/>
    </xf>
    <xf numFmtId="179" fontId="3" fillId="0" borderId="0" xfId="0" applyNumberFormat="1" applyFont="1">
      <alignment vertical="center"/>
    </xf>
    <xf numFmtId="179" fontId="3" fillId="0" borderId="0" xfId="0" applyNumberFormat="1" applyFont="1" applyBorder="1">
      <alignment vertical="center"/>
    </xf>
    <xf numFmtId="180" fontId="7" fillId="2" borderId="1" xfId="0" applyNumberFormat="1" applyFont="1" applyFill="1" applyBorder="1" applyAlignment="1">
      <alignment vertical="center" wrapText="1"/>
    </xf>
    <xf numFmtId="0" fontId="5" fillId="11" borderId="19" xfId="0" applyFont="1" applyFill="1" applyBorder="1">
      <alignment vertical="center"/>
    </xf>
    <xf numFmtId="0" fontId="3" fillId="11" borderId="1" xfId="0" applyFont="1" applyFill="1" applyBorder="1">
      <alignment vertical="center"/>
    </xf>
    <xf numFmtId="0" fontId="3" fillId="11" borderId="9" xfId="0" applyFont="1" applyFill="1" applyBorder="1">
      <alignment vertical="center"/>
    </xf>
    <xf numFmtId="0" fontId="5" fillId="11" borderId="1" xfId="0" applyFont="1" applyFill="1" applyBorder="1">
      <alignment vertical="center"/>
    </xf>
    <xf numFmtId="0" fontId="3" fillId="11" borderId="20" xfId="0" applyFont="1" applyFill="1" applyBorder="1">
      <alignment vertical="center"/>
    </xf>
    <xf numFmtId="0" fontId="5" fillId="11" borderId="10" xfId="0" applyFont="1" applyFill="1" applyBorder="1">
      <alignment vertical="center"/>
    </xf>
    <xf numFmtId="0" fontId="5" fillId="11" borderId="0" xfId="0" applyFont="1" applyFill="1" applyBorder="1" applyAlignment="1">
      <alignment horizontal="center" vertical="center"/>
    </xf>
    <xf numFmtId="178" fontId="7" fillId="6" borderId="1" xfId="0" applyNumberFormat="1" applyFont="1" applyFill="1" applyBorder="1">
      <alignment vertical="center"/>
    </xf>
    <xf numFmtId="0" fontId="7" fillId="6" borderId="1" xfId="0" applyNumberFormat="1" applyFont="1" applyFill="1" applyBorder="1">
      <alignment vertical="center"/>
    </xf>
    <xf numFmtId="0" fontId="7" fillId="0" borderId="0" xfId="0" applyFont="1" applyFill="1" applyBorder="1" applyAlignment="1">
      <alignment vertical="center"/>
    </xf>
    <xf numFmtId="0" fontId="7" fillId="0" borderId="0" xfId="0" applyFont="1">
      <alignment vertical="center"/>
    </xf>
    <xf numFmtId="0" fontId="7" fillId="2" borderId="0" xfId="0" applyFont="1" applyFill="1" applyBorder="1">
      <alignment vertical="center"/>
    </xf>
    <xf numFmtId="0" fontId="7" fillId="0" borderId="24" xfId="0" applyFont="1" applyFill="1" applyBorder="1" applyAlignment="1">
      <alignment horizontal="center" vertical="center"/>
    </xf>
    <xf numFmtId="0" fontId="7" fillId="0" borderId="24" xfId="0" applyFont="1" applyFill="1" applyBorder="1" applyAlignment="1">
      <alignment horizontal="left" vertical="center"/>
    </xf>
    <xf numFmtId="0" fontId="7" fillId="0" borderId="24" xfId="0" applyFont="1" applyFill="1" applyBorder="1">
      <alignment vertical="center"/>
    </xf>
    <xf numFmtId="0" fontId="3" fillId="8" borderId="22" xfId="0" applyFont="1" applyFill="1" applyBorder="1">
      <alignment vertical="center"/>
    </xf>
    <xf numFmtId="0" fontId="3" fillId="8" borderId="23" xfId="0" applyFont="1" applyFill="1" applyBorder="1" applyAlignment="1">
      <alignment horizontal="center" vertical="center"/>
    </xf>
    <xf numFmtId="0" fontId="3" fillId="8" borderId="22" xfId="0" applyFont="1" applyFill="1" applyBorder="1" applyAlignment="1">
      <alignment vertical="center" wrapText="1"/>
    </xf>
    <xf numFmtId="0" fontId="3" fillId="8" borderId="23" xfId="0" applyFont="1" applyFill="1" applyBorder="1" applyAlignment="1">
      <alignment horizontal="left" vertical="center"/>
    </xf>
    <xf numFmtId="183" fontId="3" fillId="8" borderId="23" xfId="0" applyNumberFormat="1" applyFont="1" applyFill="1" applyBorder="1">
      <alignment vertical="center"/>
    </xf>
    <xf numFmtId="0" fontId="3" fillId="8" borderId="23" xfId="0" applyFont="1" applyFill="1" applyBorder="1">
      <alignment vertical="center"/>
    </xf>
    <xf numFmtId="176" fontId="3" fillId="8" borderId="23" xfId="0" applyNumberFormat="1" applyFont="1" applyFill="1" applyBorder="1">
      <alignment vertical="center"/>
    </xf>
    <xf numFmtId="0" fontId="3" fillId="8" borderId="23" xfId="0" applyFont="1" applyFill="1" applyBorder="1" applyAlignment="1">
      <alignment horizontal="center" vertical="center" shrinkToFit="1"/>
    </xf>
    <xf numFmtId="0" fontId="3" fillId="8" borderId="23" xfId="0" applyFont="1" applyFill="1" applyBorder="1" applyAlignment="1">
      <alignment vertical="center" wrapText="1"/>
    </xf>
    <xf numFmtId="183" fontId="7" fillId="8" borderId="23" xfId="0" applyNumberFormat="1" applyFont="1" applyFill="1" applyBorder="1">
      <alignment vertical="center"/>
    </xf>
    <xf numFmtId="0" fontId="7" fillId="8" borderId="23" xfId="0" applyFont="1" applyFill="1" applyBorder="1" applyAlignment="1">
      <alignment vertical="center" shrinkToFit="1"/>
    </xf>
    <xf numFmtId="0" fontId="3" fillId="8" borderId="22" xfId="0" applyNumberFormat="1" applyFont="1" applyFill="1" applyBorder="1" applyAlignment="1">
      <alignment vertical="center" wrapText="1"/>
    </xf>
    <xf numFmtId="182" fontId="3" fillId="8" borderId="23" xfId="0" applyNumberFormat="1" applyFont="1" applyFill="1" applyBorder="1">
      <alignment vertical="center"/>
    </xf>
    <xf numFmtId="184" fontId="3" fillId="8" borderId="23" xfId="0" applyNumberFormat="1" applyFont="1" applyFill="1" applyBorder="1">
      <alignment vertical="center"/>
    </xf>
    <xf numFmtId="0" fontId="3" fillId="8" borderId="23" xfId="0" applyNumberFormat="1" applyFont="1" applyFill="1" applyBorder="1" applyAlignment="1">
      <alignment vertical="center" wrapText="1"/>
    </xf>
    <xf numFmtId="0" fontId="3" fillId="8" borderId="23" xfId="0" applyNumberFormat="1" applyFont="1" applyFill="1" applyBorder="1" applyAlignment="1">
      <alignment vertical="center" shrinkToFit="1"/>
    </xf>
    <xf numFmtId="183" fontId="3" fillId="8" borderId="23" xfId="0" applyNumberFormat="1" applyFont="1" applyFill="1" applyBorder="1" applyAlignment="1">
      <alignment horizontal="center" vertical="center"/>
    </xf>
    <xf numFmtId="0" fontId="7" fillId="8" borderId="22" xfId="0" applyFont="1" applyFill="1" applyBorder="1" applyAlignment="1">
      <alignment vertical="center" wrapText="1"/>
    </xf>
    <xf numFmtId="0" fontId="7" fillId="8" borderId="23" xfId="0" applyFont="1" applyFill="1" applyBorder="1" applyAlignment="1">
      <alignment horizontal="center" vertical="center"/>
    </xf>
    <xf numFmtId="0" fontId="7" fillId="8" borderId="23" xfId="0" applyFont="1" applyFill="1" applyBorder="1" applyAlignment="1">
      <alignment horizontal="left" vertical="center"/>
    </xf>
    <xf numFmtId="0" fontId="7" fillId="8" borderId="22" xfId="0" applyFont="1" applyFill="1" applyBorder="1">
      <alignment vertical="center"/>
    </xf>
    <xf numFmtId="0" fontId="7" fillId="8" borderId="23" xfId="0" applyFont="1" applyFill="1" applyBorder="1">
      <alignment vertical="center"/>
    </xf>
    <xf numFmtId="11" fontId="7" fillId="8" borderId="23" xfId="0" applyNumberFormat="1" applyFont="1" applyFill="1" applyBorder="1">
      <alignment vertical="center"/>
    </xf>
    <xf numFmtId="0" fontId="7" fillId="8" borderId="23" xfId="0" applyFont="1" applyFill="1" applyBorder="1" applyAlignment="1">
      <alignment horizontal="center" vertical="center" shrinkToFit="1"/>
    </xf>
    <xf numFmtId="0" fontId="5" fillId="5" borderId="25" xfId="0" applyFont="1" applyFill="1" applyBorder="1">
      <alignment vertical="center"/>
    </xf>
    <xf numFmtId="0" fontId="3" fillId="5" borderId="25" xfId="0" applyFont="1" applyFill="1" applyBorder="1">
      <alignment vertical="center"/>
    </xf>
    <xf numFmtId="0" fontId="5" fillId="5" borderId="25" xfId="0" applyFont="1" applyFill="1" applyBorder="1" applyAlignment="1">
      <alignment horizontal="center" vertical="center"/>
    </xf>
    <xf numFmtId="0" fontId="5" fillId="5" borderId="25" xfId="0" applyFont="1" applyFill="1" applyBorder="1" applyAlignment="1">
      <alignment horizontal="center" vertical="center" shrinkToFit="1"/>
    </xf>
    <xf numFmtId="0" fontId="3" fillId="7" borderId="25" xfId="0" applyFont="1" applyFill="1" applyBorder="1">
      <alignment vertical="center"/>
    </xf>
    <xf numFmtId="0" fontId="3" fillId="0" borderId="25" xfId="0" applyFont="1" applyBorder="1" applyAlignment="1">
      <alignment horizontal="center" vertical="center"/>
    </xf>
    <xf numFmtId="0" fontId="7" fillId="9" borderId="25" xfId="0" applyFont="1" applyFill="1" applyBorder="1">
      <alignment vertical="center"/>
    </xf>
    <xf numFmtId="0" fontId="3" fillId="0" borderId="25" xfId="0" applyFont="1" applyFill="1" applyBorder="1" applyAlignment="1">
      <alignment horizontal="left" vertical="center"/>
    </xf>
    <xf numFmtId="0" fontId="7" fillId="0" borderId="25" xfId="0" applyFont="1" applyBorder="1" applyAlignment="1">
      <alignment horizontal="center" vertical="center"/>
    </xf>
    <xf numFmtId="0" fontId="7" fillId="0" borderId="25" xfId="0" applyFont="1" applyFill="1" applyBorder="1" applyAlignment="1">
      <alignment horizontal="left" vertical="center"/>
    </xf>
    <xf numFmtId="0" fontId="3" fillId="0" borderId="25" xfId="0" applyFont="1" applyBorder="1" applyAlignment="1">
      <alignment horizontal="left" vertical="center"/>
    </xf>
    <xf numFmtId="0" fontId="3" fillId="7" borderId="25" xfId="0" applyFont="1" applyFill="1" applyBorder="1" applyAlignment="1">
      <alignment vertical="center"/>
    </xf>
    <xf numFmtId="0" fontId="7" fillId="0" borderId="25" xfId="0" applyFont="1" applyBorder="1" applyAlignment="1">
      <alignment horizontal="left" vertical="center"/>
    </xf>
    <xf numFmtId="0" fontId="7" fillId="0" borderId="25" xfId="0" applyFont="1" applyBorder="1" applyAlignment="1">
      <alignment horizontal="center" vertical="center" shrinkToFit="1"/>
    </xf>
    <xf numFmtId="0" fontId="5" fillId="5" borderId="27" xfId="0" applyFont="1" applyFill="1" applyBorder="1">
      <alignment vertical="center"/>
    </xf>
    <xf numFmtId="0" fontId="3" fillId="7" borderId="27" xfId="0" applyFont="1" applyFill="1" applyBorder="1" applyAlignment="1">
      <alignment vertical="center"/>
    </xf>
    <xf numFmtId="0" fontId="3" fillId="7" borderId="27" xfId="0" applyFont="1" applyFill="1" applyBorder="1">
      <alignment vertical="center"/>
    </xf>
    <xf numFmtId="0" fontId="3" fillId="5" borderId="26" xfId="0" applyFont="1" applyFill="1" applyBorder="1">
      <alignment vertical="center"/>
    </xf>
    <xf numFmtId="0" fontId="3" fillId="5" borderId="28" xfId="0" applyFont="1" applyFill="1" applyBorder="1">
      <alignment vertical="center"/>
    </xf>
    <xf numFmtId="0" fontId="3" fillId="7" borderId="28" xfId="0" applyFont="1" applyFill="1" applyBorder="1">
      <alignment vertical="center"/>
    </xf>
    <xf numFmtId="0" fontId="3" fillId="0" borderId="30" xfId="0" applyFont="1" applyBorder="1">
      <alignment vertical="center"/>
    </xf>
    <xf numFmtId="0" fontId="3" fillId="0" borderId="31" xfId="0" applyFont="1" applyBorder="1">
      <alignment vertical="center"/>
    </xf>
    <xf numFmtId="0" fontId="5" fillId="5" borderId="27" xfId="0" applyFont="1" applyFill="1" applyBorder="1" applyAlignment="1">
      <alignment horizontal="center" vertical="center"/>
    </xf>
    <xf numFmtId="0" fontId="5" fillId="5" borderId="26" xfId="0" applyFont="1" applyFill="1" applyBorder="1">
      <alignment vertical="center"/>
    </xf>
    <xf numFmtId="179" fontId="3" fillId="0" borderId="29" xfId="0" applyNumberFormat="1" applyFont="1" applyBorder="1">
      <alignment vertical="center"/>
    </xf>
    <xf numFmtId="0" fontId="3" fillId="0" borderId="30" xfId="0" applyFont="1" applyBorder="1" applyAlignment="1">
      <alignment horizontal="center" vertical="center"/>
    </xf>
    <xf numFmtId="181" fontId="3" fillId="0" borderId="29" xfId="0" applyNumberFormat="1"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11" borderId="19" xfId="0" applyFont="1" applyFill="1" applyBorder="1">
      <alignment vertical="center"/>
    </xf>
    <xf numFmtId="0" fontId="7" fillId="6" borderId="1" xfId="0" applyFont="1" applyFill="1" applyBorder="1" applyAlignment="1">
      <alignment horizontal="center" vertical="center"/>
    </xf>
    <xf numFmtId="0" fontId="12" fillId="12" borderId="1" xfId="0" applyFont="1" applyFill="1" applyBorder="1" applyAlignment="1">
      <alignment horizontal="center" vertical="center" wrapText="1"/>
    </xf>
    <xf numFmtId="9" fontId="7" fillId="2"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179" fontId="7" fillId="2" borderId="1" xfId="0" applyNumberFormat="1" applyFont="1" applyFill="1" applyBorder="1" applyAlignment="1">
      <alignment vertical="center" wrapText="1"/>
    </xf>
    <xf numFmtId="179" fontId="7" fillId="0" borderId="1" xfId="0" applyNumberFormat="1" applyFont="1" applyFill="1" applyBorder="1" applyAlignment="1">
      <alignment vertical="center" wrapText="1"/>
    </xf>
    <xf numFmtId="0" fontId="7" fillId="6" borderId="1" xfId="0" applyFont="1" applyFill="1" applyBorder="1" applyAlignment="1">
      <alignment vertical="center" wrapText="1"/>
    </xf>
    <xf numFmtId="184" fontId="7" fillId="2" borderId="1" xfId="0" applyNumberFormat="1" applyFont="1" applyFill="1" applyBorder="1" applyAlignment="1">
      <alignment vertical="center" wrapText="1"/>
    </xf>
    <xf numFmtId="184" fontId="7" fillId="0" borderId="1" xfId="0" applyNumberFormat="1" applyFont="1" applyFill="1" applyBorder="1" applyAlignment="1">
      <alignment vertical="center" wrapText="1"/>
    </xf>
    <xf numFmtId="185" fontId="7" fillId="6" borderId="1" xfId="0" applyNumberFormat="1" applyFont="1" applyFill="1" applyBorder="1">
      <alignment vertical="center"/>
    </xf>
    <xf numFmtId="182" fontId="7" fillId="8" borderId="23" xfId="0" applyNumberFormat="1" applyFont="1" applyFill="1" applyBorder="1">
      <alignment vertical="center"/>
    </xf>
    <xf numFmtId="0" fontId="3" fillId="7" borderId="26" xfId="0" applyFont="1" applyFill="1" applyBorder="1">
      <alignment vertical="center"/>
    </xf>
    <xf numFmtId="0" fontId="7" fillId="8" borderId="23" xfId="0" applyFont="1" applyFill="1" applyBorder="1" applyAlignment="1">
      <alignment vertical="center" wrapText="1"/>
    </xf>
    <xf numFmtId="180" fontId="7" fillId="0" borderId="1" xfId="0" applyNumberFormat="1"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38" fontId="7" fillId="10" borderId="1" xfId="2" applyFont="1" applyFill="1" applyBorder="1" applyAlignment="1">
      <alignment vertical="center" wrapText="1" shrinkToFit="1"/>
    </xf>
    <xf numFmtId="0" fontId="5" fillId="5" borderId="1" xfId="0" applyFont="1" applyFill="1" applyBorder="1" applyAlignment="1">
      <alignment horizontal="center" vertical="center" wrapText="1"/>
    </xf>
    <xf numFmtId="0" fontId="7" fillId="6" borderId="1" xfId="0" applyFont="1" applyFill="1" applyBorder="1" applyAlignment="1">
      <alignment vertical="center" shrinkToFit="1"/>
    </xf>
    <xf numFmtId="0" fontId="7" fillId="6" borderId="1" xfId="0" applyFont="1" applyFill="1" applyBorder="1" applyAlignment="1">
      <alignment vertical="center" wrapText="1" shrinkToFit="1"/>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3" fillId="6" borderId="2" xfId="0" applyFont="1" applyFill="1" applyBorder="1">
      <alignment vertical="center"/>
    </xf>
    <xf numFmtId="0" fontId="3" fillId="0" borderId="6" xfId="0" applyFont="1" applyFill="1" applyBorder="1">
      <alignment vertical="center"/>
    </xf>
    <xf numFmtId="0" fontId="5" fillId="5" borderId="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0" borderId="0" xfId="0" applyFont="1">
      <alignment vertical="center"/>
    </xf>
    <xf numFmtId="0" fontId="7" fillId="0" borderId="1" xfId="0"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2" applyFont="1" applyFill="1" applyBorder="1" applyAlignment="1" applyProtection="1">
      <alignment vertical="center" wrapText="1"/>
      <protection locked="0"/>
    </xf>
    <xf numFmtId="0" fontId="19" fillId="0" borderId="1" xfId="0" applyFont="1" applyFill="1" applyBorder="1" applyProtection="1">
      <alignment vertical="center"/>
      <protection locked="0"/>
    </xf>
    <xf numFmtId="0" fontId="7" fillId="2" borderId="1" xfId="0" quotePrefix="1" applyFont="1" applyFill="1" applyBorder="1" applyAlignment="1" applyProtection="1">
      <alignment vertical="center" wrapText="1"/>
      <protection locked="0"/>
    </xf>
    <xf numFmtId="0" fontId="3" fillId="13" borderId="25" xfId="0" applyFont="1" applyFill="1" applyBorder="1">
      <alignment vertical="center"/>
    </xf>
    <xf numFmtId="0" fontId="7" fillId="13" borderId="25" xfId="0" applyFont="1" applyFill="1" applyBorder="1">
      <alignment vertical="center"/>
    </xf>
    <xf numFmtId="0" fontId="7" fillId="13" borderId="25" xfId="0" applyFont="1" applyFill="1" applyBorder="1" applyAlignment="1">
      <alignment vertical="center" shrinkToFit="1"/>
    </xf>
    <xf numFmtId="0" fontId="9" fillId="0" borderId="0" xfId="3" applyFont="1">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186" fontId="7" fillId="0" borderId="1" xfId="2" applyNumberFormat="1" applyFont="1" applyFill="1" applyBorder="1" applyAlignment="1" applyProtection="1">
      <alignment vertical="center" wrapText="1" shrinkToFit="1"/>
      <protection locked="0"/>
    </xf>
    <xf numFmtId="187" fontId="7" fillId="2" borderId="1" xfId="2" applyNumberFormat="1" applyFont="1" applyFill="1" applyBorder="1" applyProtection="1">
      <alignment vertical="center"/>
      <protection locked="0"/>
    </xf>
    <xf numFmtId="188" fontId="7" fillId="2" borderId="1" xfId="2" applyNumberFormat="1" applyFont="1" applyFill="1" applyBorder="1" applyProtection="1">
      <alignment vertical="center"/>
      <protection locked="0"/>
    </xf>
    <xf numFmtId="179" fontId="22" fillId="2" borderId="1" xfId="0" applyNumberFormat="1" applyFont="1" applyFill="1" applyBorder="1" applyAlignment="1" applyProtection="1">
      <alignment vertical="center" wrapText="1"/>
      <protection locked="0"/>
    </xf>
    <xf numFmtId="0" fontId="5" fillId="5" borderId="35" xfId="0" applyFont="1" applyFill="1" applyBorder="1" applyAlignment="1">
      <alignment horizontal="center" vertical="center" wrapText="1"/>
    </xf>
    <xf numFmtId="0" fontId="7" fillId="0" borderId="35" xfId="0" quotePrefix="1" applyFont="1" applyFill="1" applyBorder="1" applyAlignment="1" applyProtection="1">
      <alignment horizontal="center" vertical="center" wrapText="1"/>
      <protection locked="0"/>
    </xf>
    <xf numFmtId="0" fontId="3" fillId="6" borderId="2" xfId="0" applyFont="1" applyFill="1" applyBorder="1" applyAlignment="1">
      <alignment vertical="center"/>
    </xf>
    <xf numFmtId="0" fontId="3" fillId="0" borderId="32" xfId="0" applyFont="1" applyFill="1" applyBorder="1">
      <alignment vertical="center"/>
    </xf>
    <xf numFmtId="0" fontId="3" fillId="0" borderId="34" xfId="0" applyFont="1" applyFill="1" applyBorder="1">
      <alignment vertical="center"/>
    </xf>
    <xf numFmtId="176" fontId="7" fillId="6" borderId="1" xfId="0" applyNumberFormat="1" applyFont="1" applyFill="1" applyBorder="1" applyProtection="1">
      <alignment vertical="center"/>
    </xf>
    <xf numFmtId="184" fontId="7" fillId="6" borderId="1" xfId="0" applyNumberFormat="1" applyFont="1" applyFill="1" applyBorder="1" applyProtection="1">
      <alignment vertical="center"/>
    </xf>
    <xf numFmtId="0" fontId="7" fillId="6" borderId="1" xfId="0" applyFont="1" applyFill="1" applyBorder="1" applyProtection="1">
      <alignment vertical="center"/>
    </xf>
    <xf numFmtId="189" fontId="7" fillId="6" borderId="1" xfId="0" applyNumberFormat="1" applyFont="1" applyFill="1" applyBorder="1" applyProtection="1">
      <alignment vertical="center"/>
    </xf>
    <xf numFmtId="190" fontId="7" fillId="6" borderId="1" xfId="0" applyNumberFormat="1" applyFont="1" applyFill="1" applyBorder="1" applyProtection="1">
      <alignment vertical="center"/>
    </xf>
    <xf numFmtId="181" fontId="7" fillId="0" borderId="26" xfId="0" applyNumberFormat="1" applyFont="1" applyFill="1" applyBorder="1">
      <alignment vertical="center"/>
    </xf>
    <xf numFmtId="0" fontId="7" fillId="0" borderId="25" xfId="0" applyFont="1" applyFill="1" applyBorder="1">
      <alignment vertical="center"/>
    </xf>
    <xf numFmtId="181" fontId="7" fillId="0" borderId="25" xfId="0" applyNumberFormat="1" applyFont="1" applyFill="1" applyBorder="1">
      <alignment vertical="center"/>
    </xf>
    <xf numFmtId="0" fontId="3" fillId="0" borderId="25" xfId="0" applyFont="1" applyFill="1" applyBorder="1">
      <alignment vertical="center"/>
    </xf>
    <xf numFmtId="179" fontId="3" fillId="0" borderId="26" xfId="0" applyNumberFormat="1" applyFont="1" applyFill="1" applyBorder="1">
      <alignment vertical="center"/>
    </xf>
    <xf numFmtId="179" fontId="3" fillId="0" borderId="25" xfId="1" applyNumberFormat="1" applyFont="1" applyFill="1" applyBorder="1">
      <alignment vertical="center"/>
    </xf>
    <xf numFmtId="0" fontId="25" fillId="0" borderId="1" xfId="0" applyFont="1" applyBorder="1" applyProtection="1">
      <alignment vertical="center"/>
      <protection locked="0"/>
    </xf>
    <xf numFmtId="184" fontId="25" fillId="0" borderId="1" xfId="0" applyNumberFormat="1" applyFont="1" applyBorder="1" applyProtection="1">
      <alignment vertical="center"/>
      <protection locked="0"/>
    </xf>
    <xf numFmtId="38" fontId="25" fillId="0" borderId="1" xfId="2" applyFont="1" applyFill="1" applyBorder="1" applyAlignment="1" applyProtection="1">
      <alignment vertical="center" wrapText="1" shrinkToFit="1"/>
      <protection locked="0"/>
    </xf>
    <xf numFmtId="38" fontId="25" fillId="2" borderId="1" xfId="2" applyFont="1" applyFill="1" applyBorder="1" applyProtection="1">
      <alignment vertical="center"/>
      <protection locked="0"/>
    </xf>
    <xf numFmtId="191" fontId="26" fillId="2" borderId="1" xfId="0" applyNumberFormat="1" applyFont="1" applyFill="1" applyBorder="1" applyAlignment="1" applyProtection="1">
      <alignment vertical="center" wrapText="1"/>
      <protection locked="0"/>
    </xf>
    <xf numFmtId="0" fontId="7" fillId="0" borderId="6" xfId="0" applyFont="1" applyFill="1" applyBorder="1" applyAlignment="1" applyProtection="1">
      <alignment vertical="center" wrapText="1"/>
      <protection locked="0"/>
    </xf>
    <xf numFmtId="192" fontId="25" fillId="2" borderId="1" xfId="2" applyNumberFormat="1" applyFont="1" applyFill="1" applyBorder="1" applyProtection="1">
      <alignment vertical="center"/>
      <protection locked="0"/>
    </xf>
    <xf numFmtId="0" fontId="25" fillId="0" borderId="1" xfId="0" applyFont="1" applyFill="1" applyBorder="1" applyProtection="1">
      <alignment vertical="center"/>
      <protection locked="0"/>
    </xf>
    <xf numFmtId="191" fontId="25" fillId="2" borderId="1" xfId="0" applyNumberFormat="1" applyFont="1" applyFill="1" applyBorder="1" applyAlignment="1" applyProtection="1">
      <alignment vertical="center" wrapText="1"/>
      <protection locked="0"/>
    </xf>
    <xf numFmtId="0" fontId="3" fillId="0" borderId="32" xfId="0" applyFont="1" applyFill="1" applyBorder="1" applyAlignment="1">
      <alignment vertical="center" wrapText="1"/>
    </xf>
    <xf numFmtId="0" fontId="3" fillId="0" borderId="33" xfId="0" applyFont="1" applyFill="1" applyBorder="1" applyAlignment="1">
      <alignment vertical="center" wrapText="1"/>
    </xf>
    <xf numFmtId="0" fontId="3" fillId="0" borderId="34"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7" fillId="6" borderId="9" xfId="0" applyFont="1" applyFill="1" applyBorder="1" applyAlignment="1">
      <alignment vertical="center" wrapText="1"/>
    </xf>
    <xf numFmtId="0" fontId="7" fillId="6" borderId="2" xfId="0" applyFont="1" applyFill="1" applyBorder="1" applyAlignment="1">
      <alignment vertical="center" wrapText="1"/>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13" xfId="0"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86" fontId="19" fillId="2" borderId="4" xfId="2" applyNumberFormat="1" applyFont="1" applyFill="1" applyBorder="1" applyAlignment="1">
      <alignment horizontal="right" vertical="center"/>
    </xf>
    <xf numFmtId="186" fontId="19" fillId="2" borderId="5"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1" xfId="0" applyFont="1" applyFill="1" applyBorder="1" applyAlignment="1" applyProtection="1">
      <alignment vertical="top" wrapText="1"/>
      <protection locked="0"/>
    </xf>
    <xf numFmtId="0" fontId="7" fillId="0" borderId="12" xfId="0" applyFont="1" applyFill="1" applyBorder="1" applyAlignment="1" applyProtection="1">
      <alignment vertical="top" wrapText="1"/>
      <protection locked="0"/>
    </xf>
    <xf numFmtId="0" fontId="7" fillId="0" borderId="13" xfId="0" applyFont="1" applyFill="1" applyBorder="1" applyAlignment="1" applyProtection="1">
      <alignment vertical="top" wrapText="1"/>
      <protection locked="0"/>
    </xf>
    <xf numFmtId="0" fontId="7" fillId="0" borderId="14" xfId="0"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7" fillId="0" borderId="15" xfId="0" applyFont="1" applyFill="1" applyBorder="1" applyAlignment="1" applyProtection="1">
      <alignment vertical="top" wrapText="1"/>
      <protection locked="0"/>
    </xf>
    <xf numFmtId="0" fontId="7" fillId="0" borderId="16" xfId="0" applyFont="1" applyFill="1" applyBorder="1" applyAlignment="1" applyProtection="1">
      <alignment vertical="top" wrapText="1"/>
      <protection locked="0"/>
    </xf>
    <xf numFmtId="0" fontId="7" fillId="0" borderId="17" xfId="0" applyFont="1" applyFill="1" applyBorder="1" applyAlignment="1" applyProtection="1">
      <alignment vertical="top" wrapText="1"/>
      <protection locked="0"/>
    </xf>
    <xf numFmtId="0" fontId="7" fillId="0" borderId="18" xfId="0" applyFont="1" applyFill="1" applyBorder="1" applyAlignment="1" applyProtection="1">
      <alignment vertical="top" wrapText="1"/>
      <protection locked="0"/>
    </xf>
    <xf numFmtId="0" fontId="3" fillId="0" borderId="11"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5" fillId="5" borderId="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7" fillId="6" borderId="3" xfId="0" applyFont="1" applyFill="1" applyBorder="1" applyAlignment="1">
      <alignment vertical="center" wrapText="1"/>
    </xf>
    <xf numFmtId="0" fontId="7" fillId="6" borderId="8" xfId="0" applyFont="1" applyFill="1" applyBorder="1" applyAlignment="1">
      <alignment vertical="center" wrapText="1"/>
    </xf>
    <xf numFmtId="0" fontId="7" fillId="6" borderId="25" xfId="0" applyFont="1" applyFill="1" applyBorder="1" applyAlignment="1">
      <alignment vertical="center" wrapText="1"/>
    </xf>
    <xf numFmtId="0" fontId="3" fillId="6" borderId="25" xfId="0" applyFont="1" applyFill="1" applyBorder="1" applyAlignment="1">
      <alignment vertical="center" wrapText="1"/>
    </xf>
    <xf numFmtId="0" fontId="8" fillId="4" borderId="0" xfId="0" applyFont="1" applyFill="1" applyAlignment="1">
      <alignment vertical="center"/>
    </xf>
    <xf numFmtId="0" fontId="12" fillId="12" borderId="3" xfId="0" applyFont="1" applyFill="1" applyBorder="1" applyAlignment="1">
      <alignment horizontal="center" vertical="center" wrapText="1"/>
    </xf>
    <xf numFmtId="0" fontId="12" fillId="12" borderId="8" xfId="0"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4" borderId="0" xfId="3" applyFont="1" applyFill="1" applyAlignment="1">
      <alignment horizontal="left" vertical="center"/>
    </xf>
    <xf numFmtId="0" fontId="7" fillId="6" borderId="9" xfId="0" applyFont="1" applyFill="1" applyBorder="1" applyAlignment="1" applyProtection="1">
      <alignment vertical="center" wrapText="1"/>
    </xf>
    <xf numFmtId="0" fontId="7" fillId="6" borderId="10"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3" fillId="6" borderId="1" xfId="0" applyFont="1" applyFill="1" applyBorder="1" applyAlignment="1" applyProtection="1">
      <alignment horizontal="center" vertical="center" wrapText="1"/>
    </xf>
    <xf numFmtId="0" fontId="7" fillId="6" borderId="11" xfId="0" applyFont="1" applyFill="1" applyBorder="1" applyAlignment="1" applyProtection="1">
      <alignment vertical="top" wrapText="1"/>
    </xf>
    <xf numFmtId="0" fontId="7" fillId="6" borderId="12" xfId="0" applyFont="1" applyFill="1" applyBorder="1" applyAlignment="1" applyProtection="1">
      <alignment vertical="top" wrapText="1"/>
    </xf>
    <xf numFmtId="0" fontId="7" fillId="6" borderId="13" xfId="0" applyFont="1" applyFill="1" applyBorder="1" applyAlignment="1" applyProtection="1">
      <alignment vertical="top" wrapText="1"/>
    </xf>
    <xf numFmtId="0" fontId="7" fillId="6" borderId="14" xfId="0" applyFont="1" applyFill="1" applyBorder="1" applyAlignment="1" applyProtection="1">
      <alignment vertical="top" wrapText="1"/>
    </xf>
    <xf numFmtId="0" fontId="7" fillId="6" borderId="0" xfId="0" applyFont="1" applyFill="1" applyBorder="1" applyAlignment="1" applyProtection="1">
      <alignment vertical="top" wrapText="1"/>
    </xf>
    <xf numFmtId="0" fontId="7" fillId="6" borderId="15" xfId="0" applyFont="1" applyFill="1" applyBorder="1" applyAlignment="1" applyProtection="1">
      <alignment vertical="top" wrapText="1"/>
    </xf>
    <xf numFmtId="0" fontId="7" fillId="6" borderId="16" xfId="0" applyFont="1" applyFill="1" applyBorder="1" applyAlignment="1" applyProtection="1">
      <alignment vertical="top" wrapText="1"/>
    </xf>
    <xf numFmtId="0" fontId="7" fillId="6" borderId="17" xfId="0" applyFont="1" applyFill="1" applyBorder="1" applyAlignment="1" applyProtection="1">
      <alignment vertical="top" wrapText="1"/>
    </xf>
    <xf numFmtId="0" fontId="7" fillId="6" borderId="18" xfId="0" applyFont="1" applyFill="1" applyBorder="1" applyAlignment="1" applyProtection="1">
      <alignment vertical="top" wrapText="1"/>
    </xf>
    <xf numFmtId="0" fontId="3" fillId="6" borderId="11" xfId="0" applyFont="1" applyFill="1" applyBorder="1" applyAlignment="1" applyProtection="1">
      <alignment vertical="center" wrapText="1"/>
    </xf>
    <xf numFmtId="0" fontId="3" fillId="6" borderId="13" xfId="0" applyFont="1" applyFill="1" applyBorder="1" applyAlignment="1" applyProtection="1">
      <alignment vertical="center" wrapText="1"/>
    </xf>
    <xf numFmtId="0" fontId="3" fillId="6" borderId="14" xfId="0" applyFont="1" applyFill="1" applyBorder="1" applyAlignment="1" applyProtection="1">
      <alignment vertical="center" wrapText="1"/>
    </xf>
    <xf numFmtId="0" fontId="3" fillId="6" borderId="15" xfId="0" applyFont="1" applyFill="1" applyBorder="1" applyAlignment="1" applyProtection="1">
      <alignment vertical="center" wrapText="1"/>
    </xf>
    <xf numFmtId="0" fontId="3" fillId="6" borderId="16" xfId="0" applyFont="1" applyFill="1" applyBorder="1" applyAlignment="1" applyProtection="1">
      <alignment vertical="center" wrapText="1"/>
    </xf>
    <xf numFmtId="0" fontId="3" fillId="6" borderId="18" xfId="0" applyFont="1" applyFill="1" applyBorder="1" applyAlignment="1" applyProtection="1">
      <alignment vertical="center" wrapText="1"/>
    </xf>
    <xf numFmtId="0" fontId="7" fillId="6" borderId="1" xfId="0" applyFont="1" applyFill="1" applyBorder="1" applyAlignment="1" applyProtection="1">
      <alignment horizontal="left" vertical="center" wrapText="1"/>
    </xf>
    <xf numFmtId="0" fontId="7" fillId="6" borderId="11" xfId="0" applyFont="1" applyFill="1" applyBorder="1" applyAlignment="1" applyProtection="1">
      <alignment vertical="center" wrapText="1"/>
    </xf>
    <xf numFmtId="0" fontId="7" fillId="6" borderId="12"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9" xfId="0" applyFont="1" applyFill="1" applyBorder="1" applyAlignment="1">
      <alignment vertical="center"/>
    </xf>
    <xf numFmtId="0" fontId="7" fillId="6" borderId="2" xfId="0" applyFont="1" applyFill="1" applyBorder="1" applyAlignment="1">
      <alignment vertical="center"/>
    </xf>
    <xf numFmtId="186" fontId="19" fillId="2" borderId="38" xfId="2" applyNumberFormat="1" applyFont="1" applyFill="1" applyBorder="1" applyAlignment="1">
      <alignment vertical="center"/>
    </xf>
    <xf numFmtId="186" fontId="19" fillId="2" borderId="39" xfId="2" applyNumberFormat="1" applyFont="1" applyFill="1" applyBorder="1" applyAlignment="1">
      <alignment vertical="center"/>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12" fillId="5" borderId="6" xfId="0" applyFont="1" applyFill="1" applyBorder="1" applyAlignment="1">
      <alignment horizontal="center" vertical="center"/>
    </xf>
    <xf numFmtId="49" fontId="7" fillId="0" borderId="6" xfId="0" applyNumberFormat="1" applyFont="1" applyBorder="1" applyAlignment="1" applyProtection="1">
      <alignment horizontal="center" vertical="center" shrinkToFit="1"/>
      <protection locked="0"/>
    </xf>
    <xf numFmtId="49" fontId="7" fillId="0" borderId="32" xfId="0" applyNumberFormat="1" applyFont="1" applyBorder="1" applyAlignment="1" applyProtection="1">
      <alignment horizontal="center" vertical="center" shrinkToFit="1"/>
      <protection locked="0"/>
    </xf>
    <xf numFmtId="0" fontId="7" fillId="0" borderId="0" xfId="0" applyFont="1" applyAlignment="1">
      <alignment horizontal="right" vertical="center"/>
    </xf>
  </cellXfs>
  <cellStyles count="6">
    <cellStyle name="40% - アクセント 6" xfId="1" builtinId="51"/>
    <cellStyle name="Comma [0]" xfId="4" xr:uid="{00000000-0005-0000-0000-000001000000}"/>
    <cellStyle name="桁区切り" xfId="2" builtinId="6"/>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3"/>
  <sheetViews>
    <sheetView showGridLines="0" tabSelected="1" zoomScale="70" zoomScaleNormal="70" workbookViewId="0"/>
  </sheetViews>
  <sheetFormatPr defaultColWidth="9" defaultRowHeight="14" x14ac:dyDescent="0.2"/>
  <cols>
    <col min="1" max="1" width="2.6328125" style="92" customWidth="1"/>
    <col min="2" max="2" width="11.6328125" style="92" customWidth="1"/>
    <col min="3" max="3" width="12.36328125" style="92" customWidth="1"/>
    <col min="4" max="4" width="26.6328125" style="92" customWidth="1"/>
    <col min="5" max="6" width="10.6328125" style="92" customWidth="1"/>
    <col min="7" max="7" width="11.6328125" style="92" customWidth="1"/>
    <col min="8" max="8" width="11.453125" style="92" customWidth="1"/>
    <col min="9" max="9" width="60.6328125" style="92" customWidth="1"/>
    <col min="10" max="10" width="12.6328125" style="92" customWidth="1"/>
    <col min="11" max="11" width="11.453125" style="92" customWidth="1"/>
    <col min="12" max="16384" width="9" style="92"/>
  </cols>
  <sheetData>
    <row r="1" spans="1:11" ht="17.25" customHeight="1" x14ac:dyDescent="0.2">
      <c r="K1" s="93" t="s">
        <v>184</v>
      </c>
    </row>
    <row r="2" spans="1:11" ht="18" customHeight="1" x14ac:dyDescent="0.2">
      <c r="K2" s="247" t="s">
        <v>302</v>
      </c>
    </row>
    <row r="3" spans="1:11" ht="27.75" customHeight="1" x14ac:dyDescent="0.2">
      <c r="A3" s="109" t="s">
        <v>185</v>
      </c>
      <c r="B3" s="12"/>
      <c r="C3" s="12"/>
      <c r="D3" s="12"/>
      <c r="E3" s="12"/>
      <c r="F3" s="12"/>
      <c r="G3" s="12"/>
      <c r="H3" s="12"/>
      <c r="I3" s="12"/>
      <c r="J3" s="12"/>
      <c r="K3" s="13"/>
    </row>
    <row r="5" spans="1:11" ht="18.75" customHeight="1" x14ac:dyDescent="0.2">
      <c r="A5" s="6" t="s">
        <v>188</v>
      </c>
      <c r="B5" s="6"/>
    </row>
    <row r="6" spans="1:11" ht="18.75" customHeight="1" x14ac:dyDescent="0.2">
      <c r="A6" s="6"/>
      <c r="B6" s="111" t="s">
        <v>9</v>
      </c>
      <c r="C6" s="111" t="s">
        <v>10</v>
      </c>
      <c r="D6" s="111" t="s">
        <v>11</v>
      </c>
      <c r="E6" s="111" t="s">
        <v>12</v>
      </c>
      <c r="F6" s="111" t="s">
        <v>13</v>
      </c>
      <c r="G6" s="111" t="s">
        <v>14</v>
      </c>
      <c r="H6" s="111" t="s">
        <v>15</v>
      </c>
      <c r="I6" s="111" t="s">
        <v>16</v>
      </c>
      <c r="J6" s="111" t="s">
        <v>17</v>
      </c>
      <c r="K6" s="111" t="s">
        <v>18</v>
      </c>
    </row>
    <row r="7" spans="1:11" s="10" customFormat="1" ht="39" customHeight="1" x14ac:dyDescent="0.2">
      <c r="B7" s="111" t="s">
        <v>19</v>
      </c>
      <c r="C7" s="111" t="s">
        <v>20</v>
      </c>
      <c r="D7" s="111" t="s">
        <v>21</v>
      </c>
      <c r="E7" s="111" t="s">
        <v>22</v>
      </c>
      <c r="F7" s="111" t="s">
        <v>23</v>
      </c>
      <c r="G7" s="111" t="s">
        <v>24</v>
      </c>
      <c r="H7" s="111" t="s">
        <v>25</v>
      </c>
      <c r="I7" s="111" t="s">
        <v>26</v>
      </c>
      <c r="J7" s="111" t="s">
        <v>27</v>
      </c>
      <c r="K7" s="111" t="s">
        <v>28</v>
      </c>
    </row>
    <row r="8" spans="1:11" ht="80.25" customHeight="1" x14ac:dyDescent="0.2">
      <c r="B8" s="112" t="s">
        <v>35</v>
      </c>
      <c r="C8" s="113" t="s">
        <v>189</v>
      </c>
      <c r="D8" s="101" t="s">
        <v>190</v>
      </c>
      <c r="E8" s="114" t="s">
        <v>273</v>
      </c>
      <c r="F8" s="113" t="s">
        <v>36</v>
      </c>
      <c r="G8" s="125" t="s">
        <v>38</v>
      </c>
      <c r="H8" s="126" t="s">
        <v>39</v>
      </c>
      <c r="I8" s="126" t="s">
        <v>191</v>
      </c>
      <c r="J8" s="125" t="s">
        <v>40</v>
      </c>
      <c r="K8" s="127" t="s">
        <v>274</v>
      </c>
    </row>
    <row r="9" spans="1:11" ht="80.25" customHeight="1" x14ac:dyDescent="0.2">
      <c r="B9" s="112" t="s">
        <v>133</v>
      </c>
      <c r="C9" s="113" t="s">
        <v>145</v>
      </c>
      <c r="D9" s="101" t="s">
        <v>192</v>
      </c>
      <c r="E9" s="160">
        <v>14</v>
      </c>
      <c r="F9" s="101" t="s">
        <v>133</v>
      </c>
      <c r="G9" s="125" t="s">
        <v>134</v>
      </c>
      <c r="H9" s="126" t="s">
        <v>135</v>
      </c>
      <c r="I9" s="126" t="s">
        <v>193</v>
      </c>
      <c r="J9" s="126"/>
      <c r="K9" s="127"/>
    </row>
    <row r="10" spans="1:11" ht="80.25" customHeight="1" x14ac:dyDescent="0.2">
      <c r="B10" s="112" t="s">
        <v>133</v>
      </c>
      <c r="C10" s="113" t="s">
        <v>146</v>
      </c>
      <c r="D10" s="101" t="s">
        <v>194</v>
      </c>
      <c r="E10" s="160">
        <v>14</v>
      </c>
      <c r="F10" s="101" t="s">
        <v>133</v>
      </c>
      <c r="G10" s="125" t="s">
        <v>134</v>
      </c>
      <c r="H10" s="126" t="s">
        <v>135</v>
      </c>
      <c r="I10" s="126" t="s">
        <v>195</v>
      </c>
      <c r="J10" s="126"/>
      <c r="K10" s="127"/>
    </row>
    <row r="11" spans="1:11" ht="210" customHeight="1" x14ac:dyDescent="0.2">
      <c r="B11" s="112" t="s">
        <v>147</v>
      </c>
      <c r="C11" s="113" t="s">
        <v>196</v>
      </c>
      <c r="D11" s="101" t="s">
        <v>197</v>
      </c>
      <c r="E11" s="161">
        <f>(760*24*(365-60)/10^3)</f>
        <v>5563.2</v>
      </c>
      <c r="F11" s="113" t="s">
        <v>37</v>
      </c>
      <c r="G11" s="125" t="s">
        <v>300</v>
      </c>
      <c r="H11" s="126" t="s">
        <v>41</v>
      </c>
      <c r="I11" s="128" t="s">
        <v>182</v>
      </c>
      <c r="J11" s="128" t="s">
        <v>40</v>
      </c>
      <c r="K11" s="129"/>
    </row>
    <row r="12" spans="1:11" ht="210" customHeight="1" x14ac:dyDescent="0.2">
      <c r="A12" s="5"/>
      <c r="B12" s="112" t="s">
        <v>148</v>
      </c>
      <c r="C12" s="113" t="s">
        <v>198</v>
      </c>
      <c r="D12" s="101" t="s">
        <v>199</v>
      </c>
      <c r="E12" s="161">
        <f>1828.8</f>
        <v>1828.8</v>
      </c>
      <c r="F12" s="113" t="s">
        <v>37</v>
      </c>
      <c r="G12" s="125" t="s">
        <v>301</v>
      </c>
      <c r="H12" s="126" t="s">
        <v>41</v>
      </c>
      <c r="I12" s="128" t="s">
        <v>183</v>
      </c>
      <c r="J12" s="128" t="s">
        <v>40</v>
      </c>
      <c r="K12" s="129"/>
    </row>
    <row r="13" spans="1:11" ht="134.25" customHeight="1" x14ac:dyDescent="0.2">
      <c r="A13" s="5"/>
      <c r="B13" s="112" t="s">
        <v>149</v>
      </c>
      <c r="C13" s="113" t="s">
        <v>200</v>
      </c>
      <c r="D13" s="101" t="s">
        <v>201</v>
      </c>
      <c r="E13" s="164">
        <f>25.43</f>
        <v>25.43</v>
      </c>
      <c r="F13" s="113" t="s">
        <v>202</v>
      </c>
      <c r="G13" s="125" t="s">
        <v>38</v>
      </c>
      <c r="H13" s="126" t="s">
        <v>42</v>
      </c>
      <c r="I13" s="128" t="s">
        <v>170</v>
      </c>
      <c r="J13" s="128" t="s">
        <v>40</v>
      </c>
      <c r="K13" s="129"/>
    </row>
    <row r="14" spans="1:11" ht="8.25" customHeight="1" x14ac:dyDescent="0.2"/>
    <row r="15" spans="1:11" ht="20.149999999999999" customHeight="1" x14ac:dyDescent="0.2">
      <c r="A15" s="6" t="s">
        <v>203</v>
      </c>
    </row>
    <row r="16" spans="1:11" ht="20.149999999999999" customHeight="1" x14ac:dyDescent="0.2">
      <c r="B16" s="111" t="s">
        <v>9</v>
      </c>
      <c r="C16" s="179" t="s">
        <v>10</v>
      </c>
      <c r="D16" s="179"/>
      <c r="E16" s="111" t="s">
        <v>11</v>
      </c>
      <c r="F16" s="111" t="s">
        <v>12</v>
      </c>
      <c r="G16" s="179" t="s">
        <v>13</v>
      </c>
      <c r="H16" s="179"/>
      <c r="I16" s="179"/>
      <c r="J16" s="179" t="s">
        <v>14</v>
      </c>
      <c r="K16" s="179"/>
    </row>
    <row r="17" spans="2:11" ht="39" customHeight="1" x14ac:dyDescent="0.2">
      <c r="B17" s="111" t="s">
        <v>20</v>
      </c>
      <c r="C17" s="179" t="s">
        <v>21</v>
      </c>
      <c r="D17" s="179"/>
      <c r="E17" s="111" t="s">
        <v>22</v>
      </c>
      <c r="F17" s="111" t="s">
        <v>23</v>
      </c>
      <c r="G17" s="179" t="s">
        <v>25</v>
      </c>
      <c r="H17" s="179"/>
      <c r="I17" s="179"/>
      <c r="J17" s="179" t="s">
        <v>28</v>
      </c>
      <c r="K17" s="179"/>
    </row>
    <row r="18" spans="2:11" ht="72" customHeight="1" x14ac:dyDescent="0.2">
      <c r="B18" s="113" t="s">
        <v>43</v>
      </c>
      <c r="C18" s="171" t="s">
        <v>44</v>
      </c>
      <c r="D18" s="172"/>
      <c r="E18" s="158">
        <v>0.8</v>
      </c>
      <c r="F18" s="116" t="s">
        <v>46</v>
      </c>
      <c r="G18" s="176" t="s">
        <v>48</v>
      </c>
      <c r="H18" s="177"/>
      <c r="I18" s="178"/>
      <c r="J18" s="170"/>
      <c r="K18" s="170"/>
    </row>
    <row r="19" spans="2:11" ht="37.5" customHeight="1" x14ac:dyDescent="0.2">
      <c r="B19" s="113" t="s">
        <v>204</v>
      </c>
      <c r="C19" s="171" t="s">
        <v>159</v>
      </c>
      <c r="D19" s="172"/>
      <c r="E19" s="159">
        <v>0.13708730693016882</v>
      </c>
      <c r="F19" s="116" t="s">
        <v>181</v>
      </c>
      <c r="G19" s="184" t="s">
        <v>205</v>
      </c>
      <c r="H19" s="185"/>
      <c r="I19" s="186"/>
      <c r="J19" s="193"/>
      <c r="K19" s="194"/>
    </row>
    <row r="20" spans="2:11" ht="37.5" customHeight="1" x14ac:dyDescent="0.2">
      <c r="B20" s="113" t="s">
        <v>206</v>
      </c>
      <c r="C20" s="171" t="s">
        <v>139</v>
      </c>
      <c r="D20" s="172"/>
      <c r="E20" s="159">
        <v>3.8872919013340272E-2</v>
      </c>
      <c r="F20" s="116" t="s">
        <v>181</v>
      </c>
      <c r="G20" s="187"/>
      <c r="H20" s="188"/>
      <c r="I20" s="189"/>
      <c r="J20" s="195"/>
      <c r="K20" s="196"/>
    </row>
    <row r="21" spans="2:11" ht="37.5" customHeight="1" x14ac:dyDescent="0.2">
      <c r="B21" s="113" t="s">
        <v>207</v>
      </c>
      <c r="C21" s="171" t="s">
        <v>142</v>
      </c>
      <c r="D21" s="172"/>
      <c r="E21" s="159">
        <v>0.44377988293066856</v>
      </c>
      <c r="F21" s="116" t="s">
        <v>181</v>
      </c>
      <c r="G21" s="187"/>
      <c r="H21" s="188"/>
      <c r="I21" s="189"/>
      <c r="J21" s="195"/>
      <c r="K21" s="196"/>
    </row>
    <row r="22" spans="2:11" ht="37.5" customHeight="1" x14ac:dyDescent="0.2">
      <c r="B22" s="113" t="s">
        <v>208</v>
      </c>
      <c r="C22" s="171" t="s">
        <v>143</v>
      </c>
      <c r="D22" s="172"/>
      <c r="E22" s="159">
        <v>0.15146309362290639</v>
      </c>
      <c r="F22" s="116" t="s">
        <v>181</v>
      </c>
      <c r="G22" s="187"/>
      <c r="H22" s="188"/>
      <c r="I22" s="189"/>
      <c r="J22" s="195"/>
      <c r="K22" s="196"/>
    </row>
    <row r="23" spans="2:11" ht="37.5" customHeight="1" x14ac:dyDescent="0.2">
      <c r="B23" s="113" t="s">
        <v>209</v>
      </c>
      <c r="C23" s="171" t="s">
        <v>160</v>
      </c>
      <c r="D23" s="172"/>
      <c r="E23" s="159">
        <v>0</v>
      </c>
      <c r="F23" s="116" t="s">
        <v>181</v>
      </c>
      <c r="G23" s="187"/>
      <c r="H23" s="188"/>
      <c r="I23" s="189"/>
      <c r="J23" s="195"/>
      <c r="K23" s="196"/>
    </row>
    <row r="24" spans="2:11" ht="37.5" customHeight="1" x14ac:dyDescent="0.2">
      <c r="B24" s="113" t="s">
        <v>210</v>
      </c>
      <c r="C24" s="171" t="s">
        <v>161</v>
      </c>
      <c r="D24" s="172"/>
      <c r="E24" s="159">
        <v>0</v>
      </c>
      <c r="F24" s="116" t="s">
        <v>181</v>
      </c>
      <c r="G24" s="187"/>
      <c r="H24" s="188"/>
      <c r="I24" s="189"/>
      <c r="J24" s="195"/>
      <c r="K24" s="196"/>
    </row>
    <row r="25" spans="2:11" ht="37.5" customHeight="1" x14ac:dyDescent="0.2">
      <c r="B25" s="113" t="s">
        <v>211</v>
      </c>
      <c r="C25" s="171" t="s">
        <v>140</v>
      </c>
      <c r="D25" s="172"/>
      <c r="E25" s="159">
        <v>1.5015375095615817E-2</v>
      </c>
      <c r="F25" s="116" t="s">
        <v>181</v>
      </c>
      <c r="G25" s="187"/>
      <c r="H25" s="188"/>
      <c r="I25" s="189"/>
      <c r="J25" s="195"/>
      <c r="K25" s="196"/>
    </row>
    <row r="26" spans="2:11" ht="37.5" customHeight="1" x14ac:dyDescent="0.2">
      <c r="B26" s="113" t="s">
        <v>212</v>
      </c>
      <c r="C26" s="171" t="s">
        <v>144</v>
      </c>
      <c r="D26" s="172"/>
      <c r="E26" s="159">
        <v>0.17659920251026906</v>
      </c>
      <c r="F26" s="116" t="s">
        <v>181</v>
      </c>
      <c r="G26" s="187"/>
      <c r="H26" s="188"/>
      <c r="I26" s="189"/>
      <c r="J26" s="195"/>
      <c r="K26" s="196"/>
    </row>
    <row r="27" spans="2:11" ht="37.5" customHeight="1" x14ac:dyDescent="0.2">
      <c r="B27" s="113" t="s">
        <v>213</v>
      </c>
      <c r="C27" s="171" t="s">
        <v>141</v>
      </c>
      <c r="D27" s="172"/>
      <c r="E27" s="159">
        <v>5.3370106863921641E-3</v>
      </c>
      <c r="F27" s="116" t="s">
        <v>181</v>
      </c>
      <c r="G27" s="187"/>
      <c r="H27" s="188"/>
      <c r="I27" s="189"/>
      <c r="J27" s="195"/>
      <c r="K27" s="196"/>
    </row>
    <row r="28" spans="2:11" ht="37.5" customHeight="1" x14ac:dyDescent="0.2">
      <c r="B28" s="113" t="s">
        <v>214</v>
      </c>
      <c r="C28" s="171" t="s">
        <v>162</v>
      </c>
      <c r="D28" s="172"/>
      <c r="E28" s="159">
        <v>2.8508539207302161E-2</v>
      </c>
      <c r="F28" s="116" t="s">
        <v>181</v>
      </c>
      <c r="G28" s="187"/>
      <c r="H28" s="188"/>
      <c r="I28" s="189"/>
      <c r="J28" s="195"/>
      <c r="K28" s="196"/>
    </row>
    <row r="29" spans="2:11" ht="37.5" customHeight="1" x14ac:dyDescent="0.2">
      <c r="B29" s="113" t="s">
        <v>215</v>
      </c>
      <c r="C29" s="171" t="s">
        <v>163</v>
      </c>
      <c r="D29" s="172"/>
      <c r="E29" s="159">
        <v>3.3366700033366698E-3</v>
      </c>
      <c r="F29" s="116" t="s">
        <v>181</v>
      </c>
      <c r="G29" s="190"/>
      <c r="H29" s="191"/>
      <c r="I29" s="192"/>
      <c r="J29" s="197"/>
      <c r="K29" s="198"/>
    </row>
    <row r="30" spans="2:11" ht="108" customHeight="1" x14ac:dyDescent="0.2">
      <c r="B30" s="113" t="s">
        <v>216</v>
      </c>
      <c r="C30" s="171" t="s">
        <v>45</v>
      </c>
      <c r="D30" s="172"/>
      <c r="E30" s="158">
        <v>0.39459</v>
      </c>
      <c r="F30" s="116" t="s">
        <v>217</v>
      </c>
      <c r="G30" s="199" t="s">
        <v>164</v>
      </c>
      <c r="H30" s="199"/>
      <c r="I30" s="199"/>
      <c r="J30" s="170"/>
      <c r="K30" s="170"/>
    </row>
    <row r="31" spans="2:11" ht="77.25" customHeight="1" x14ac:dyDescent="0.2">
      <c r="B31" s="113" t="s">
        <v>150</v>
      </c>
      <c r="C31" s="171" t="s">
        <v>151</v>
      </c>
      <c r="D31" s="172"/>
      <c r="E31" s="158">
        <f>100-60.5</f>
        <v>39.5</v>
      </c>
      <c r="F31" s="116" t="s">
        <v>47</v>
      </c>
      <c r="G31" s="173" t="s">
        <v>174</v>
      </c>
      <c r="H31" s="174"/>
      <c r="I31" s="175"/>
      <c r="J31" s="170"/>
      <c r="K31" s="170"/>
    </row>
    <row r="32" spans="2:11" ht="100.5" customHeight="1" x14ac:dyDescent="0.2">
      <c r="B32" s="113" t="s">
        <v>218</v>
      </c>
      <c r="C32" s="171" t="s">
        <v>219</v>
      </c>
      <c r="D32" s="172"/>
      <c r="E32" s="158">
        <v>6.05E-5</v>
      </c>
      <c r="F32" s="117" t="s">
        <v>220</v>
      </c>
      <c r="G32" s="176" t="s">
        <v>221</v>
      </c>
      <c r="H32" s="177"/>
      <c r="I32" s="178"/>
      <c r="J32" s="170"/>
      <c r="K32" s="170"/>
    </row>
    <row r="33" spans="1:11" ht="36" customHeight="1" x14ac:dyDescent="0.2">
      <c r="B33" s="113" t="s">
        <v>222</v>
      </c>
      <c r="C33" s="183" t="s">
        <v>171</v>
      </c>
      <c r="D33" s="183"/>
      <c r="E33" s="165">
        <f>45.917*0.8478</f>
        <v>38.928432600000001</v>
      </c>
      <c r="F33" s="116" t="s">
        <v>223</v>
      </c>
      <c r="G33" s="176" t="s">
        <v>173</v>
      </c>
      <c r="H33" s="177"/>
      <c r="I33" s="178"/>
      <c r="J33" s="170"/>
      <c r="K33" s="170"/>
    </row>
    <row r="34" spans="1:11" ht="36" customHeight="1" x14ac:dyDescent="0.2">
      <c r="B34" s="113" t="s">
        <v>224</v>
      </c>
      <c r="C34" s="183" t="s">
        <v>225</v>
      </c>
      <c r="D34" s="183"/>
      <c r="E34" s="158">
        <v>7.4800000000000005E-2</v>
      </c>
      <c r="F34" s="116" t="s">
        <v>226</v>
      </c>
      <c r="G34" s="176" t="s">
        <v>172</v>
      </c>
      <c r="H34" s="177"/>
      <c r="I34" s="178"/>
      <c r="J34" s="170"/>
      <c r="K34" s="170"/>
    </row>
    <row r="35" spans="1:11" ht="6.75" customHeight="1" x14ac:dyDescent="0.2"/>
    <row r="36" spans="1:11" ht="18.75" customHeight="1" x14ac:dyDescent="0.2">
      <c r="A36" s="4" t="s">
        <v>227</v>
      </c>
      <c r="B36" s="4"/>
    </row>
    <row r="37" spans="1:11" ht="17.5" thickBot="1" x14ac:dyDescent="0.25">
      <c r="B37" s="180" t="s">
        <v>228</v>
      </c>
      <c r="C37" s="180"/>
      <c r="D37" s="119" t="s">
        <v>23</v>
      </c>
    </row>
    <row r="38" spans="1:11" ht="16.5" thickBot="1" x14ac:dyDescent="0.25">
      <c r="B38" s="181">
        <f>ROUNDDOWN('MPS(calc_process)'!G6, 0)</f>
        <v>7829</v>
      </c>
      <c r="C38" s="182"/>
      <c r="D38" s="120" t="s">
        <v>229</v>
      </c>
    </row>
    <row r="39" spans="1:11" ht="20.149999999999999" customHeight="1" x14ac:dyDescent="0.2">
      <c r="B39" s="5"/>
      <c r="C39" s="5"/>
      <c r="F39" s="11"/>
      <c r="G39" s="11"/>
    </row>
    <row r="40" spans="1:11" ht="18.75" customHeight="1" x14ac:dyDescent="0.2">
      <c r="A40" s="6" t="s">
        <v>8</v>
      </c>
    </row>
    <row r="41" spans="1:11" ht="18" customHeight="1" x14ac:dyDescent="0.2">
      <c r="B41" s="121" t="s">
        <v>30</v>
      </c>
      <c r="C41" s="167" t="s">
        <v>31</v>
      </c>
      <c r="D41" s="168"/>
      <c r="E41" s="168"/>
      <c r="F41" s="168"/>
      <c r="G41" s="168"/>
      <c r="H41" s="168"/>
      <c r="I41" s="168"/>
      <c r="J41" s="169"/>
    </row>
    <row r="42" spans="1:11" ht="18" customHeight="1" x14ac:dyDescent="0.2">
      <c r="B42" s="121" t="s">
        <v>29</v>
      </c>
      <c r="C42" s="167" t="s">
        <v>32</v>
      </c>
      <c r="D42" s="168"/>
      <c r="E42" s="168"/>
      <c r="F42" s="168"/>
      <c r="G42" s="168"/>
      <c r="H42" s="168"/>
      <c r="I42" s="168"/>
      <c r="J42" s="169"/>
    </row>
    <row r="43" spans="1:11" ht="18" customHeight="1" x14ac:dyDescent="0.2">
      <c r="B43" s="121" t="s">
        <v>33</v>
      </c>
      <c r="C43" s="167" t="s">
        <v>34</v>
      </c>
      <c r="D43" s="168"/>
      <c r="E43" s="168"/>
      <c r="F43" s="168"/>
      <c r="G43" s="168"/>
      <c r="H43" s="168"/>
      <c r="I43" s="168"/>
      <c r="J43" s="169"/>
    </row>
  </sheetData>
  <sheetProtection algorithmName="SHA-512" hashValue="PzooEjosEnNYQRhU1GtQPMI/iQU+yawYe4/N/1lpLS+ZVE5brAGdNTR/lQPL6xYweoW5cPpM+LoKfv0T2/xbyg==" saltValue="3fOLbwRorjjghc/b7+lkFQ==" spinCount="100000" sheet="1" objects="1" scenarios="1" formatCells="0" formatRows="0"/>
  <mergeCells count="42">
    <mergeCell ref="G16:I16"/>
    <mergeCell ref="G17:I17"/>
    <mergeCell ref="J31:K31"/>
    <mergeCell ref="G18:I18"/>
    <mergeCell ref="J18:K18"/>
    <mergeCell ref="G19:I29"/>
    <mergeCell ref="J19:K29"/>
    <mergeCell ref="J16:K16"/>
    <mergeCell ref="J17:K17"/>
    <mergeCell ref="G30:I30"/>
    <mergeCell ref="C16:D16"/>
    <mergeCell ref="C17:D17"/>
    <mergeCell ref="B37:C37"/>
    <mergeCell ref="B38:C38"/>
    <mergeCell ref="C31:D31"/>
    <mergeCell ref="C32:D32"/>
    <mergeCell ref="C19:D19"/>
    <mergeCell ref="C20:D20"/>
    <mergeCell ref="C33:D33"/>
    <mergeCell ref="C34:D34"/>
    <mergeCell ref="C18:D18"/>
    <mergeCell ref="C30:D30"/>
    <mergeCell ref="C21:D21"/>
    <mergeCell ref="C22:D22"/>
    <mergeCell ref="C26:D26"/>
    <mergeCell ref="C23:D23"/>
    <mergeCell ref="C43:J43"/>
    <mergeCell ref="J30:K30"/>
    <mergeCell ref="C24:D24"/>
    <mergeCell ref="C29:D29"/>
    <mergeCell ref="G31:I31"/>
    <mergeCell ref="G32:I32"/>
    <mergeCell ref="G34:I34"/>
    <mergeCell ref="J34:K34"/>
    <mergeCell ref="C25:D25"/>
    <mergeCell ref="C27:D27"/>
    <mergeCell ref="C28:D28"/>
    <mergeCell ref="J32:K32"/>
    <mergeCell ref="J33:K33"/>
    <mergeCell ref="G33:I33"/>
    <mergeCell ref="C41:J41"/>
    <mergeCell ref="C42:J42"/>
  </mergeCells>
  <phoneticPr fontId="2"/>
  <dataValidations count="1">
    <dataValidation type="list" allowBlank="1" showInputMessage="1" showErrorMessage="1" sqref="E32" xr:uid="{00000000-0002-0000-0000-000000000000}">
      <formula1>EFN2O</formula1>
    </dataValidation>
  </dataValidations>
  <pageMargins left="0.70866141732283472" right="0.70866141732283472" top="0.74803149606299213" bottom="0.74803149606299213" header="0.31496062992125984" footer="0.31496062992125984"/>
  <pageSetup paperSize="9" scale="71"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U78"/>
  <sheetViews>
    <sheetView view="pageBreakPreview" zoomScale="80" zoomScaleNormal="80" zoomScaleSheetLayoutView="80" workbookViewId="0"/>
  </sheetViews>
  <sheetFormatPr defaultColWidth="9" defaultRowHeight="14" x14ac:dyDescent="0.2"/>
  <cols>
    <col min="1" max="1" width="1.6328125" style="92" customWidth="1"/>
    <col min="2" max="2" width="14.7265625" style="92" customWidth="1"/>
    <col min="3" max="9" width="11.453125" style="92" customWidth="1"/>
    <col min="10" max="10" width="11.453125" style="7" customWidth="1"/>
    <col min="11" max="13" width="11.453125" style="92" customWidth="1"/>
    <col min="14" max="16384" width="9" style="92"/>
  </cols>
  <sheetData>
    <row r="1" spans="1:13" ht="18" customHeight="1" x14ac:dyDescent="0.2">
      <c r="M1" s="93" t="str">
        <f>'MPS(input)'!K1</f>
        <v>Monitoring Spreadsheet: JCM_MM_AM001_ver01.0</v>
      </c>
    </row>
    <row r="2" spans="1:13" ht="18" customHeight="1" x14ac:dyDescent="0.2">
      <c r="M2" s="93" t="str">
        <f>'MPS(input)'!K2</f>
        <v>Reference Number: MM001</v>
      </c>
    </row>
    <row r="3" spans="1:13" ht="27.75" customHeight="1" x14ac:dyDescent="0.2">
      <c r="A3" s="110" t="s">
        <v>280</v>
      </c>
      <c r="B3" s="12"/>
      <c r="C3" s="12"/>
      <c r="D3" s="12"/>
      <c r="E3" s="12"/>
      <c r="F3" s="12"/>
      <c r="G3" s="12"/>
      <c r="H3" s="12"/>
      <c r="I3" s="12"/>
      <c r="J3" s="12"/>
      <c r="K3" s="12"/>
      <c r="L3" s="12"/>
      <c r="M3" s="12"/>
    </row>
    <row r="4" spans="1:13" ht="11.25" customHeight="1" x14ac:dyDescent="0.2"/>
    <row r="5" spans="1:13" ht="18.75" customHeight="1" x14ac:dyDescent="0.2">
      <c r="A5" s="26" t="s">
        <v>3</v>
      </c>
      <c r="B5" s="27"/>
      <c r="C5" s="28"/>
      <c r="D5" s="29"/>
      <c r="E5" s="27"/>
      <c r="F5" s="27"/>
      <c r="G5" s="27"/>
      <c r="H5" s="27"/>
      <c r="I5" s="27"/>
      <c r="J5" s="27"/>
      <c r="K5" s="27"/>
      <c r="L5" s="27"/>
      <c r="M5" s="27"/>
    </row>
    <row r="6" spans="1:13" ht="18.75" customHeight="1" x14ac:dyDescent="0.2">
      <c r="A6" s="30"/>
      <c r="B6" s="207" t="s">
        <v>71</v>
      </c>
      <c r="C6" s="95">
        <v>1</v>
      </c>
      <c r="D6" s="95">
        <v>2</v>
      </c>
      <c r="E6" s="95">
        <v>3</v>
      </c>
      <c r="F6" s="95">
        <v>4</v>
      </c>
      <c r="G6" s="95">
        <v>5</v>
      </c>
      <c r="H6" s="95">
        <v>6</v>
      </c>
      <c r="I6" s="95">
        <v>7</v>
      </c>
      <c r="J6" s="95">
        <v>8</v>
      </c>
      <c r="K6" s="95">
        <v>9</v>
      </c>
      <c r="L6" s="95">
        <v>10</v>
      </c>
      <c r="M6" s="95">
        <v>11</v>
      </c>
    </row>
    <row r="7" spans="1:13" ht="36" customHeight="1" x14ac:dyDescent="0.2">
      <c r="A7" s="94"/>
      <c r="B7" s="208"/>
      <c r="C7" s="14" t="s">
        <v>165</v>
      </c>
      <c r="D7" s="14" t="s">
        <v>136</v>
      </c>
      <c r="E7" s="15" t="s">
        <v>167</v>
      </c>
      <c r="F7" s="14" t="s">
        <v>153</v>
      </c>
      <c r="G7" s="15" t="s">
        <v>166</v>
      </c>
      <c r="H7" s="14" t="s">
        <v>152</v>
      </c>
      <c r="I7" s="14" t="s">
        <v>168</v>
      </c>
      <c r="J7" s="14" t="s">
        <v>154</v>
      </c>
      <c r="K7" s="14" t="s">
        <v>137</v>
      </c>
      <c r="L7" s="14" t="s">
        <v>138</v>
      </c>
      <c r="M7" s="14" t="s">
        <v>169</v>
      </c>
    </row>
    <row r="8" spans="1:13" ht="19.5" customHeight="1" x14ac:dyDescent="0.2">
      <c r="A8" s="94"/>
      <c r="B8" s="96" t="s">
        <v>267</v>
      </c>
      <c r="C8" s="102">
        <f>'MRS(input)'!F19</f>
        <v>0.13708730693016882</v>
      </c>
      <c r="D8" s="102">
        <f>'MRS(input)'!F20</f>
        <v>3.8872919013340272E-2</v>
      </c>
      <c r="E8" s="102">
        <f>'MRS(input)'!F24</f>
        <v>0</v>
      </c>
      <c r="F8" s="102">
        <f>'MRS(input)'!F22</f>
        <v>0.15146309362290639</v>
      </c>
      <c r="G8" s="103">
        <f>'MRS(input)'!F23</f>
        <v>0</v>
      </c>
      <c r="H8" s="102">
        <f>'MRS(input)'!F21</f>
        <v>0.44377988293066856</v>
      </c>
      <c r="I8" s="102">
        <f>'MRS(input)'!F28</f>
        <v>2.8508539207302161E-2</v>
      </c>
      <c r="J8" s="102">
        <f>'MRS(input)'!F26</f>
        <v>0.17659920251026906</v>
      </c>
      <c r="K8" s="102">
        <f>'MRS(input)'!F25</f>
        <v>1.5015375095615817E-2</v>
      </c>
      <c r="L8" s="102">
        <f>'MRS(input)'!F27</f>
        <v>5.3370106863921641E-3</v>
      </c>
      <c r="M8" s="102">
        <f>'MRS(input)'!F29</f>
        <v>3.3366700033366698E-3</v>
      </c>
    </row>
    <row r="9" spans="1:13" ht="19.5" customHeight="1" x14ac:dyDescent="0.2">
      <c r="A9" s="94"/>
      <c r="B9" s="96" t="s">
        <v>150</v>
      </c>
      <c r="C9" s="209">
        <f>'MRS(input)'!$F$31/100</f>
        <v>0.39500000000000002</v>
      </c>
      <c r="D9" s="210"/>
      <c r="E9" s="210"/>
      <c r="F9" s="210"/>
      <c r="G9" s="210"/>
      <c r="H9" s="210"/>
      <c r="I9" s="210"/>
      <c r="J9" s="210"/>
      <c r="K9" s="210"/>
      <c r="L9" s="210"/>
      <c r="M9" s="211"/>
    </row>
    <row r="10" spans="1:13" ht="19.5" customHeight="1" x14ac:dyDescent="0.2">
      <c r="A10" s="94"/>
      <c r="B10" s="96" t="s">
        <v>268</v>
      </c>
      <c r="C10" s="97">
        <f>'MRS(calc_process)'!F34/100</f>
        <v>0.4</v>
      </c>
      <c r="D10" s="97">
        <f>'MRS(calc_process)'!F36/100</f>
        <v>0.24</v>
      </c>
      <c r="E10" s="98">
        <f>'MRS(calc_process)'!F38/100</f>
        <v>0.24</v>
      </c>
      <c r="F10" s="97">
        <f>'MRS(calc_process)'!F33/100</f>
        <v>0.43</v>
      </c>
      <c r="G10" s="98">
        <f>'MRS(calc_process)'!F37/100</f>
        <v>0.2</v>
      </c>
      <c r="H10" s="97">
        <f>'MRS(calc_process)'!F35/100</f>
        <v>0.15</v>
      </c>
      <c r="I10" s="97">
        <f>'MRS(calc_process)'!F39/100</f>
        <v>0</v>
      </c>
      <c r="J10" s="97">
        <f>'MRS(calc_process)'!F39/100</f>
        <v>0</v>
      </c>
      <c r="K10" s="98">
        <f>'MRS(calc_process)'!F39/100</f>
        <v>0</v>
      </c>
      <c r="L10" s="97">
        <f>'MRS(calc_process)'!F39/100</f>
        <v>0</v>
      </c>
      <c r="M10" s="97">
        <f>'MRS(calc_process)'!F39/100</f>
        <v>0</v>
      </c>
    </row>
    <row r="11" spans="1:13" ht="19.5" customHeight="1" x14ac:dyDescent="0.2">
      <c r="A11" s="94"/>
      <c r="B11" s="96" t="s">
        <v>269</v>
      </c>
      <c r="C11" s="14">
        <f>'MRS(calc_process)'!F43</f>
        <v>7.0000000000000007E-2</v>
      </c>
      <c r="D11" s="14">
        <f>'MRS(calc_process)'!F43</f>
        <v>7.0000000000000007E-2</v>
      </c>
      <c r="E11" s="15">
        <f>'MRS(calc_process)'!F43</f>
        <v>7.0000000000000007E-2</v>
      </c>
      <c r="F11" s="14">
        <f>'MRS(calc_process)'!F44</f>
        <v>3.5000000000000003E-2</v>
      </c>
      <c r="G11" s="15">
        <f>'MRS(calc_process)'!F45</f>
        <v>0.17</v>
      </c>
      <c r="H11" s="14">
        <f>'MRS(calc_process)'!F46</f>
        <v>0.4</v>
      </c>
      <c r="I11" s="16"/>
      <c r="J11" s="16"/>
      <c r="K11" s="16"/>
      <c r="L11" s="16"/>
      <c r="M11" s="16"/>
    </row>
    <row r="12" spans="1:13" ht="19.5" customHeight="1" x14ac:dyDescent="0.2">
      <c r="A12" s="94"/>
      <c r="B12" s="96" t="s">
        <v>270</v>
      </c>
      <c r="C12" s="97">
        <f>'MRS(calc_process)'!F50/100</f>
        <v>0.5</v>
      </c>
      <c r="D12" s="97">
        <f>'MRS(calc_process)'!F51/100</f>
        <v>0.5</v>
      </c>
      <c r="E12" s="98">
        <f>'MRS(calc_process)'!F55/100</f>
        <v>0.9</v>
      </c>
      <c r="F12" s="97">
        <f>'MRS(calc_process)'!F53/100</f>
        <v>0.54</v>
      </c>
      <c r="G12" s="98">
        <f>'MRS(calc_process)'!F54/100</f>
        <v>0.55000000000000004</v>
      </c>
      <c r="H12" s="97">
        <f>'MRS(calc_process)'!F52/100</f>
        <v>0.5</v>
      </c>
      <c r="I12" s="98">
        <v>0</v>
      </c>
      <c r="J12" s="97">
        <f>'MRS(calc_process)'!F57/100</f>
        <v>0.85</v>
      </c>
      <c r="K12" s="97">
        <f>'MRS(calc_process)'!F56/100</f>
        <v>0.67</v>
      </c>
      <c r="L12" s="98">
        <v>0</v>
      </c>
      <c r="M12" s="97">
        <f>'MRS(calc_process)'!F60/100</f>
        <v>0.05</v>
      </c>
    </row>
    <row r="13" spans="1:13" ht="19.5" customHeight="1" x14ac:dyDescent="0.2">
      <c r="A13" s="94"/>
      <c r="B13" s="96" t="s">
        <v>271</v>
      </c>
      <c r="C13" s="97">
        <f>'MRS(calc_process)'!F64/100</f>
        <v>0.05</v>
      </c>
      <c r="D13" s="97">
        <f>'MRS(calc_process)'!F65/100</f>
        <v>0.5</v>
      </c>
      <c r="E13" s="98">
        <f>'MRS(calc_process)'!F69/100</f>
        <v>0.1</v>
      </c>
      <c r="F13" s="98">
        <v>0</v>
      </c>
      <c r="G13" s="98">
        <f>'MRS(calc_process)'!F68/100</f>
        <v>0</v>
      </c>
      <c r="H13" s="98">
        <v>0</v>
      </c>
      <c r="I13" s="98">
        <v>0</v>
      </c>
      <c r="J13" s="97">
        <f>'MRS(calc_process)'!F71/100</f>
        <v>1</v>
      </c>
      <c r="K13" s="97">
        <f>'MRS(calc_process)'!F70/100</f>
        <v>0.2</v>
      </c>
      <c r="L13" s="98">
        <v>0</v>
      </c>
      <c r="M13" s="97">
        <f>'MRS(calc_process)'!F74/100</f>
        <v>1</v>
      </c>
    </row>
    <row r="14" spans="1:13" ht="18.75" customHeight="1" x14ac:dyDescent="0.2">
      <c r="A14" s="26" t="s">
        <v>4</v>
      </c>
      <c r="B14" s="31"/>
      <c r="C14" s="32"/>
      <c r="D14" s="32"/>
      <c r="E14" s="32"/>
      <c r="F14" s="32"/>
      <c r="G14" s="32"/>
      <c r="H14" s="32"/>
      <c r="I14" s="32"/>
      <c r="J14" s="32"/>
      <c r="K14" s="32"/>
      <c r="L14" s="32"/>
      <c r="M14" s="32"/>
    </row>
    <row r="15" spans="1:13" ht="17.25" customHeight="1" x14ac:dyDescent="0.2">
      <c r="A15" s="94"/>
      <c r="B15" s="92" t="s">
        <v>73</v>
      </c>
    </row>
    <row r="16" spans="1:13" ht="36" customHeight="1" x14ac:dyDescent="0.2">
      <c r="A16" s="30"/>
      <c r="B16" s="17"/>
      <c r="C16" s="15" t="s">
        <v>165</v>
      </c>
      <c r="D16" s="15" t="s">
        <v>136</v>
      </c>
      <c r="E16" s="15" t="s">
        <v>167</v>
      </c>
      <c r="F16" s="15" t="s">
        <v>153</v>
      </c>
      <c r="G16" s="15" t="s">
        <v>166</v>
      </c>
      <c r="H16" s="15" t="s">
        <v>152</v>
      </c>
      <c r="I16" s="15" t="s">
        <v>168</v>
      </c>
      <c r="J16" s="15" t="s">
        <v>154</v>
      </c>
      <c r="K16" s="15" t="s">
        <v>137</v>
      </c>
      <c r="L16" s="15" t="s">
        <v>138</v>
      </c>
      <c r="M16" s="15" t="s">
        <v>169</v>
      </c>
    </row>
    <row r="17" spans="1:13" ht="17.25" customHeight="1" x14ac:dyDescent="0.2">
      <c r="A17" s="94"/>
      <c r="B17" s="33" t="s">
        <v>74</v>
      </c>
      <c r="C17" s="99">
        <f t="shared" ref="C17:M17" si="0">SUMIF($I61:$I78,"&gt;0",C18:C35)*$C$9</f>
        <v>0</v>
      </c>
      <c r="D17" s="99">
        <f t="shared" si="0"/>
        <v>0</v>
      </c>
      <c r="E17" s="99">
        <f t="shared" si="0"/>
        <v>0</v>
      </c>
      <c r="F17" s="99">
        <f t="shared" si="0"/>
        <v>0</v>
      </c>
      <c r="G17" s="99">
        <f t="shared" si="0"/>
        <v>0</v>
      </c>
      <c r="H17" s="99">
        <f t="shared" si="0"/>
        <v>0</v>
      </c>
      <c r="I17" s="99">
        <f t="shared" si="0"/>
        <v>0</v>
      </c>
      <c r="J17" s="99">
        <f t="shared" si="0"/>
        <v>0</v>
      </c>
      <c r="K17" s="99">
        <f t="shared" si="0"/>
        <v>0</v>
      </c>
      <c r="L17" s="99">
        <f t="shared" si="0"/>
        <v>0</v>
      </c>
      <c r="M17" s="99">
        <f t="shared" si="0"/>
        <v>0</v>
      </c>
    </row>
    <row r="18" spans="1:13" ht="17.25" customHeight="1" x14ac:dyDescent="0.2">
      <c r="A18" s="94"/>
      <c r="B18" s="104">
        <v>1</v>
      </c>
      <c r="C18" s="100">
        <f>IF('MRS(input) (2)'!$D17&gt;0,'MRS(input) (2)'!$D17*C$8,0)</f>
        <v>0</v>
      </c>
      <c r="D18" s="100">
        <f>IF('MRS(input) (2)'!$D17&gt;0,'MRS(input) (2)'!$D17*D$8,0)</f>
        <v>0</v>
      </c>
      <c r="E18" s="100">
        <f>IF('MRS(input) (2)'!$D17&gt;0,'MRS(input) (2)'!$D17*E$8,0)</f>
        <v>0</v>
      </c>
      <c r="F18" s="100">
        <f>IF('MRS(input) (2)'!$D17&gt;0,'MRS(input) (2)'!$D17*F$8,0)</f>
        <v>0</v>
      </c>
      <c r="G18" s="100">
        <f>IF('MRS(input) (2)'!$D17&gt;0,'MRS(input) (2)'!$D17*G$8,0)</f>
        <v>0</v>
      </c>
      <c r="H18" s="100">
        <f>IF('MRS(input) (2)'!$D17&gt;0,'MRS(input) (2)'!$D17*H$8,0)</f>
        <v>0</v>
      </c>
      <c r="I18" s="100">
        <f>IF('MRS(input) (2)'!$D17&gt;0,'MRS(input) (2)'!$D17*I$8,0)</f>
        <v>0</v>
      </c>
      <c r="J18" s="100">
        <f>IF('MRS(input) (2)'!$D17&gt;0,'MRS(input) (2)'!$D17*J$8,0)</f>
        <v>0</v>
      </c>
      <c r="K18" s="100">
        <f>IF('MRS(input) (2)'!$D17&gt;0,'MRS(input) (2)'!$D17*K$8,0)</f>
        <v>0</v>
      </c>
      <c r="L18" s="100">
        <f>IF('MRS(input) (2)'!$D17&gt;0,'MRS(input) (2)'!$D17*L$8,0)</f>
        <v>0</v>
      </c>
      <c r="M18" s="100">
        <f>IF('MRS(input) (2)'!$D17&gt;0,'MRS(input) (2)'!$D17*M$8,0)</f>
        <v>0</v>
      </c>
    </row>
    <row r="19" spans="1:13" ht="17.25" customHeight="1" x14ac:dyDescent="0.2">
      <c r="A19" s="94"/>
      <c r="B19" s="104">
        <v>2</v>
      </c>
      <c r="C19" s="100">
        <f>IF('MRS(input) (2)'!$D18&gt;0,'MRS(input) (2)'!$D18*C$8,0)</f>
        <v>0</v>
      </c>
      <c r="D19" s="100">
        <f>IF('MRS(input) (2)'!$D18&gt;0,'MRS(input) (2)'!$D18*D$8,0)</f>
        <v>0</v>
      </c>
      <c r="E19" s="100">
        <f>IF('MRS(input) (2)'!$D18&gt;0,'MRS(input) (2)'!$D18*E$8,0)</f>
        <v>0</v>
      </c>
      <c r="F19" s="100">
        <f>IF('MRS(input) (2)'!$D18&gt;0,'MRS(input) (2)'!$D18*F$8,0)</f>
        <v>0</v>
      </c>
      <c r="G19" s="100">
        <f>IF('MRS(input) (2)'!$D18&gt;0,'MRS(input) (2)'!$D18*G$8,0)</f>
        <v>0</v>
      </c>
      <c r="H19" s="100">
        <f>IF('MRS(input) (2)'!$D18&gt;0,'MRS(input) (2)'!$D18*H$8,0)</f>
        <v>0</v>
      </c>
      <c r="I19" s="100">
        <f>IF('MRS(input) (2)'!$D18&gt;0,'MRS(input) (2)'!$D18*I$8,0)</f>
        <v>0</v>
      </c>
      <c r="J19" s="100">
        <f>IF('MRS(input) (2)'!$D18&gt;0,'MRS(input) (2)'!$D18*J$8,0)</f>
        <v>0</v>
      </c>
      <c r="K19" s="100">
        <f>IF('MRS(input) (2)'!$D18&gt;0,'MRS(input) (2)'!$D18*K$8,0)</f>
        <v>0</v>
      </c>
      <c r="L19" s="100">
        <f>IF('MRS(input) (2)'!$D18&gt;0,'MRS(input) (2)'!$D18*L$8,0)</f>
        <v>0</v>
      </c>
      <c r="M19" s="100">
        <f>IF('MRS(input) (2)'!$D18&gt;0,'MRS(input) (2)'!$D18*M$8,0)</f>
        <v>0</v>
      </c>
    </row>
    <row r="20" spans="1:13" ht="17.25" customHeight="1" x14ac:dyDescent="0.2">
      <c r="A20" s="94"/>
      <c r="B20" s="104">
        <v>3</v>
      </c>
      <c r="C20" s="100">
        <f>IF('MRS(input) (2)'!$D19&gt;0,'MRS(input) (2)'!$D19*C$8,0)</f>
        <v>0</v>
      </c>
      <c r="D20" s="100">
        <f>IF('MRS(input) (2)'!$D19&gt;0,'MRS(input) (2)'!$D19*D$8,0)</f>
        <v>0</v>
      </c>
      <c r="E20" s="100">
        <f>IF('MRS(input) (2)'!$D19&gt;0,'MRS(input) (2)'!$D19*E$8,0)</f>
        <v>0</v>
      </c>
      <c r="F20" s="100">
        <f>IF('MRS(input) (2)'!$D19&gt;0,'MRS(input) (2)'!$D19*F$8,0)</f>
        <v>0</v>
      </c>
      <c r="G20" s="100">
        <f>IF('MRS(input) (2)'!$D19&gt;0,'MRS(input) (2)'!$D19*G$8,0)</f>
        <v>0</v>
      </c>
      <c r="H20" s="100">
        <f>IF('MRS(input) (2)'!$D19&gt;0,'MRS(input) (2)'!$D19*H$8,0)</f>
        <v>0</v>
      </c>
      <c r="I20" s="100">
        <f>IF('MRS(input) (2)'!$D19&gt;0,'MRS(input) (2)'!$D19*I$8,0)</f>
        <v>0</v>
      </c>
      <c r="J20" s="100">
        <f>IF('MRS(input) (2)'!$D19&gt;0,'MRS(input) (2)'!$D19*J$8,0)</f>
        <v>0</v>
      </c>
      <c r="K20" s="100">
        <f>IF('MRS(input) (2)'!$D19&gt;0,'MRS(input) (2)'!$D19*K$8,0)</f>
        <v>0</v>
      </c>
      <c r="L20" s="100">
        <f>IF('MRS(input) (2)'!$D19&gt;0,'MRS(input) (2)'!$D19*L$8,0)</f>
        <v>0</v>
      </c>
      <c r="M20" s="100">
        <f>IF('MRS(input) (2)'!$D19&gt;0,'MRS(input) (2)'!$D19*M$8,0)</f>
        <v>0</v>
      </c>
    </row>
    <row r="21" spans="1:13" ht="17.25" customHeight="1" x14ac:dyDescent="0.2">
      <c r="A21" s="94"/>
      <c r="B21" s="104">
        <v>4</v>
      </c>
      <c r="C21" s="100">
        <f>IF('MRS(input) (2)'!$D20&gt;0,'MRS(input) (2)'!$D20*C$8,0)</f>
        <v>0</v>
      </c>
      <c r="D21" s="100">
        <f>IF('MRS(input) (2)'!$D20&gt;0,'MRS(input) (2)'!$D20*D$8,0)</f>
        <v>0</v>
      </c>
      <c r="E21" s="100">
        <f>IF('MRS(input) (2)'!$D20&gt;0,'MRS(input) (2)'!$D20*E$8,0)</f>
        <v>0</v>
      </c>
      <c r="F21" s="100">
        <f>IF('MRS(input) (2)'!$D20&gt;0,'MRS(input) (2)'!$D20*F$8,0)</f>
        <v>0</v>
      </c>
      <c r="G21" s="100">
        <f>IF('MRS(input) (2)'!$D20&gt;0,'MRS(input) (2)'!$D20*G$8,0)</f>
        <v>0</v>
      </c>
      <c r="H21" s="100">
        <f>IF('MRS(input) (2)'!$D20&gt;0,'MRS(input) (2)'!$D20*H$8,0)</f>
        <v>0</v>
      </c>
      <c r="I21" s="100">
        <f>IF('MRS(input) (2)'!$D20&gt;0,'MRS(input) (2)'!$D20*I$8,0)</f>
        <v>0</v>
      </c>
      <c r="J21" s="100">
        <f>IF('MRS(input) (2)'!$D20&gt;0,'MRS(input) (2)'!$D20*J$8,0)</f>
        <v>0</v>
      </c>
      <c r="K21" s="100">
        <f>IF('MRS(input) (2)'!$D20&gt;0,'MRS(input) (2)'!$D20*K$8,0)</f>
        <v>0</v>
      </c>
      <c r="L21" s="100">
        <f>IF('MRS(input) (2)'!$D20&gt;0,'MRS(input) (2)'!$D20*L$8,0)</f>
        <v>0</v>
      </c>
      <c r="M21" s="100">
        <f>IF('MRS(input) (2)'!$D20&gt;0,'MRS(input) (2)'!$D20*M$8,0)</f>
        <v>0</v>
      </c>
    </row>
    <row r="22" spans="1:13" ht="17.25" customHeight="1" x14ac:dyDescent="0.2">
      <c r="A22" s="94"/>
      <c r="B22" s="104">
        <v>5</v>
      </c>
      <c r="C22" s="100">
        <f>IF('MRS(input) (2)'!$D21&gt;0,'MRS(input) (2)'!$D21*C$8,0)</f>
        <v>0</v>
      </c>
      <c r="D22" s="100">
        <f>IF('MRS(input) (2)'!$D21&gt;0,'MRS(input) (2)'!$D21*D$8,0)</f>
        <v>0</v>
      </c>
      <c r="E22" s="100">
        <f>IF('MRS(input) (2)'!$D21&gt;0,'MRS(input) (2)'!$D21*E$8,0)</f>
        <v>0</v>
      </c>
      <c r="F22" s="100">
        <f>IF('MRS(input) (2)'!$D21&gt;0,'MRS(input) (2)'!$D21*F$8,0)</f>
        <v>0</v>
      </c>
      <c r="G22" s="100">
        <f>IF('MRS(input) (2)'!$D21&gt;0,'MRS(input) (2)'!$D21*G$8,0)</f>
        <v>0</v>
      </c>
      <c r="H22" s="100">
        <f>IF('MRS(input) (2)'!$D21&gt;0,'MRS(input) (2)'!$D21*H$8,0)</f>
        <v>0</v>
      </c>
      <c r="I22" s="100">
        <f>IF('MRS(input) (2)'!$D21&gt;0,'MRS(input) (2)'!$D21*I$8,0)</f>
        <v>0</v>
      </c>
      <c r="J22" s="100">
        <f>IF('MRS(input) (2)'!$D21&gt;0,'MRS(input) (2)'!$D21*J$8,0)</f>
        <v>0</v>
      </c>
      <c r="K22" s="100">
        <f>IF('MRS(input) (2)'!$D21&gt;0,'MRS(input) (2)'!$D21*K$8,0)</f>
        <v>0</v>
      </c>
      <c r="L22" s="100">
        <f>IF('MRS(input) (2)'!$D21&gt;0,'MRS(input) (2)'!$D21*L$8,0)</f>
        <v>0</v>
      </c>
      <c r="M22" s="100">
        <f>IF('MRS(input) (2)'!$D21&gt;0,'MRS(input) (2)'!$D21*M$8,0)</f>
        <v>0</v>
      </c>
    </row>
    <row r="23" spans="1:13" ht="17.25" customHeight="1" x14ac:dyDescent="0.2">
      <c r="A23" s="94"/>
      <c r="B23" s="104">
        <v>6</v>
      </c>
      <c r="C23" s="100">
        <f>IF('MRS(input) (2)'!$D22&gt;0,'MRS(input) (2)'!$D22*C$8,0)</f>
        <v>0</v>
      </c>
      <c r="D23" s="100">
        <f>IF('MRS(input) (2)'!$D22&gt;0,'MRS(input) (2)'!$D22*D$8,0)</f>
        <v>0</v>
      </c>
      <c r="E23" s="100">
        <f>IF('MRS(input) (2)'!$D22&gt;0,'MRS(input) (2)'!$D22*E$8,0)</f>
        <v>0</v>
      </c>
      <c r="F23" s="100">
        <f>IF('MRS(input) (2)'!$D22&gt;0,'MRS(input) (2)'!$D22*F$8,0)</f>
        <v>0</v>
      </c>
      <c r="G23" s="100">
        <f>IF('MRS(input) (2)'!$D22&gt;0,'MRS(input) (2)'!$D22*G$8,0)</f>
        <v>0</v>
      </c>
      <c r="H23" s="100">
        <f>IF('MRS(input) (2)'!$D22&gt;0,'MRS(input) (2)'!$D22*H$8,0)</f>
        <v>0</v>
      </c>
      <c r="I23" s="100">
        <f>IF('MRS(input) (2)'!$D22&gt;0,'MRS(input) (2)'!$D22*I$8,0)</f>
        <v>0</v>
      </c>
      <c r="J23" s="100">
        <f>IF('MRS(input) (2)'!$D22&gt;0,'MRS(input) (2)'!$D22*J$8,0)</f>
        <v>0</v>
      </c>
      <c r="K23" s="100">
        <f>IF('MRS(input) (2)'!$D22&gt;0,'MRS(input) (2)'!$D22*K$8,0)</f>
        <v>0</v>
      </c>
      <c r="L23" s="100">
        <f>IF('MRS(input) (2)'!$D22&gt;0,'MRS(input) (2)'!$D22*L$8,0)</f>
        <v>0</v>
      </c>
      <c r="M23" s="100">
        <f>IF('MRS(input) (2)'!$D22&gt;0,'MRS(input) (2)'!$D22*M$8,0)</f>
        <v>0</v>
      </c>
    </row>
    <row r="24" spans="1:13" ht="17.25" customHeight="1" x14ac:dyDescent="0.2">
      <c r="A24" s="94"/>
      <c r="B24" s="104">
        <v>7</v>
      </c>
      <c r="C24" s="100">
        <f>IF('MRS(input) (2)'!$D23&gt;0,'MRS(input) (2)'!$D23*C$8,0)</f>
        <v>0</v>
      </c>
      <c r="D24" s="100">
        <f>IF('MRS(input) (2)'!$D23&gt;0,'MRS(input) (2)'!$D23*D$8,0)</f>
        <v>0</v>
      </c>
      <c r="E24" s="100">
        <f>IF('MRS(input) (2)'!$D23&gt;0,'MRS(input) (2)'!$D23*E$8,0)</f>
        <v>0</v>
      </c>
      <c r="F24" s="100">
        <f>IF('MRS(input) (2)'!$D23&gt;0,'MRS(input) (2)'!$D23*F$8,0)</f>
        <v>0</v>
      </c>
      <c r="G24" s="100">
        <f>IF('MRS(input) (2)'!$D23&gt;0,'MRS(input) (2)'!$D23*G$8,0)</f>
        <v>0</v>
      </c>
      <c r="H24" s="100">
        <f>IF('MRS(input) (2)'!$D23&gt;0,'MRS(input) (2)'!$D23*H$8,0)</f>
        <v>0</v>
      </c>
      <c r="I24" s="100">
        <f>IF('MRS(input) (2)'!$D23&gt;0,'MRS(input) (2)'!$D23*I$8,0)</f>
        <v>0</v>
      </c>
      <c r="J24" s="100">
        <f>IF('MRS(input) (2)'!$D23&gt;0,'MRS(input) (2)'!$D23*J$8,0)</f>
        <v>0</v>
      </c>
      <c r="K24" s="100">
        <f>IF('MRS(input) (2)'!$D23&gt;0,'MRS(input) (2)'!$D23*K$8,0)</f>
        <v>0</v>
      </c>
      <c r="L24" s="100">
        <f>IF('MRS(input) (2)'!$D23&gt;0,'MRS(input) (2)'!$D23*L$8,0)</f>
        <v>0</v>
      </c>
      <c r="M24" s="100">
        <f>IF('MRS(input) (2)'!$D23&gt;0,'MRS(input) (2)'!$D23*M$8,0)</f>
        <v>0</v>
      </c>
    </row>
    <row r="25" spans="1:13" ht="17.25" customHeight="1" x14ac:dyDescent="0.2">
      <c r="A25" s="94"/>
      <c r="B25" s="104">
        <v>8</v>
      </c>
      <c r="C25" s="100">
        <f>IF('MRS(input) (2)'!$D24&gt;0,'MRS(input) (2)'!$D24*C$8,0)</f>
        <v>0</v>
      </c>
      <c r="D25" s="100">
        <f>IF('MRS(input) (2)'!$D24&gt;0,'MRS(input) (2)'!$D24*D$8,0)</f>
        <v>0</v>
      </c>
      <c r="E25" s="100">
        <f>IF('MRS(input) (2)'!$D24&gt;0,'MRS(input) (2)'!$D24*E$8,0)</f>
        <v>0</v>
      </c>
      <c r="F25" s="100">
        <f>IF('MRS(input) (2)'!$D24&gt;0,'MRS(input) (2)'!$D24*F$8,0)</f>
        <v>0</v>
      </c>
      <c r="G25" s="100">
        <f>IF('MRS(input) (2)'!$D24&gt;0,'MRS(input) (2)'!$D24*G$8,0)</f>
        <v>0</v>
      </c>
      <c r="H25" s="100">
        <f>IF('MRS(input) (2)'!$D24&gt;0,'MRS(input) (2)'!$D24*H$8,0)</f>
        <v>0</v>
      </c>
      <c r="I25" s="100">
        <f>IF('MRS(input) (2)'!$D24&gt;0,'MRS(input) (2)'!$D24*I$8,0)</f>
        <v>0</v>
      </c>
      <c r="J25" s="100">
        <f>IF('MRS(input) (2)'!$D24&gt;0,'MRS(input) (2)'!$D24*J$8,0)</f>
        <v>0</v>
      </c>
      <c r="K25" s="100">
        <f>IF('MRS(input) (2)'!$D24&gt;0,'MRS(input) (2)'!$D24*K$8,0)</f>
        <v>0</v>
      </c>
      <c r="L25" s="100">
        <f>IF('MRS(input) (2)'!$D24&gt;0,'MRS(input) (2)'!$D24*L$8,0)</f>
        <v>0</v>
      </c>
      <c r="M25" s="100">
        <f>IF('MRS(input) (2)'!$D24&gt;0,'MRS(input) (2)'!$D24*M$8,0)</f>
        <v>0</v>
      </c>
    </row>
    <row r="26" spans="1:13" ht="17.25" customHeight="1" x14ac:dyDescent="0.2">
      <c r="A26" s="94"/>
      <c r="B26" s="104">
        <v>9</v>
      </c>
      <c r="C26" s="100">
        <f>IF('MRS(input) (2)'!$D25&gt;0,'MRS(input) (2)'!$D25*C$8,0)</f>
        <v>0</v>
      </c>
      <c r="D26" s="100">
        <f>IF('MRS(input) (2)'!$D25&gt;0,'MRS(input) (2)'!$D25*D$8,0)</f>
        <v>0</v>
      </c>
      <c r="E26" s="100">
        <f>IF('MRS(input) (2)'!$D25&gt;0,'MRS(input) (2)'!$D25*E$8,0)</f>
        <v>0</v>
      </c>
      <c r="F26" s="100">
        <f>IF('MRS(input) (2)'!$D25&gt;0,'MRS(input) (2)'!$D25*F$8,0)</f>
        <v>0</v>
      </c>
      <c r="G26" s="100">
        <f>IF('MRS(input) (2)'!$D25&gt;0,'MRS(input) (2)'!$D25*G$8,0)</f>
        <v>0</v>
      </c>
      <c r="H26" s="100">
        <f>IF('MRS(input) (2)'!$D25&gt;0,'MRS(input) (2)'!$D25*H$8,0)</f>
        <v>0</v>
      </c>
      <c r="I26" s="100">
        <f>IF('MRS(input) (2)'!$D25&gt;0,'MRS(input) (2)'!$D25*I$8,0)</f>
        <v>0</v>
      </c>
      <c r="J26" s="100">
        <f>IF('MRS(input) (2)'!$D25&gt;0,'MRS(input) (2)'!$D25*J$8,0)</f>
        <v>0</v>
      </c>
      <c r="K26" s="100">
        <f>IF('MRS(input) (2)'!$D25&gt;0,'MRS(input) (2)'!$D25*K$8,0)</f>
        <v>0</v>
      </c>
      <c r="L26" s="100">
        <f>IF('MRS(input) (2)'!$D25&gt;0,'MRS(input) (2)'!$D25*L$8,0)</f>
        <v>0</v>
      </c>
      <c r="M26" s="100">
        <f>IF('MRS(input) (2)'!$D25&gt;0,'MRS(input) (2)'!$D25*M$8,0)</f>
        <v>0</v>
      </c>
    </row>
    <row r="27" spans="1:13" ht="17.25" customHeight="1" x14ac:dyDescent="0.2">
      <c r="A27" s="94"/>
      <c r="B27" s="104">
        <v>10</v>
      </c>
      <c r="C27" s="100">
        <f>IF('MRS(input) (2)'!$D26&gt;0,'MRS(input) (2)'!$D26*C$8,0)</f>
        <v>0</v>
      </c>
      <c r="D27" s="100">
        <f>IF('MRS(input) (2)'!$D26&gt;0,'MRS(input) (2)'!$D26*D$8,0)</f>
        <v>0</v>
      </c>
      <c r="E27" s="100">
        <f>IF('MRS(input) (2)'!$D26&gt;0,'MRS(input) (2)'!$D26*E$8,0)</f>
        <v>0</v>
      </c>
      <c r="F27" s="100">
        <f>IF('MRS(input) (2)'!$D26&gt;0,'MRS(input) (2)'!$D26*F$8,0)</f>
        <v>0</v>
      </c>
      <c r="G27" s="100">
        <f>IF('MRS(input) (2)'!$D26&gt;0,'MRS(input) (2)'!$D26*G$8,0)</f>
        <v>0</v>
      </c>
      <c r="H27" s="100">
        <f>IF('MRS(input) (2)'!$D26&gt;0,'MRS(input) (2)'!$D26*H$8,0)</f>
        <v>0</v>
      </c>
      <c r="I27" s="100">
        <f>IF('MRS(input) (2)'!$D26&gt;0,'MRS(input) (2)'!$D26*I$8,0)</f>
        <v>0</v>
      </c>
      <c r="J27" s="100">
        <f>IF('MRS(input) (2)'!$D26&gt;0,'MRS(input) (2)'!$D26*J$8,0)</f>
        <v>0</v>
      </c>
      <c r="K27" s="100">
        <f>IF('MRS(input) (2)'!$D26&gt;0,'MRS(input) (2)'!$D26*K$8,0)</f>
        <v>0</v>
      </c>
      <c r="L27" s="100">
        <f>IF('MRS(input) (2)'!$D26&gt;0,'MRS(input) (2)'!$D26*L$8,0)</f>
        <v>0</v>
      </c>
      <c r="M27" s="100">
        <f>IF('MRS(input) (2)'!$D26&gt;0,'MRS(input) (2)'!$D26*M$8,0)</f>
        <v>0</v>
      </c>
    </row>
    <row r="28" spans="1:13" ht="17.25" customHeight="1" x14ac:dyDescent="0.2">
      <c r="A28" s="94"/>
      <c r="B28" s="104">
        <v>11</v>
      </c>
      <c r="C28" s="100">
        <f>IF('MRS(input) (2)'!$D27&gt;0,'MRS(input) (2)'!$D27*C$8,0)</f>
        <v>0</v>
      </c>
      <c r="D28" s="100">
        <f>IF('MRS(input) (2)'!$D27&gt;0,'MRS(input) (2)'!$D27*D$8,0)</f>
        <v>0</v>
      </c>
      <c r="E28" s="100">
        <f>IF('MRS(input) (2)'!$D27&gt;0,'MRS(input) (2)'!$D27*E$8,0)</f>
        <v>0</v>
      </c>
      <c r="F28" s="100">
        <f>IF('MRS(input) (2)'!$D27&gt;0,'MRS(input) (2)'!$D27*F$8,0)</f>
        <v>0</v>
      </c>
      <c r="G28" s="100">
        <f>IF('MRS(input) (2)'!$D27&gt;0,'MRS(input) (2)'!$D27*G$8,0)</f>
        <v>0</v>
      </c>
      <c r="H28" s="100">
        <f>IF('MRS(input) (2)'!$D27&gt;0,'MRS(input) (2)'!$D27*H$8,0)</f>
        <v>0</v>
      </c>
      <c r="I28" s="100">
        <f>IF('MRS(input) (2)'!$D27&gt;0,'MRS(input) (2)'!$D27*I$8,0)</f>
        <v>0</v>
      </c>
      <c r="J28" s="100">
        <f>IF('MRS(input) (2)'!$D27&gt;0,'MRS(input) (2)'!$D27*J$8,0)</f>
        <v>0</v>
      </c>
      <c r="K28" s="100">
        <f>IF('MRS(input) (2)'!$D27&gt;0,'MRS(input) (2)'!$D27*K$8,0)</f>
        <v>0</v>
      </c>
      <c r="L28" s="100">
        <f>IF('MRS(input) (2)'!$D27&gt;0,'MRS(input) (2)'!$D27*L$8,0)</f>
        <v>0</v>
      </c>
      <c r="M28" s="100">
        <f>IF('MRS(input) (2)'!$D27&gt;0,'MRS(input) (2)'!$D27*M$8,0)</f>
        <v>0</v>
      </c>
    </row>
    <row r="29" spans="1:13" ht="17.25" customHeight="1" x14ac:dyDescent="0.2">
      <c r="A29" s="94"/>
      <c r="B29" s="104">
        <v>12</v>
      </c>
      <c r="C29" s="100">
        <f>IF('MRS(input) (2)'!$D28&gt;0,'MRS(input) (2)'!$D28*C$8,0)</f>
        <v>0</v>
      </c>
      <c r="D29" s="100">
        <f>IF('MRS(input) (2)'!$D28&gt;0,'MRS(input) (2)'!$D28*D$8,0)</f>
        <v>0</v>
      </c>
      <c r="E29" s="100">
        <f>IF('MRS(input) (2)'!$D28&gt;0,'MRS(input) (2)'!$D28*E$8,0)</f>
        <v>0</v>
      </c>
      <c r="F29" s="100">
        <f>IF('MRS(input) (2)'!$D28&gt;0,'MRS(input) (2)'!$D28*F$8,0)</f>
        <v>0</v>
      </c>
      <c r="G29" s="100">
        <f>IF('MRS(input) (2)'!$D28&gt;0,'MRS(input) (2)'!$D28*G$8,0)</f>
        <v>0</v>
      </c>
      <c r="H29" s="100">
        <f>IF('MRS(input) (2)'!$D28&gt;0,'MRS(input) (2)'!$D28*H$8,0)</f>
        <v>0</v>
      </c>
      <c r="I29" s="100">
        <f>IF('MRS(input) (2)'!$D28&gt;0,'MRS(input) (2)'!$D28*I$8,0)</f>
        <v>0</v>
      </c>
      <c r="J29" s="100">
        <f>IF('MRS(input) (2)'!$D28&gt;0,'MRS(input) (2)'!$D28*J$8,0)</f>
        <v>0</v>
      </c>
      <c r="K29" s="100">
        <f>IF('MRS(input) (2)'!$D28&gt;0,'MRS(input) (2)'!$D28*K$8,0)</f>
        <v>0</v>
      </c>
      <c r="L29" s="100">
        <f>IF('MRS(input) (2)'!$D28&gt;0,'MRS(input) (2)'!$D28*L$8,0)</f>
        <v>0</v>
      </c>
      <c r="M29" s="100">
        <f>IF('MRS(input) (2)'!$D28&gt;0,'MRS(input) (2)'!$D28*M$8,0)</f>
        <v>0</v>
      </c>
    </row>
    <row r="30" spans="1:13" ht="17.25" customHeight="1" x14ac:dyDescent="0.2">
      <c r="A30" s="94"/>
      <c r="B30" s="104">
        <v>13</v>
      </c>
      <c r="C30" s="100">
        <f>IF('MRS(input) (2)'!$D29&gt;0,'MRS(input) (2)'!$D29*C$8,0)</f>
        <v>0</v>
      </c>
      <c r="D30" s="100">
        <f>IF('MRS(input) (2)'!$D29&gt;0,'MRS(input) (2)'!$D29*D$8,0)</f>
        <v>0</v>
      </c>
      <c r="E30" s="100">
        <f>IF('MRS(input) (2)'!$D29&gt;0,'MRS(input) (2)'!$D29*E$8,0)</f>
        <v>0</v>
      </c>
      <c r="F30" s="100">
        <f>IF('MRS(input) (2)'!$D29&gt;0,'MRS(input) (2)'!$D29*F$8,0)</f>
        <v>0</v>
      </c>
      <c r="G30" s="100">
        <f>IF('MRS(input) (2)'!$D29&gt;0,'MRS(input) (2)'!$D29*G$8,0)</f>
        <v>0</v>
      </c>
      <c r="H30" s="100">
        <f>IF('MRS(input) (2)'!$D29&gt;0,'MRS(input) (2)'!$D29*H$8,0)</f>
        <v>0</v>
      </c>
      <c r="I30" s="100">
        <f>IF('MRS(input) (2)'!$D29&gt;0,'MRS(input) (2)'!$D29*I$8,0)</f>
        <v>0</v>
      </c>
      <c r="J30" s="100">
        <f>IF('MRS(input) (2)'!$D29&gt;0,'MRS(input) (2)'!$D29*J$8,0)</f>
        <v>0</v>
      </c>
      <c r="K30" s="100">
        <f>IF('MRS(input) (2)'!$D29&gt;0,'MRS(input) (2)'!$D29*K$8,0)</f>
        <v>0</v>
      </c>
      <c r="L30" s="100">
        <f>IF('MRS(input) (2)'!$D29&gt;0,'MRS(input) (2)'!$D29*L$8,0)</f>
        <v>0</v>
      </c>
      <c r="M30" s="100">
        <f>IF('MRS(input) (2)'!$D29&gt;0,'MRS(input) (2)'!$D29*M$8,0)</f>
        <v>0</v>
      </c>
    </row>
    <row r="31" spans="1:13" ht="17.25" customHeight="1" x14ac:dyDescent="0.2">
      <c r="A31" s="94"/>
      <c r="B31" s="104">
        <v>14</v>
      </c>
      <c r="C31" s="100">
        <f>IF('MRS(input) (2)'!$D30&gt;0,'MRS(input) (2)'!$D30*C$8,0)</f>
        <v>0</v>
      </c>
      <c r="D31" s="100">
        <f>IF('MRS(input) (2)'!$D30&gt;0,'MRS(input) (2)'!$D30*D$8,0)</f>
        <v>0</v>
      </c>
      <c r="E31" s="100">
        <f>IF('MRS(input) (2)'!$D30&gt;0,'MRS(input) (2)'!$D30*E$8,0)</f>
        <v>0</v>
      </c>
      <c r="F31" s="100">
        <f>IF('MRS(input) (2)'!$D30&gt;0,'MRS(input) (2)'!$D30*F$8,0)</f>
        <v>0</v>
      </c>
      <c r="G31" s="100">
        <f>IF('MRS(input) (2)'!$D30&gt;0,'MRS(input) (2)'!$D30*G$8,0)</f>
        <v>0</v>
      </c>
      <c r="H31" s="100">
        <f>IF('MRS(input) (2)'!$D30&gt;0,'MRS(input) (2)'!$D30*H$8,0)</f>
        <v>0</v>
      </c>
      <c r="I31" s="100">
        <f>IF('MRS(input) (2)'!$D30&gt;0,'MRS(input) (2)'!$D30*I$8,0)</f>
        <v>0</v>
      </c>
      <c r="J31" s="100">
        <f>IF('MRS(input) (2)'!$D30&gt;0,'MRS(input) (2)'!$D30*J$8,0)</f>
        <v>0</v>
      </c>
      <c r="K31" s="100">
        <f>IF('MRS(input) (2)'!$D30&gt;0,'MRS(input) (2)'!$D30*K$8,0)</f>
        <v>0</v>
      </c>
      <c r="L31" s="100">
        <f>IF('MRS(input) (2)'!$D30&gt;0,'MRS(input) (2)'!$D30*L$8,0)</f>
        <v>0</v>
      </c>
      <c r="M31" s="100">
        <f>IF('MRS(input) (2)'!$D30&gt;0,'MRS(input) (2)'!$D30*M$8,0)</f>
        <v>0</v>
      </c>
    </row>
    <row r="32" spans="1:13" ht="17.25" customHeight="1" x14ac:dyDescent="0.2">
      <c r="A32" s="94"/>
      <c r="B32" s="104">
        <v>15</v>
      </c>
      <c r="C32" s="100">
        <f>IF('MRS(input) (2)'!$D31&gt;0,'MRS(input) (2)'!$D31*C$8,0)</f>
        <v>0</v>
      </c>
      <c r="D32" s="100">
        <f>IF('MRS(input) (2)'!$D31&gt;0,'MRS(input) (2)'!$D31*D$8,0)</f>
        <v>0</v>
      </c>
      <c r="E32" s="100">
        <f>IF('MRS(input) (2)'!$D31&gt;0,'MRS(input) (2)'!$D31*E$8,0)</f>
        <v>0</v>
      </c>
      <c r="F32" s="100">
        <f>IF('MRS(input) (2)'!$D31&gt;0,'MRS(input) (2)'!$D31*F$8,0)</f>
        <v>0</v>
      </c>
      <c r="G32" s="100">
        <f>IF('MRS(input) (2)'!$D31&gt;0,'MRS(input) (2)'!$D31*G$8,0)</f>
        <v>0</v>
      </c>
      <c r="H32" s="100">
        <f>IF('MRS(input) (2)'!$D31&gt;0,'MRS(input) (2)'!$D31*H$8,0)</f>
        <v>0</v>
      </c>
      <c r="I32" s="100">
        <f>IF('MRS(input) (2)'!$D31&gt;0,'MRS(input) (2)'!$D31*I$8,0)</f>
        <v>0</v>
      </c>
      <c r="J32" s="100">
        <f>IF('MRS(input) (2)'!$D31&gt;0,'MRS(input) (2)'!$D31*J$8,0)</f>
        <v>0</v>
      </c>
      <c r="K32" s="100">
        <f>IF('MRS(input) (2)'!$D31&gt;0,'MRS(input) (2)'!$D31*K$8,0)</f>
        <v>0</v>
      </c>
      <c r="L32" s="100">
        <f>IF('MRS(input) (2)'!$D31&gt;0,'MRS(input) (2)'!$D31*L$8,0)</f>
        <v>0</v>
      </c>
      <c r="M32" s="100">
        <f>IF('MRS(input) (2)'!$D31&gt;0,'MRS(input) (2)'!$D31*M$8,0)</f>
        <v>0</v>
      </c>
    </row>
    <row r="33" spans="1:13" ht="17.25" customHeight="1" x14ac:dyDescent="0.2">
      <c r="A33" s="94"/>
      <c r="B33" s="104">
        <v>16</v>
      </c>
      <c r="C33" s="100">
        <f>IF('MRS(input) (2)'!$D32&gt;0,'MRS(input) (2)'!$D32*C$8,0)</f>
        <v>0</v>
      </c>
      <c r="D33" s="100">
        <f>IF('MRS(input) (2)'!$D32&gt;0,'MRS(input) (2)'!$D32*D$8,0)</f>
        <v>0</v>
      </c>
      <c r="E33" s="100">
        <f>IF('MRS(input) (2)'!$D32&gt;0,'MRS(input) (2)'!$D32*E$8,0)</f>
        <v>0</v>
      </c>
      <c r="F33" s="100">
        <f>IF('MRS(input) (2)'!$D32&gt;0,'MRS(input) (2)'!$D32*F$8,0)</f>
        <v>0</v>
      </c>
      <c r="G33" s="100">
        <f>IF('MRS(input) (2)'!$D32&gt;0,'MRS(input) (2)'!$D32*G$8,0)</f>
        <v>0</v>
      </c>
      <c r="H33" s="100">
        <f>IF('MRS(input) (2)'!$D32&gt;0,'MRS(input) (2)'!$D32*H$8,0)</f>
        <v>0</v>
      </c>
      <c r="I33" s="100">
        <f>IF('MRS(input) (2)'!$D32&gt;0,'MRS(input) (2)'!$D32*I$8,0)</f>
        <v>0</v>
      </c>
      <c r="J33" s="100">
        <f>IF('MRS(input) (2)'!$D32&gt;0,'MRS(input) (2)'!$D32*J$8,0)</f>
        <v>0</v>
      </c>
      <c r="K33" s="100">
        <f>IF('MRS(input) (2)'!$D32&gt;0,'MRS(input) (2)'!$D32*K$8,0)</f>
        <v>0</v>
      </c>
      <c r="L33" s="100">
        <f>IF('MRS(input) (2)'!$D32&gt;0,'MRS(input) (2)'!$D32*L$8,0)</f>
        <v>0</v>
      </c>
      <c r="M33" s="100">
        <f>IF('MRS(input) (2)'!$D32&gt;0,'MRS(input) (2)'!$D32*M$8,0)</f>
        <v>0</v>
      </c>
    </row>
    <row r="34" spans="1:13" ht="17.25" customHeight="1" x14ac:dyDescent="0.2">
      <c r="A34" s="94"/>
      <c r="B34" s="104">
        <v>17</v>
      </c>
      <c r="C34" s="100">
        <f>IF('MRS(input) (2)'!$D33&gt;0,'MRS(input) (2)'!$D33*C$8,0)</f>
        <v>0</v>
      </c>
      <c r="D34" s="100">
        <f>IF('MRS(input) (2)'!$D33&gt;0,'MRS(input) (2)'!$D33*D$8,0)</f>
        <v>0</v>
      </c>
      <c r="E34" s="100">
        <f>IF('MRS(input) (2)'!$D33&gt;0,'MRS(input) (2)'!$D33*E$8,0)</f>
        <v>0</v>
      </c>
      <c r="F34" s="100">
        <f>IF('MRS(input) (2)'!$D33&gt;0,'MRS(input) (2)'!$D33*F$8,0)</f>
        <v>0</v>
      </c>
      <c r="G34" s="100">
        <f>IF('MRS(input) (2)'!$D33&gt;0,'MRS(input) (2)'!$D33*G$8,0)</f>
        <v>0</v>
      </c>
      <c r="H34" s="100">
        <f>IF('MRS(input) (2)'!$D33&gt;0,'MRS(input) (2)'!$D33*H$8,0)</f>
        <v>0</v>
      </c>
      <c r="I34" s="100">
        <f>IF('MRS(input) (2)'!$D33&gt;0,'MRS(input) (2)'!$D33*I$8,0)</f>
        <v>0</v>
      </c>
      <c r="J34" s="100">
        <f>IF('MRS(input) (2)'!$D33&gt;0,'MRS(input) (2)'!$D33*J$8,0)</f>
        <v>0</v>
      </c>
      <c r="K34" s="100">
        <f>IF('MRS(input) (2)'!$D33&gt;0,'MRS(input) (2)'!$D33*K$8,0)</f>
        <v>0</v>
      </c>
      <c r="L34" s="100">
        <f>IF('MRS(input) (2)'!$D33&gt;0,'MRS(input) (2)'!$D33*L$8,0)</f>
        <v>0</v>
      </c>
      <c r="M34" s="100">
        <f>IF('MRS(input) (2)'!$D33&gt;0,'MRS(input) (2)'!$D33*M$8,0)</f>
        <v>0</v>
      </c>
    </row>
    <row r="35" spans="1:13" ht="17.25" customHeight="1" x14ac:dyDescent="0.2">
      <c r="A35" s="94"/>
      <c r="B35" s="104">
        <v>18</v>
      </c>
      <c r="C35" s="100">
        <f>IF('MRS(input) (2)'!$D34&gt;0,'MRS(input) (2)'!$D34*C$8,0)</f>
        <v>0</v>
      </c>
      <c r="D35" s="100">
        <f>IF('MRS(input) (2)'!$D34&gt;0,'MRS(input) (2)'!$D34*D$8,0)</f>
        <v>0</v>
      </c>
      <c r="E35" s="100">
        <f>IF('MRS(input) (2)'!$D34&gt;0,'MRS(input) (2)'!$D34*E$8,0)</f>
        <v>0</v>
      </c>
      <c r="F35" s="100">
        <f>IF('MRS(input) (2)'!$D34&gt;0,'MRS(input) (2)'!$D34*F$8,0)</f>
        <v>0</v>
      </c>
      <c r="G35" s="100">
        <f>IF('MRS(input) (2)'!$D34&gt;0,'MRS(input) (2)'!$D34*G$8,0)</f>
        <v>0</v>
      </c>
      <c r="H35" s="100">
        <f>IF('MRS(input) (2)'!$D34&gt;0,'MRS(input) (2)'!$D34*H$8,0)</f>
        <v>0</v>
      </c>
      <c r="I35" s="100">
        <f>IF('MRS(input) (2)'!$D34&gt;0,'MRS(input) (2)'!$D34*I$8,0)</f>
        <v>0</v>
      </c>
      <c r="J35" s="100">
        <f>IF('MRS(input) (2)'!$D34&gt;0,'MRS(input) (2)'!$D34*J$8,0)</f>
        <v>0</v>
      </c>
      <c r="K35" s="100">
        <f>IF('MRS(input) (2)'!$D34&gt;0,'MRS(input) (2)'!$D34*K$8,0)</f>
        <v>0</v>
      </c>
      <c r="L35" s="100">
        <f>IF('MRS(input) (2)'!$D34&gt;0,'MRS(input) (2)'!$D34*L$8,0)</f>
        <v>0</v>
      </c>
      <c r="M35" s="100">
        <f>IF('MRS(input) (2)'!$D34&gt;0,'MRS(input) (2)'!$D34*M$8,0)</f>
        <v>0</v>
      </c>
    </row>
    <row r="36" spans="1:13" x14ac:dyDescent="0.2">
      <c r="J36" s="92"/>
    </row>
    <row r="37" spans="1:13" ht="17.25" customHeight="1" x14ac:dyDescent="0.2">
      <c r="A37" s="94"/>
      <c r="B37" s="92" t="s">
        <v>75</v>
      </c>
    </row>
    <row r="38" spans="1:13" ht="150" customHeight="1" x14ac:dyDescent="0.2">
      <c r="A38" s="30"/>
      <c r="B38" s="17"/>
      <c r="C38" s="118" t="s">
        <v>76</v>
      </c>
      <c r="D38" s="118" t="s">
        <v>77</v>
      </c>
      <c r="E38" s="118" t="s">
        <v>78</v>
      </c>
      <c r="F38" s="118" t="s">
        <v>79</v>
      </c>
      <c r="G38" s="18"/>
      <c r="H38" s="18"/>
      <c r="J38" s="92"/>
    </row>
    <row r="39" spans="1:13" ht="17.25" customHeight="1" x14ac:dyDescent="0.2">
      <c r="A39" s="94"/>
      <c r="B39" s="104">
        <v>1</v>
      </c>
      <c r="C39" s="99">
        <f>SUMPRODUCT(C$10:E$10,C18:E18)</f>
        <v>0</v>
      </c>
      <c r="D39" s="99">
        <f>F$10*F18</f>
        <v>0</v>
      </c>
      <c r="E39" s="99">
        <f>G$10*G18</f>
        <v>0</v>
      </c>
      <c r="F39" s="99">
        <f>H$10*H18</f>
        <v>0</v>
      </c>
      <c r="G39" s="1"/>
      <c r="H39" s="19"/>
    </row>
    <row r="40" spans="1:13" ht="17.25" customHeight="1" x14ac:dyDescent="0.2">
      <c r="A40" s="94"/>
      <c r="B40" s="104">
        <v>2</v>
      </c>
      <c r="C40" s="99">
        <f t="shared" ref="C40:C56" si="1">SUMPRODUCT(C$10:E$10,C19:E19)</f>
        <v>0</v>
      </c>
      <c r="D40" s="99">
        <f t="shared" ref="D40:F56" si="2">F$10*F19</f>
        <v>0</v>
      </c>
      <c r="E40" s="99">
        <f t="shared" si="2"/>
        <v>0</v>
      </c>
      <c r="F40" s="99">
        <f t="shared" si="2"/>
        <v>0</v>
      </c>
      <c r="G40" s="1"/>
      <c r="H40" s="19"/>
    </row>
    <row r="41" spans="1:13" ht="17.25" customHeight="1" x14ac:dyDescent="0.2">
      <c r="A41" s="94"/>
      <c r="B41" s="104">
        <v>3</v>
      </c>
      <c r="C41" s="99">
        <f t="shared" si="1"/>
        <v>0</v>
      </c>
      <c r="D41" s="99">
        <f t="shared" si="2"/>
        <v>0</v>
      </c>
      <c r="E41" s="99">
        <f t="shared" si="2"/>
        <v>0</v>
      </c>
      <c r="F41" s="99">
        <f t="shared" si="2"/>
        <v>0</v>
      </c>
      <c r="G41" s="1"/>
      <c r="H41" s="19"/>
    </row>
    <row r="42" spans="1:13" ht="17.25" customHeight="1" x14ac:dyDescent="0.2">
      <c r="A42" s="94"/>
      <c r="B42" s="104">
        <v>4</v>
      </c>
      <c r="C42" s="99">
        <f t="shared" si="1"/>
        <v>0</v>
      </c>
      <c r="D42" s="99">
        <f t="shared" si="2"/>
        <v>0</v>
      </c>
      <c r="E42" s="99">
        <f t="shared" si="2"/>
        <v>0</v>
      </c>
      <c r="F42" s="99">
        <f t="shared" si="2"/>
        <v>0</v>
      </c>
      <c r="G42" s="1"/>
      <c r="H42" s="19"/>
    </row>
    <row r="43" spans="1:13" ht="17.25" customHeight="1" x14ac:dyDescent="0.2">
      <c r="A43" s="94"/>
      <c r="B43" s="104">
        <v>5</v>
      </c>
      <c r="C43" s="99">
        <f t="shared" si="1"/>
        <v>0</v>
      </c>
      <c r="D43" s="99">
        <f t="shared" si="2"/>
        <v>0</v>
      </c>
      <c r="E43" s="99">
        <f t="shared" si="2"/>
        <v>0</v>
      </c>
      <c r="F43" s="99">
        <f t="shared" si="2"/>
        <v>0</v>
      </c>
      <c r="G43" s="1"/>
      <c r="H43" s="19"/>
    </row>
    <row r="44" spans="1:13" ht="17.25" customHeight="1" x14ac:dyDescent="0.2">
      <c r="A44" s="94"/>
      <c r="B44" s="104">
        <v>6</v>
      </c>
      <c r="C44" s="99">
        <f>SUMPRODUCT(C$10:E$10,C23:E23)</f>
        <v>0</v>
      </c>
      <c r="D44" s="99">
        <f t="shared" si="2"/>
        <v>0</v>
      </c>
      <c r="E44" s="99">
        <f t="shared" si="2"/>
        <v>0</v>
      </c>
      <c r="F44" s="99">
        <f t="shared" si="2"/>
        <v>0</v>
      </c>
      <c r="G44" s="1"/>
      <c r="H44" s="19"/>
    </row>
    <row r="45" spans="1:13" ht="17.25" customHeight="1" x14ac:dyDescent="0.2">
      <c r="A45" s="94"/>
      <c r="B45" s="104">
        <v>7</v>
      </c>
      <c r="C45" s="99">
        <f t="shared" si="1"/>
        <v>0</v>
      </c>
      <c r="D45" s="99">
        <f t="shared" si="2"/>
        <v>0</v>
      </c>
      <c r="E45" s="99">
        <f t="shared" si="2"/>
        <v>0</v>
      </c>
      <c r="F45" s="99">
        <f t="shared" si="2"/>
        <v>0</v>
      </c>
      <c r="G45" s="1"/>
      <c r="H45" s="19"/>
    </row>
    <row r="46" spans="1:13" ht="17.25" customHeight="1" x14ac:dyDescent="0.2">
      <c r="A46" s="94"/>
      <c r="B46" s="104">
        <v>8</v>
      </c>
      <c r="C46" s="99">
        <f t="shared" si="1"/>
        <v>0</v>
      </c>
      <c r="D46" s="99">
        <f t="shared" si="2"/>
        <v>0</v>
      </c>
      <c r="E46" s="99">
        <f t="shared" si="2"/>
        <v>0</v>
      </c>
      <c r="F46" s="99">
        <f t="shared" si="2"/>
        <v>0</v>
      </c>
      <c r="G46" s="1"/>
      <c r="H46" s="19"/>
    </row>
    <row r="47" spans="1:13" ht="17.25" customHeight="1" x14ac:dyDescent="0.2">
      <c r="A47" s="94"/>
      <c r="B47" s="104">
        <v>9</v>
      </c>
      <c r="C47" s="99">
        <f t="shared" si="1"/>
        <v>0</v>
      </c>
      <c r="D47" s="99">
        <f t="shared" si="2"/>
        <v>0</v>
      </c>
      <c r="E47" s="99">
        <f t="shared" si="2"/>
        <v>0</v>
      </c>
      <c r="F47" s="99">
        <f t="shared" si="2"/>
        <v>0</v>
      </c>
      <c r="G47" s="1"/>
      <c r="H47" s="19"/>
    </row>
    <row r="48" spans="1:13" ht="17.25" customHeight="1" x14ac:dyDescent="0.2">
      <c r="A48" s="94"/>
      <c r="B48" s="104">
        <v>10</v>
      </c>
      <c r="C48" s="99">
        <f t="shared" si="1"/>
        <v>0</v>
      </c>
      <c r="D48" s="99">
        <f t="shared" si="2"/>
        <v>0</v>
      </c>
      <c r="E48" s="99">
        <f t="shared" si="2"/>
        <v>0</v>
      </c>
      <c r="F48" s="99">
        <f t="shared" si="2"/>
        <v>0</v>
      </c>
      <c r="G48" s="1"/>
      <c r="H48" s="19"/>
    </row>
    <row r="49" spans="1:21" ht="17.25" customHeight="1" x14ac:dyDescent="0.2">
      <c r="A49" s="94"/>
      <c r="B49" s="104">
        <v>11</v>
      </c>
      <c r="C49" s="99">
        <f t="shared" si="1"/>
        <v>0</v>
      </c>
      <c r="D49" s="99">
        <f t="shared" si="2"/>
        <v>0</v>
      </c>
      <c r="E49" s="99">
        <f t="shared" si="2"/>
        <v>0</v>
      </c>
      <c r="F49" s="99">
        <f t="shared" si="2"/>
        <v>0</v>
      </c>
      <c r="G49" s="1"/>
      <c r="H49" s="19"/>
    </row>
    <row r="50" spans="1:21" ht="17.25" customHeight="1" x14ac:dyDescent="0.2">
      <c r="A50" s="94"/>
      <c r="B50" s="104">
        <v>12</v>
      </c>
      <c r="C50" s="99">
        <f t="shared" si="1"/>
        <v>0</v>
      </c>
      <c r="D50" s="99">
        <f t="shared" si="2"/>
        <v>0</v>
      </c>
      <c r="E50" s="99">
        <f t="shared" si="2"/>
        <v>0</v>
      </c>
      <c r="F50" s="99">
        <f t="shared" si="2"/>
        <v>0</v>
      </c>
      <c r="G50" s="1"/>
      <c r="H50" s="19"/>
    </row>
    <row r="51" spans="1:21" ht="17.25" customHeight="1" x14ac:dyDescent="0.2">
      <c r="A51" s="94"/>
      <c r="B51" s="104">
        <v>13</v>
      </c>
      <c r="C51" s="99">
        <f t="shared" si="1"/>
        <v>0</v>
      </c>
      <c r="D51" s="99">
        <f t="shared" si="2"/>
        <v>0</v>
      </c>
      <c r="E51" s="99">
        <f t="shared" si="2"/>
        <v>0</v>
      </c>
      <c r="F51" s="99">
        <f t="shared" si="2"/>
        <v>0</v>
      </c>
      <c r="G51" s="1"/>
      <c r="H51" s="19"/>
    </row>
    <row r="52" spans="1:21" ht="17.25" customHeight="1" x14ac:dyDescent="0.2">
      <c r="A52" s="94"/>
      <c r="B52" s="104">
        <v>14</v>
      </c>
      <c r="C52" s="99">
        <f t="shared" si="1"/>
        <v>0</v>
      </c>
      <c r="D52" s="99">
        <f t="shared" si="2"/>
        <v>0</v>
      </c>
      <c r="E52" s="99">
        <f t="shared" si="2"/>
        <v>0</v>
      </c>
      <c r="F52" s="99">
        <f t="shared" si="2"/>
        <v>0</v>
      </c>
      <c r="G52" s="1"/>
      <c r="H52" s="19"/>
    </row>
    <row r="53" spans="1:21" ht="17.25" customHeight="1" x14ac:dyDescent="0.2">
      <c r="A53" s="94"/>
      <c r="B53" s="104">
        <v>15</v>
      </c>
      <c r="C53" s="99">
        <f t="shared" si="1"/>
        <v>0</v>
      </c>
      <c r="D53" s="99">
        <f t="shared" si="2"/>
        <v>0</v>
      </c>
      <c r="E53" s="99">
        <f t="shared" si="2"/>
        <v>0</v>
      </c>
      <c r="F53" s="99">
        <f t="shared" si="2"/>
        <v>0</v>
      </c>
      <c r="G53" s="1"/>
      <c r="H53" s="19"/>
    </row>
    <row r="54" spans="1:21" ht="17.25" customHeight="1" x14ac:dyDescent="0.2">
      <c r="A54" s="94"/>
      <c r="B54" s="104">
        <v>16</v>
      </c>
      <c r="C54" s="99">
        <f t="shared" si="1"/>
        <v>0</v>
      </c>
      <c r="D54" s="99">
        <f t="shared" si="2"/>
        <v>0</v>
      </c>
      <c r="E54" s="99">
        <f t="shared" si="2"/>
        <v>0</v>
      </c>
      <c r="F54" s="99">
        <f t="shared" si="2"/>
        <v>0</v>
      </c>
      <c r="G54" s="1"/>
      <c r="H54" s="19"/>
    </row>
    <row r="55" spans="1:21" ht="17.25" customHeight="1" x14ac:dyDescent="0.2">
      <c r="A55" s="94"/>
      <c r="B55" s="104">
        <v>17</v>
      </c>
      <c r="C55" s="99">
        <f t="shared" si="1"/>
        <v>0</v>
      </c>
      <c r="D55" s="99">
        <f t="shared" si="2"/>
        <v>0</v>
      </c>
      <c r="E55" s="99">
        <f t="shared" si="2"/>
        <v>0</v>
      </c>
      <c r="F55" s="99">
        <f t="shared" si="2"/>
        <v>0</v>
      </c>
      <c r="G55" s="1"/>
      <c r="H55" s="19"/>
    </row>
    <row r="56" spans="1:21" ht="17.25" customHeight="1" x14ac:dyDescent="0.2">
      <c r="A56" s="94"/>
      <c r="B56" s="104">
        <v>18</v>
      </c>
      <c r="C56" s="99">
        <f t="shared" si="1"/>
        <v>0</v>
      </c>
      <c r="D56" s="99">
        <f t="shared" si="2"/>
        <v>0</v>
      </c>
      <c r="E56" s="99">
        <f t="shared" si="2"/>
        <v>0</v>
      </c>
      <c r="F56" s="99">
        <f t="shared" si="2"/>
        <v>0</v>
      </c>
      <c r="G56" s="1"/>
      <c r="H56" s="19"/>
    </row>
    <row r="58" spans="1:21" ht="17.25" customHeight="1" x14ac:dyDescent="0.2">
      <c r="A58" s="94"/>
      <c r="B58" s="92" t="s">
        <v>80</v>
      </c>
    </row>
    <row r="59" spans="1:21" ht="17.25" customHeight="1" x14ac:dyDescent="0.2">
      <c r="A59" s="94"/>
      <c r="C59" s="118"/>
      <c r="D59" s="118"/>
      <c r="E59" s="118"/>
      <c r="F59" s="118"/>
      <c r="G59" s="118"/>
      <c r="H59" s="118"/>
      <c r="I59" s="118" t="s">
        <v>158</v>
      </c>
      <c r="J59" s="118"/>
    </row>
    <row r="60" spans="1:21" ht="219" customHeight="1" thickBot="1" x14ac:dyDescent="0.25">
      <c r="A60" s="30"/>
      <c r="B60" s="17"/>
      <c r="C60" s="118" t="s">
        <v>76</v>
      </c>
      <c r="D60" s="118" t="s">
        <v>77</v>
      </c>
      <c r="E60" s="118" t="s">
        <v>78</v>
      </c>
      <c r="F60" s="118" t="s">
        <v>79</v>
      </c>
      <c r="G60" s="118" t="s">
        <v>81</v>
      </c>
      <c r="H60" s="118" t="s">
        <v>82</v>
      </c>
      <c r="I60" s="118" t="s">
        <v>272</v>
      </c>
      <c r="J60" s="118" t="s">
        <v>83</v>
      </c>
    </row>
    <row r="61" spans="1:21" ht="17.25" customHeight="1" thickBot="1" x14ac:dyDescent="0.25">
      <c r="A61" s="94"/>
      <c r="B61" s="104">
        <v>1</v>
      </c>
      <c r="C61" s="99">
        <f>SUMPRODUCT(C$39:C$56,INDEX('MRS(calc_process) (3)'!$C$7:$T$24,0,$B61))</f>
        <v>0</v>
      </c>
      <c r="D61" s="99">
        <f>SUMPRODUCT(D$39:D$56,INDEX('MRS(calc_process) (3)'!$C$28:$T$45,0,$B61))</f>
        <v>0</v>
      </c>
      <c r="E61" s="99">
        <f>SUMPRODUCT(E$39:E$56,INDEX('MRS(calc_process) (3)'!$C$49:$T$66,0,$B61))</f>
        <v>0</v>
      </c>
      <c r="F61" s="99">
        <f>SUMPRODUCT(F$39:F$56,INDEX('MRS(calc_process) (3)'!$C$70:$T$87,0,$B61))</f>
        <v>0</v>
      </c>
      <c r="G61" s="20">
        <f t="shared" ref="G61:G78" si="3">SUM(C61:F61)</f>
        <v>0</v>
      </c>
      <c r="H61" s="21">
        <f>SUM(G61:G78)</f>
        <v>0</v>
      </c>
      <c r="I61" s="22">
        <f>IF(AND(B61&gt;='MRS(input)'!F$9,B61&lt;='MRS(input)'!F$10),B61,0)</f>
        <v>0</v>
      </c>
      <c r="J61" s="21">
        <f>SUMIF(I61:I78,"&gt;0",G61:G78)</f>
        <v>0</v>
      </c>
      <c r="N61" s="23"/>
      <c r="O61" s="23"/>
      <c r="P61" s="23"/>
      <c r="Q61" s="23"/>
      <c r="R61" s="23"/>
      <c r="S61" s="23"/>
      <c r="T61" s="23"/>
      <c r="U61" s="23"/>
    </row>
    <row r="62" spans="1:21" ht="17.25" customHeight="1" x14ac:dyDescent="0.2">
      <c r="A62" s="94"/>
      <c r="B62" s="104">
        <v>2</v>
      </c>
      <c r="C62" s="99">
        <f>SUMPRODUCT(C$39:C$56,INDEX('MRS(calc_process) (3)'!$C$7:$T$24,0,$B62))</f>
        <v>0</v>
      </c>
      <c r="D62" s="99">
        <f>SUMPRODUCT(D$39:D$56,INDEX('MRS(calc_process) (3)'!$C$28:$T$45,0,$B62))</f>
        <v>0</v>
      </c>
      <c r="E62" s="99">
        <f>SUMPRODUCT(E$39:E$56,INDEX('MRS(calc_process) (3)'!$C$49:$T$66,0,$B62))</f>
        <v>0</v>
      </c>
      <c r="F62" s="99">
        <f>SUMPRODUCT(F$39:F$56,INDEX('MRS(calc_process) (3)'!$C$70:$T$87,0,$B62))</f>
        <v>0</v>
      </c>
      <c r="G62" s="99">
        <f t="shared" si="3"/>
        <v>0</v>
      </c>
      <c r="I62" s="22">
        <f>IF(AND(B62&gt;='MRS(input)'!F$9,B62&lt;='MRS(input)'!F$10),B62,0)</f>
        <v>0</v>
      </c>
      <c r="J62" s="92"/>
      <c r="N62" s="23"/>
      <c r="O62" s="23"/>
      <c r="P62" s="23"/>
      <c r="Q62" s="23"/>
      <c r="R62" s="23"/>
      <c r="S62" s="23"/>
      <c r="T62" s="23"/>
      <c r="U62" s="23"/>
    </row>
    <row r="63" spans="1:21" ht="17.25" customHeight="1" x14ac:dyDescent="0.2">
      <c r="A63" s="94"/>
      <c r="B63" s="104">
        <v>3</v>
      </c>
      <c r="C63" s="99">
        <f>SUMPRODUCT(C$39:C$56,INDEX('MRS(calc_process) (3)'!$C$7:$T$24,0,$B63))</f>
        <v>0</v>
      </c>
      <c r="D63" s="99">
        <f>SUMPRODUCT(D$39:D$56,INDEX('MRS(calc_process) (3)'!$C$28:$T$45,0,$B63))</f>
        <v>0</v>
      </c>
      <c r="E63" s="99">
        <f>SUMPRODUCT(E$39:E$56,INDEX('MRS(calc_process) (3)'!$C$49:$T$66,0,$B63))</f>
        <v>0</v>
      </c>
      <c r="F63" s="99">
        <f>SUMPRODUCT(F$39:F$56,INDEX('MRS(calc_process) (3)'!$C$70:$T$87,0,$B63))</f>
        <v>0</v>
      </c>
      <c r="G63" s="99">
        <f t="shared" si="3"/>
        <v>0</v>
      </c>
      <c r="I63" s="22">
        <f>IF(AND(B63&gt;='MRS(input)'!F$9,B63&lt;='MRS(input)'!F$10),B63,0)</f>
        <v>0</v>
      </c>
      <c r="J63" s="92"/>
      <c r="N63" s="23"/>
      <c r="O63" s="23"/>
      <c r="P63" s="23"/>
      <c r="Q63" s="23"/>
      <c r="R63" s="23"/>
      <c r="S63" s="23"/>
      <c r="T63" s="23"/>
      <c r="U63" s="23"/>
    </row>
    <row r="64" spans="1:21" ht="17.25" customHeight="1" x14ac:dyDescent="0.2">
      <c r="A64" s="94"/>
      <c r="B64" s="104">
        <v>4</v>
      </c>
      <c r="C64" s="99">
        <f>SUMPRODUCT(C$39:C$56,INDEX('MRS(calc_process) (3)'!$C$7:$T$24,0,$B64))</f>
        <v>0</v>
      </c>
      <c r="D64" s="99">
        <f>SUMPRODUCT(D$39:D$56,INDEX('MRS(calc_process) (3)'!$C$28:$T$45,0,$B64))</f>
        <v>0</v>
      </c>
      <c r="E64" s="99">
        <f>SUMPRODUCT(E$39:E$56,INDEX('MRS(calc_process) (3)'!$C$49:$T$66,0,$B64))</f>
        <v>0</v>
      </c>
      <c r="F64" s="99">
        <f>SUMPRODUCT(F$39:F$56,INDEX('MRS(calc_process) (3)'!$C$70:$T$87,0,$B64))</f>
        <v>0</v>
      </c>
      <c r="G64" s="99">
        <f t="shared" si="3"/>
        <v>0</v>
      </c>
      <c r="I64" s="22">
        <f>IF(AND(B64&gt;='MRS(input)'!F$9,B64&lt;='MRS(input)'!F$10),B64,0)</f>
        <v>0</v>
      </c>
      <c r="J64" s="92"/>
      <c r="N64" s="23"/>
      <c r="O64" s="23"/>
      <c r="P64" s="23"/>
      <c r="Q64" s="23"/>
      <c r="R64" s="23"/>
      <c r="S64" s="23"/>
      <c r="T64" s="23"/>
      <c r="U64" s="23"/>
    </row>
    <row r="65" spans="1:21" ht="17.25" customHeight="1" x14ac:dyDescent="0.2">
      <c r="A65" s="94"/>
      <c r="B65" s="104">
        <v>5</v>
      </c>
      <c r="C65" s="99">
        <f>SUMPRODUCT(C$39:C$56,INDEX('MRS(calc_process) (3)'!$C$7:$T$24,0,$B65))</f>
        <v>0</v>
      </c>
      <c r="D65" s="99">
        <f>SUMPRODUCT(D$39:D$56,INDEX('MRS(calc_process) (3)'!$C$28:$T$45,0,$B65))</f>
        <v>0</v>
      </c>
      <c r="E65" s="99">
        <f>SUMPRODUCT(E$39:E$56,INDEX('MRS(calc_process) (3)'!$C$49:$T$66,0,$B65))</f>
        <v>0</v>
      </c>
      <c r="F65" s="99">
        <f>SUMPRODUCT(F$39:F$56,INDEX('MRS(calc_process) (3)'!$C$70:$T$87,0,$B65))</f>
        <v>0</v>
      </c>
      <c r="G65" s="99">
        <f t="shared" si="3"/>
        <v>0</v>
      </c>
      <c r="I65" s="22">
        <f>IF(AND(B65&gt;='MRS(input)'!F$9,B65&lt;='MRS(input)'!F$10),B65,0)</f>
        <v>0</v>
      </c>
      <c r="J65" s="92"/>
      <c r="N65" s="23"/>
      <c r="O65" s="23"/>
      <c r="P65" s="23"/>
      <c r="Q65" s="23"/>
      <c r="R65" s="23"/>
      <c r="S65" s="23"/>
      <c r="T65" s="23"/>
      <c r="U65" s="23"/>
    </row>
    <row r="66" spans="1:21" ht="17.25" customHeight="1" x14ac:dyDescent="0.2">
      <c r="A66" s="94"/>
      <c r="B66" s="104">
        <v>6</v>
      </c>
      <c r="C66" s="99">
        <f>SUMPRODUCT(C$39:C$56,INDEX('MRS(calc_process) (3)'!$C$7:$T$24,0,$B66))</f>
        <v>0</v>
      </c>
      <c r="D66" s="99">
        <f>SUMPRODUCT(D$39:D$56,INDEX('MRS(calc_process) (3)'!$C$28:$T$45,0,$B66))</f>
        <v>0</v>
      </c>
      <c r="E66" s="99">
        <f>SUMPRODUCT(E$39:E$56,INDEX('MRS(calc_process) (3)'!$C$49:$T$66,0,$B66))</f>
        <v>0</v>
      </c>
      <c r="F66" s="99">
        <f>SUMPRODUCT(F$39:F$56,INDEX('MRS(calc_process) (3)'!$C$70:$T$87,0,$B66))</f>
        <v>0</v>
      </c>
      <c r="G66" s="99">
        <f t="shared" si="3"/>
        <v>0</v>
      </c>
      <c r="I66" s="22">
        <f>IF(AND(B66&gt;='MRS(input)'!F$9,B66&lt;='MRS(input)'!F$10),B66,0)</f>
        <v>0</v>
      </c>
      <c r="J66" s="92"/>
      <c r="N66" s="23"/>
      <c r="O66" s="23"/>
      <c r="P66" s="23"/>
      <c r="Q66" s="23"/>
      <c r="R66" s="23"/>
      <c r="S66" s="23"/>
      <c r="T66" s="23"/>
      <c r="U66" s="23"/>
    </row>
    <row r="67" spans="1:21" ht="17.25" customHeight="1" x14ac:dyDescent="0.2">
      <c r="A67" s="94"/>
      <c r="B67" s="104">
        <v>7</v>
      </c>
      <c r="C67" s="99">
        <f>SUMPRODUCT(C$39:C$56,INDEX('MRS(calc_process) (3)'!$C$7:$T$24,0,$B67))</f>
        <v>0</v>
      </c>
      <c r="D67" s="99">
        <f>SUMPRODUCT(D$39:D$56,INDEX('MRS(calc_process) (3)'!$C$28:$T$45,0,$B67))</f>
        <v>0</v>
      </c>
      <c r="E67" s="99">
        <f>SUMPRODUCT(E$39:E$56,INDEX('MRS(calc_process) (3)'!$C$49:$T$66,0,$B67))</f>
        <v>0</v>
      </c>
      <c r="F67" s="99">
        <f>SUMPRODUCT(F$39:F$56,INDEX('MRS(calc_process) (3)'!$C$70:$T$87,0,$B67))</f>
        <v>0</v>
      </c>
      <c r="G67" s="99">
        <f t="shared" si="3"/>
        <v>0</v>
      </c>
      <c r="I67" s="22">
        <f>IF(AND(B67&gt;='MRS(input)'!F$9,B67&lt;='MRS(input)'!F$10),B67,0)</f>
        <v>0</v>
      </c>
      <c r="J67" s="92"/>
      <c r="N67" s="23"/>
      <c r="O67" s="23"/>
      <c r="P67" s="23"/>
      <c r="Q67" s="23"/>
      <c r="R67" s="23"/>
      <c r="S67" s="23"/>
      <c r="T67" s="23"/>
      <c r="U67" s="23"/>
    </row>
    <row r="68" spans="1:21" ht="17.25" customHeight="1" x14ac:dyDescent="0.2">
      <c r="A68" s="94"/>
      <c r="B68" s="104">
        <v>8</v>
      </c>
      <c r="C68" s="99">
        <f>SUMPRODUCT(C$39:C$56,INDEX('MRS(calc_process) (3)'!$C$7:$T$24,0,$B68))</f>
        <v>0</v>
      </c>
      <c r="D68" s="99">
        <f>SUMPRODUCT(D$39:D$56,INDEX('MRS(calc_process) (3)'!$C$28:$T$45,0,$B68))</f>
        <v>0</v>
      </c>
      <c r="E68" s="99">
        <f>SUMPRODUCT(E$39:E$56,INDEX('MRS(calc_process) (3)'!$C$49:$T$66,0,$B68))</f>
        <v>0</v>
      </c>
      <c r="F68" s="99">
        <f>SUMPRODUCT(F$39:F$56,INDEX('MRS(calc_process) (3)'!$C$70:$T$87,0,$B68))</f>
        <v>0</v>
      </c>
      <c r="G68" s="99">
        <f t="shared" si="3"/>
        <v>0</v>
      </c>
      <c r="I68" s="22">
        <f>IF(AND(B68&gt;='MRS(input)'!F$9,B68&lt;='MRS(input)'!F$10),B68,0)</f>
        <v>0</v>
      </c>
      <c r="J68" s="92"/>
      <c r="N68" s="23"/>
      <c r="O68" s="23"/>
      <c r="P68" s="23"/>
      <c r="Q68" s="23"/>
      <c r="R68" s="23"/>
      <c r="S68" s="23"/>
      <c r="T68" s="23"/>
      <c r="U68" s="23"/>
    </row>
    <row r="69" spans="1:21" ht="17.25" customHeight="1" x14ac:dyDescent="0.2">
      <c r="A69" s="94"/>
      <c r="B69" s="104">
        <v>9</v>
      </c>
      <c r="C69" s="99">
        <f>SUMPRODUCT(C$39:C$56,INDEX('MRS(calc_process) (3)'!$C$7:$T$24,0,$B69))</f>
        <v>0</v>
      </c>
      <c r="D69" s="99">
        <f>SUMPRODUCT(D$39:D$56,INDEX('MRS(calc_process) (3)'!$C$28:$T$45,0,$B69))</f>
        <v>0</v>
      </c>
      <c r="E69" s="99">
        <f>SUMPRODUCT(E$39:E$56,INDEX('MRS(calc_process) (3)'!$C$49:$T$66,0,$B69))</f>
        <v>0</v>
      </c>
      <c r="F69" s="99">
        <f>SUMPRODUCT(F$39:F$56,INDEX('MRS(calc_process) (3)'!$C$70:$T$87,0,$B69))</f>
        <v>0</v>
      </c>
      <c r="G69" s="99">
        <f t="shared" si="3"/>
        <v>0</v>
      </c>
      <c r="I69" s="22">
        <f>IF(AND(B69&gt;='MRS(input)'!F$9,B69&lt;='MRS(input)'!F$10),B69,0)</f>
        <v>0</v>
      </c>
      <c r="J69" s="92"/>
      <c r="N69" s="23"/>
      <c r="O69" s="23"/>
      <c r="P69" s="23"/>
      <c r="Q69" s="23"/>
      <c r="R69" s="23"/>
      <c r="S69" s="23"/>
      <c r="T69" s="23"/>
      <c r="U69" s="23"/>
    </row>
    <row r="70" spans="1:21" ht="17.25" customHeight="1" x14ac:dyDescent="0.2">
      <c r="A70" s="94"/>
      <c r="B70" s="104">
        <v>10</v>
      </c>
      <c r="C70" s="99">
        <f>SUMPRODUCT(C$39:C$56,INDEX('MRS(calc_process) (3)'!$C$7:$T$24,0,$B70))</f>
        <v>0</v>
      </c>
      <c r="D70" s="99">
        <f>SUMPRODUCT(D$39:D$56,INDEX('MRS(calc_process) (3)'!$C$28:$T$45,0,$B70))</f>
        <v>0</v>
      </c>
      <c r="E70" s="99">
        <f>SUMPRODUCT(E$39:E$56,INDEX('MRS(calc_process) (3)'!$C$49:$T$66,0,$B70))</f>
        <v>0</v>
      </c>
      <c r="F70" s="99">
        <f>SUMPRODUCT(F$39:F$56,INDEX('MRS(calc_process) (3)'!$C$70:$T$87,0,$B70))</f>
        <v>0</v>
      </c>
      <c r="G70" s="99">
        <f t="shared" si="3"/>
        <v>0</v>
      </c>
      <c r="I70" s="22">
        <f>IF(AND(B70&gt;='MRS(input)'!F$9,B70&lt;='MRS(input)'!F$10),B70,0)</f>
        <v>0</v>
      </c>
      <c r="J70" s="92"/>
      <c r="N70" s="23"/>
      <c r="O70" s="23"/>
      <c r="P70" s="23"/>
      <c r="Q70" s="23"/>
      <c r="R70" s="23"/>
      <c r="S70" s="23"/>
      <c r="T70" s="23"/>
      <c r="U70" s="23"/>
    </row>
    <row r="71" spans="1:21" ht="17.25" customHeight="1" x14ac:dyDescent="0.2">
      <c r="A71" s="94"/>
      <c r="B71" s="104">
        <v>11</v>
      </c>
      <c r="C71" s="99">
        <f>SUMPRODUCT(C$39:C$56,INDEX('MRS(calc_process) (3)'!$C$7:$T$24,0,$B71))</f>
        <v>0</v>
      </c>
      <c r="D71" s="99">
        <f>SUMPRODUCT(D$39:D$56,INDEX('MRS(calc_process) (3)'!$C$28:$T$45,0,$B71))</f>
        <v>0</v>
      </c>
      <c r="E71" s="99">
        <f>SUMPRODUCT(E$39:E$56,INDEX('MRS(calc_process) (3)'!$C$49:$T$66,0,$B71))</f>
        <v>0</v>
      </c>
      <c r="F71" s="99">
        <f>SUMPRODUCT(F$39:F$56,INDEX('MRS(calc_process) (3)'!$C$70:$T$87,0,$B71))</f>
        <v>0</v>
      </c>
      <c r="G71" s="99">
        <f t="shared" si="3"/>
        <v>0</v>
      </c>
      <c r="I71" s="22">
        <f>IF(AND(B71&gt;='MRS(input)'!F$9,B71&lt;='MRS(input)'!F$10),B71,0)</f>
        <v>0</v>
      </c>
      <c r="J71" s="5"/>
      <c r="N71" s="23"/>
      <c r="O71" s="23"/>
      <c r="P71" s="23"/>
      <c r="Q71" s="23"/>
      <c r="R71" s="23"/>
      <c r="S71" s="23"/>
      <c r="T71" s="23"/>
      <c r="U71" s="23"/>
    </row>
    <row r="72" spans="1:21" ht="17.25" customHeight="1" x14ac:dyDescent="0.2">
      <c r="A72" s="94"/>
      <c r="B72" s="104">
        <v>12</v>
      </c>
      <c r="C72" s="99">
        <f>SUMPRODUCT(C$39:C$56,INDEX('MRS(calc_process) (3)'!$C$7:$T$24,0,$B72))</f>
        <v>0</v>
      </c>
      <c r="D72" s="99">
        <f>SUMPRODUCT(D$39:D$56,INDEX('MRS(calc_process) (3)'!$C$28:$T$45,0,$B72))</f>
        <v>0</v>
      </c>
      <c r="E72" s="99">
        <f>SUMPRODUCT(E$39:E$56,INDEX('MRS(calc_process) (3)'!$C$49:$T$66,0,$B72))</f>
        <v>0</v>
      </c>
      <c r="F72" s="99">
        <f>SUMPRODUCT(F$39:F$56,INDEX('MRS(calc_process) (3)'!$C$70:$T$87,0,$B72))</f>
        <v>0</v>
      </c>
      <c r="G72" s="99">
        <f t="shared" si="3"/>
        <v>0</v>
      </c>
      <c r="I72" s="22">
        <f>IF(AND(B72&gt;='MRS(input)'!F$9,B72&lt;='MRS(input)'!F$10),B72,0)</f>
        <v>0</v>
      </c>
      <c r="J72" s="5"/>
      <c r="N72" s="23"/>
      <c r="O72" s="23"/>
      <c r="P72" s="23"/>
      <c r="Q72" s="23"/>
      <c r="R72" s="23"/>
      <c r="S72" s="23"/>
      <c r="T72" s="23"/>
      <c r="U72" s="23"/>
    </row>
    <row r="73" spans="1:21" ht="17.25" customHeight="1" x14ac:dyDescent="0.2">
      <c r="A73" s="94"/>
      <c r="B73" s="104">
        <v>13</v>
      </c>
      <c r="C73" s="99">
        <f>SUMPRODUCT(C$39:C$56,INDEX('MRS(calc_process) (3)'!$C$7:$T$24,0,$B73))</f>
        <v>0</v>
      </c>
      <c r="D73" s="99">
        <f>SUMPRODUCT(D$39:D$56,INDEX('MRS(calc_process) (3)'!$C$28:$T$45,0,$B73))</f>
        <v>0</v>
      </c>
      <c r="E73" s="99">
        <f>SUMPRODUCT(E$39:E$56,INDEX('MRS(calc_process) (3)'!$C$49:$T$66,0,$B73))</f>
        <v>0</v>
      </c>
      <c r="F73" s="99">
        <f>SUMPRODUCT(F$39:F$56,INDEX('MRS(calc_process) (3)'!$C$70:$T$87,0,$B73))</f>
        <v>0</v>
      </c>
      <c r="G73" s="99">
        <f t="shared" si="3"/>
        <v>0</v>
      </c>
      <c r="I73" s="22">
        <f>IF(AND(B73&gt;='MRS(input)'!F$9,B73&lt;='MRS(input)'!F$10),B73,0)</f>
        <v>0</v>
      </c>
      <c r="J73" s="24"/>
      <c r="N73" s="23"/>
      <c r="O73" s="23"/>
      <c r="P73" s="23"/>
      <c r="Q73" s="23"/>
      <c r="R73" s="23"/>
      <c r="S73" s="23"/>
      <c r="T73" s="23"/>
      <c r="U73" s="23"/>
    </row>
    <row r="74" spans="1:21" ht="17.25" customHeight="1" x14ac:dyDescent="0.2">
      <c r="A74" s="94"/>
      <c r="B74" s="104">
        <v>14</v>
      </c>
      <c r="C74" s="99">
        <f>SUMPRODUCT(C$39:C$56,INDEX('MRS(calc_process) (3)'!$C$7:$T$24,0,$B74))</f>
        <v>0</v>
      </c>
      <c r="D74" s="99">
        <f>SUMPRODUCT(D$39:D$56,INDEX('MRS(calc_process) (3)'!$C$28:$T$45,0,$B74))</f>
        <v>0</v>
      </c>
      <c r="E74" s="99">
        <f>SUMPRODUCT(E$39:E$56,INDEX('MRS(calc_process) (3)'!$C$49:$T$66,0,$B74))</f>
        <v>0</v>
      </c>
      <c r="F74" s="99">
        <f>SUMPRODUCT(F$39:F$56,INDEX('MRS(calc_process) (3)'!$C$70:$T$87,0,$B74))</f>
        <v>0</v>
      </c>
      <c r="G74" s="99">
        <f t="shared" si="3"/>
        <v>0</v>
      </c>
      <c r="I74" s="22">
        <f>IF(AND(B74&gt;='MRS(input)'!F$9,B74&lt;='MRS(input)'!F$10),B74,0)</f>
        <v>0</v>
      </c>
      <c r="J74" s="5"/>
      <c r="N74" s="23"/>
      <c r="O74" s="23"/>
      <c r="P74" s="23"/>
      <c r="Q74" s="23"/>
      <c r="R74" s="23"/>
      <c r="S74" s="23"/>
      <c r="T74" s="23"/>
      <c r="U74" s="23"/>
    </row>
    <row r="75" spans="1:21" ht="17.25" customHeight="1" x14ac:dyDescent="0.2">
      <c r="A75" s="94"/>
      <c r="B75" s="104">
        <v>15</v>
      </c>
      <c r="C75" s="99">
        <f>SUMPRODUCT(C$39:C$56,INDEX('MRS(calc_process) (3)'!$C$7:$T$24,0,$B75))</f>
        <v>0</v>
      </c>
      <c r="D75" s="99">
        <f>SUMPRODUCT(D$39:D$56,INDEX('MRS(calc_process) (3)'!$C$28:$T$45,0,$B75))</f>
        <v>0</v>
      </c>
      <c r="E75" s="99">
        <f>SUMPRODUCT(E$39:E$56,INDEX('MRS(calc_process) (3)'!$C$49:$T$66,0,$B75))</f>
        <v>0</v>
      </c>
      <c r="F75" s="99">
        <f>SUMPRODUCT(F$39:F$56,INDEX('MRS(calc_process) (3)'!$C$70:$T$87,0,$B75))</f>
        <v>0</v>
      </c>
      <c r="G75" s="99">
        <f t="shared" si="3"/>
        <v>0</v>
      </c>
      <c r="I75" s="22">
        <f>IF(AND(B75&gt;='MRS(input)'!F$9,B75&lt;='MRS(input)'!F$10),B75,0)</f>
        <v>0</v>
      </c>
      <c r="J75" s="5"/>
      <c r="N75" s="23"/>
      <c r="O75" s="23"/>
      <c r="P75" s="23"/>
      <c r="Q75" s="23"/>
      <c r="R75" s="23"/>
      <c r="S75" s="23"/>
      <c r="T75" s="23"/>
      <c r="U75" s="23"/>
    </row>
    <row r="76" spans="1:21" ht="17.25" customHeight="1" x14ac:dyDescent="0.2">
      <c r="A76" s="94"/>
      <c r="B76" s="104">
        <v>16</v>
      </c>
      <c r="C76" s="99">
        <f>SUMPRODUCT(C$39:C$56,INDEX('MRS(calc_process) (3)'!$C$7:$T$24,0,$B76))</f>
        <v>0</v>
      </c>
      <c r="D76" s="99">
        <f>SUMPRODUCT(D$39:D$56,INDEX('MRS(calc_process) (3)'!$C$28:$T$45,0,$B76))</f>
        <v>0</v>
      </c>
      <c r="E76" s="99">
        <f>SUMPRODUCT(E$39:E$56,INDEX('MRS(calc_process) (3)'!$C$49:$T$66,0,$B76))</f>
        <v>0</v>
      </c>
      <c r="F76" s="99">
        <f>SUMPRODUCT(F$39:F$56,INDEX('MRS(calc_process) (3)'!$C$70:$T$87,0,$B76))</f>
        <v>0</v>
      </c>
      <c r="G76" s="99">
        <f t="shared" si="3"/>
        <v>0</v>
      </c>
      <c r="I76" s="22">
        <f>IF(AND(B76&gt;='MRS(input)'!F$9,B76&lt;='MRS(input)'!F$10),B76,0)</f>
        <v>0</v>
      </c>
      <c r="J76" s="5"/>
      <c r="N76" s="23"/>
      <c r="O76" s="23"/>
      <c r="P76" s="23"/>
      <c r="Q76" s="23"/>
      <c r="R76" s="23"/>
      <c r="S76" s="23"/>
      <c r="T76" s="23"/>
      <c r="U76" s="23"/>
    </row>
    <row r="77" spans="1:21" ht="17.25" customHeight="1" x14ac:dyDescent="0.2">
      <c r="A77" s="94"/>
      <c r="B77" s="104">
        <v>17</v>
      </c>
      <c r="C77" s="99">
        <f>SUMPRODUCT(C$39:C$56,INDEX('MRS(calc_process) (3)'!$C$7:$T$24,0,$B77))</f>
        <v>0</v>
      </c>
      <c r="D77" s="99">
        <f>SUMPRODUCT(D$39:D$56,INDEX('MRS(calc_process) (3)'!$C$28:$T$45,0,$B77))</f>
        <v>0</v>
      </c>
      <c r="E77" s="99">
        <f>SUMPRODUCT(E$39:E$56,INDEX('MRS(calc_process) (3)'!$C$49:$T$66,0,$B77))</f>
        <v>0</v>
      </c>
      <c r="F77" s="99">
        <f>SUMPRODUCT(F$39:F$56,INDEX('MRS(calc_process) (3)'!$C$70:$T$87,0,$B77))</f>
        <v>0</v>
      </c>
      <c r="G77" s="99">
        <f t="shared" si="3"/>
        <v>0</v>
      </c>
      <c r="I77" s="22">
        <f>IF(AND(B77&gt;='MRS(input)'!F$9,B77&lt;='MRS(input)'!F$10),B77,0)</f>
        <v>0</v>
      </c>
      <c r="J77" s="5"/>
      <c r="N77" s="23"/>
      <c r="O77" s="23"/>
      <c r="P77" s="23"/>
      <c r="Q77" s="23"/>
      <c r="R77" s="23"/>
      <c r="S77" s="23"/>
      <c r="T77" s="23"/>
      <c r="U77" s="23"/>
    </row>
    <row r="78" spans="1:21" ht="17.25" customHeight="1" x14ac:dyDescent="0.2">
      <c r="A78" s="94"/>
      <c r="B78" s="104">
        <v>18</v>
      </c>
      <c r="C78" s="99">
        <f>SUMPRODUCT(C$39:C$56,INDEX('MRS(calc_process) (3)'!$C$7:$T$24,0,$B78))</f>
        <v>0</v>
      </c>
      <c r="D78" s="99">
        <f>SUMPRODUCT(D$39:D$56,INDEX('MRS(calc_process) (3)'!$C$28:$T$45,0,$B78))</f>
        <v>0</v>
      </c>
      <c r="E78" s="99">
        <f>SUMPRODUCT(E$39:E$56,INDEX('MRS(calc_process) (3)'!$C$49:$T$66,0,$B78))</f>
        <v>0</v>
      </c>
      <c r="F78" s="99">
        <f>SUMPRODUCT(F$39:F$56,INDEX('MRS(calc_process) (3)'!$C$70:$T$87,0,$B78))</f>
        <v>0</v>
      </c>
      <c r="G78" s="99">
        <f t="shared" si="3"/>
        <v>0</v>
      </c>
      <c r="I78" s="22">
        <f>IF(AND(B78&gt;='MRS(input)'!F$9,B78&lt;='MRS(input)'!F$10),B78,0)</f>
        <v>0</v>
      </c>
      <c r="J78" s="5"/>
      <c r="N78" s="23"/>
      <c r="O78" s="23"/>
      <c r="P78" s="23"/>
      <c r="Q78" s="23"/>
      <c r="R78" s="23"/>
      <c r="S78" s="23"/>
      <c r="T78" s="23"/>
      <c r="U78" s="23"/>
    </row>
  </sheetData>
  <sheetProtection password="C503" sheet="1" objects="1" scenarios="1"/>
  <mergeCells count="2">
    <mergeCell ref="B6:B7"/>
    <mergeCell ref="C9:M9"/>
  </mergeCells>
  <phoneticPr fontId="11"/>
  <pageMargins left="0.39370078740157483" right="0.39370078740157483" top="0.39370078740157483" bottom="0.39370078740157483" header="0.31496062992125984" footer="0.31496062992125984"/>
  <pageSetup paperSize="9" scale="68" fitToHeight="2" orientation="portrait" r:id="rId1"/>
  <rowBreaks count="1" manualBreakCount="1">
    <brk id="5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T88"/>
  <sheetViews>
    <sheetView view="pageBreakPreview" zoomScale="70" zoomScaleNormal="80" zoomScaleSheetLayoutView="70" workbookViewId="0"/>
  </sheetViews>
  <sheetFormatPr defaultColWidth="9" defaultRowHeight="14" x14ac:dyDescent="0.2"/>
  <cols>
    <col min="1" max="1" width="3.6328125" style="92" customWidth="1"/>
    <col min="2" max="8" width="9.08984375" style="92" customWidth="1"/>
    <col min="9" max="9" width="9.08984375" style="7" customWidth="1"/>
    <col min="10" max="20" width="9.08984375" style="92" customWidth="1"/>
    <col min="21" max="16384" width="9" style="92"/>
  </cols>
  <sheetData>
    <row r="1" spans="1:20" ht="15" customHeight="1" x14ac:dyDescent="0.2">
      <c r="T1" s="93" t="str">
        <f>'MPS(input)'!K1</f>
        <v>Monitoring Spreadsheet: JCM_MM_AM001_ver01.0</v>
      </c>
    </row>
    <row r="2" spans="1:20" ht="15" customHeight="1" x14ac:dyDescent="0.2">
      <c r="T2" s="93" t="str">
        <f>'MPS(input)'!K2</f>
        <v>Reference Number: MM001</v>
      </c>
    </row>
    <row r="3" spans="1:20" ht="27.75" customHeight="1" x14ac:dyDescent="0.2">
      <c r="A3" s="110" t="s">
        <v>280</v>
      </c>
      <c r="B3" s="12"/>
      <c r="C3" s="12"/>
      <c r="D3" s="12"/>
      <c r="E3" s="12"/>
      <c r="F3" s="12"/>
      <c r="G3" s="12"/>
      <c r="H3" s="12"/>
      <c r="I3" s="12"/>
      <c r="J3" s="12"/>
      <c r="K3" s="12"/>
      <c r="L3" s="12"/>
      <c r="M3" s="12"/>
      <c r="N3" s="12"/>
      <c r="O3" s="12"/>
      <c r="P3" s="12"/>
      <c r="Q3" s="12"/>
      <c r="R3" s="12"/>
      <c r="S3" s="12"/>
      <c r="T3" s="12"/>
    </row>
    <row r="4" spans="1:20" ht="11.25" customHeight="1" x14ac:dyDescent="0.2"/>
    <row r="5" spans="1:20" x14ac:dyDescent="0.2">
      <c r="A5" s="94"/>
      <c r="B5" s="4" t="s">
        <v>84</v>
      </c>
    </row>
    <row r="6" spans="1:20" x14ac:dyDescent="0.2">
      <c r="A6" s="94"/>
      <c r="B6" s="34"/>
      <c r="C6" s="104">
        <v>1</v>
      </c>
      <c r="D6" s="104">
        <v>2</v>
      </c>
      <c r="E6" s="104">
        <v>3</v>
      </c>
      <c r="F6" s="104">
        <v>4</v>
      </c>
      <c r="G6" s="104">
        <v>5</v>
      </c>
      <c r="H6" s="104">
        <v>6</v>
      </c>
      <c r="I6" s="104">
        <v>7</v>
      </c>
      <c r="J6" s="104">
        <v>8</v>
      </c>
      <c r="K6" s="104">
        <v>9</v>
      </c>
      <c r="L6" s="104">
        <v>10</v>
      </c>
      <c r="M6" s="104">
        <v>11</v>
      </c>
      <c r="N6" s="104">
        <v>12</v>
      </c>
      <c r="O6" s="104">
        <v>13</v>
      </c>
      <c r="P6" s="104">
        <v>14</v>
      </c>
      <c r="Q6" s="104">
        <v>15</v>
      </c>
      <c r="R6" s="104">
        <v>16</v>
      </c>
      <c r="S6" s="104">
        <v>17</v>
      </c>
      <c r="T6" s="104">
        <v>18</v>
      </c>
    </row>
    <row r="7" spans="1:20" x14ac:dyDescent="0.2">
      <c r="A7" s="94"/>
      <c r="B7" s="104">
        <v>1</v>
      </c>
      <c r="C7" s="25" t="str">
        <f>IF(C$6-$B7-1&lt;0,"",EXP(-'MRS(calc_process)'!$F$43*(C$6-$B7-1))*(1-EXP(-'MRS(calc_process)'!$F$43)))</f>
        <v/>
      </c>
      <c r="D7" s="25">
        <f>IF(D$6-$B7-1&lt;0,"",EXP(-'MRS(calc_process)'!$F$43*(D$6-$B7-1))*(1-EXP(-'MRS(calc_process)'!$F$43)))</f>
        <v>6.7606180094051727E-2</v>
      </c>
      <c r="E7" s="25">
        <f>IF(E$6-$B7-1&lt;0,"",EXP(-'MRS(calc_process)'!$F$43*(E$6-$B7-1))*(1-EXP(-'MRS(calc_process)'!$F$43)))</f>
        <v>6.3035584507142375E-2</v>
      </c>
      <c r="F7" s="25">
        <f>IF(F$6-$B7-1&lt;0,"",EXP(-'MRS(calc_process)'!$F$43*(F$6-$B7-1))*(1-EXP(-'MRS(calc_process)'!$F$43)))</f>
        <v>5.8773989428618681E-2</v>
      </c>
      <c r="G7" s="25">
        <f>IF(G$6-$B7-1&lt;0,"",EXP(-'MRS(calc_process)'!$F$43*(G$6-$B7-1))*(1-EXP(-'MRS(calc_process)'!$F$43)))</f>
        <v>5.4800504514461591E-2</v>
      </c>
      <c r="H7" s="25">
        <f>IF(H$6-$B7-1&lt;0,"",EXP(-'MRS(calc_process)'!$F$43*(H$6-$B7-1))*(1-EXP(-'MRS(calc_process)'!$F$43)))</f>
        <v>5.1095651737012006E-2</v>
      </c>
      <c r="I7" s="25">
        <f>IF(I$6-$B7-1&lt;0,"",EXP(-'MRS(calc_process)'!$F$43*(I$6-$B7-1))*(1-EXP(-'MRS(calc_process)'!$F$43)))</f>
        <v>4.7641269903656622E-2</v>
      </c>
      <c r="J7" s="25">
        <f>IF(J$6-$B7-1&lt;0,"",EXP(-'MRS(calc_process)'!$F$43*(J$6-$B7-1))*(1-EXP(-'MRS(calc_process)'!$F$43)))</f>
        <v>4.4420425630640678E-2</v>
      </c>
      <c r="K7" s="25">
        <f>IF(K$6-$B7-1&lt;0,"",EXP(-'MRS(calc_process)'!$F$43*(K$6-$B7-1))*(1-EXP(-'MRS(calc_process)'!$F$43)))</f>
        <v>4.1417330335601153E-2</v>
      </c>
      <c r="L7" s="25">
        <f>IF(L$6-$B7-1&lt;0,"",EXP(-'MRS(calc_process)'!$F$43*(L$6-$B7-1))*(1-EXP(-'MRS(calc_process)'!$F$43)))</f>
        <v>3.8617262841917667E-2</v>
      </c>
      <c r="M7" s="25">
        <f>IF(M$6-$B7-1&lt;0,"",EXP(-'MRS(calc_process)'!$F$43*(M$6-$B7-1))*(1-EXP(-'MRS(calc_process)'!$F$43)))</f>
        <v>3.6006497215487654E-2</v>
      </c>
      <c r="N7" s="25">
        <f>IF(N$6-$B7-1&lt;0,"",EXP(-'MRS(calc_process)'!$F$43*(N$6-$B7-1))*(1-EXP(-'MRS(calc_process)'!$F$43)))</f>
        <v>3.3572235480181414E-2</v>
      </c>
      <c r="O7" s="108">
        <f>IF(O$6-$B7-1&lt;0,"",EXP(-'MRS(calc_process)'!$F$43*(O$6-$B7-1))*(1-EXP(-'MRS(calc_process)'!$F$43)))</f>
        <v>3.1302544882148363E-2</v>
      </c>
      <c r="P7" s="108">
        <f>IF(P$6-$B7-1&lt;0,"",EXP(-'MRS(calc_process)'!$F$43*(P$6-$B7-1))*(1-EXP(-'MRS(calc_process)'!$F$43)))</f>
        <v>2.9186299395443698E-2</v>
      </c>
      <c r="Q7" s="108">
        <f>IF(Q$6-$B7-1&lt;0,"",EXP(-'MRS(calc_process)'!$F$43*(Q$6-$B7-1))*(1-EXP(-'MRS(calc_process)'!$F$43)))</f>
        <v>2.7213125182236415E-2</v>
      </c>
      <c r="R7" s="108">
        <f>IF(R$6-$B7-1&lt;0,"",EXP(-'MRS(calc_process)'!$F$43*(R$6-$B7-1))*(1-EXP(-'MRS(calc_process)'!$F$43)))</f>
        <v>2.5373349740244164E-2</v>
      </c>
      <c r="S7" s="108">
        <f>IF(S$6-$B7-1&lt;0,"",EXP(-'MRS(calc_process)'!$F$43*(S$6-$B7-1))*(1-EXP(-'MRS(calc_process)'!$F$43)))</f>
        <v>2.3657954488115855E-2</v>
      </c>
      <c r="T7" s="108">
        <f>IF(T$6-$B7-1&lt;0,"",EXP(-'MRS(calc_process)'!$F$43*(T$6-$B7-1))*(1-EXP(-'MRS(calc_process)'!$F$43)))</f>
        <v>2.2058530556335415E-2</v>
      </c>
    </row>
    <row r="8" spans="1:20" x14ac:dyDescent="0.2">
      <c r="A8" s="94"/>
      <c r="B8" s="104">
        <v>2</v>
      </c>
      <c r="C8" s="25" t="str">
        <f>IF(C$6-$B8-1&lt;0,"",EXP(-'MRS(calc_process)'!$F$43*(C$6-$B8-1))*(1-EXP(-'MRS(calc_process)'!$F$43)))</f>
        <v/>
      </c>
      <c r="D8" s="25" t="str">
        <f>IF(D$6-$B8-1&lt;0,"",EXP(-'MRS(calc_process)'!$F$43*(D$6-$B8-1))*(1-EXP(-'MRS(calc_process)'!$F$43)))</f>
        <v/>
      </c>
      <c r="E8" s="25">
        <f>IF(E$6-$B8-1&lt;0,"",EXP(-'MRS(calc_process)'!$F$43*(E$6-$B8-1))*(1-EXP(-'MRS(calc_process)'!$F$43)))</f>
        <v>6.7606180094051727E-2</v>
      </c>
      <c r="F8" s="25">
        <f>IF(F$6-$B8-1&lt;0,"",EXP(-'MRS(calc_process)'!$F$43*(F$6-$B8-1))*(1-EXP(-'MRS(calc_process)'!$F$43)))</f>
        <v>6.3035584507142375E-2</v>
      </c>
      <c r="G8" s="25">
        <f>IF(G$6-$B8-1&lt;0,"",EXP(-'MRS(calc_process)'!$F$43*(G$6-$B8-1))*(1-EXP(-'MRS(calc_process)'!$F$43)))</f>
        <v>5.8773989428618681E-2</v>
      </c>
      <c r="H8" s="25">
        <f>IF(H$6-$B8-1&lt;0,"",EXP(-'MRS(calc_process)'!$F$43*(H$6-$B8-1))*(1-EXP(-'MRS(calc_process)'!$F$43)))</f>
        <v>5.4800504514461591E-2</v>
      </c>
      <c r="I8" s="25">
        <f>IF(I$6-$B8-1&lt;0,"",EXP(-'MRS(calc_process)'!$F$43*(I$6-$B8-1))*(1-EXP(-'MRS(calc_process)'!$F$43)))</f>
        <v>5.1095651737012006E-2</v>
      </c>
      <c r="J8" s="25">
        <f>IF(J$6-$B8-1&lt;0,"",EXP(-'MRS(calc_process)'!$F$43*(J$6-$B8-1))*(1-EXP(-'MRS(calc_process)'!$F$43)))</f>
        <v>4.7641269903656622E-2</v>
      </c>
      <c r="K8" s="25">
        <f>IF(K$6-$B8-1&lt;0,"",EXP(-'MRS(calc_process)'!$F$43*(K$6-$B8-1))*(1-EXP(-'MRS(calc_process)'!$F$43)))</f>
        <v>4.4420425630640678E-2</v>
      </c>
      <c r="L8" s="25">
        <f>IF(L$6-$B8-1&lt;0,"",EXP(-'MRS(calc_process)'!$F$43*(L$6-$B8-1))*(1-EXP(-'MRS(calc_process)'!$F$43)))</f>
        <v>4.1417330335601153E-2</v>
      </c>
      <c r="M8" s="25">
        <f>IF(M$6-$B8-1&lt;0,"",EXP(-'MRS(calc_process)'!$F$43*(M$6-$B8-1))*(1-EXP(-'MRS(calc_process)'!$F$43)))</f>
        <v>3.8617262841917667E-2</v>
      </c>
      <c r="N8" s="25">
        <f>IF(N$6-$B8-1&lt;0,"",EXP(-'MRS(calc_process)'!$F$43*(N$6-$B8-1))*(1-EXP(-'MRS(calc_process)'!$F$43)))</f>
        <v>3.6006497215487654E-2</v>
      </c>
      <c r="O8" s="108">
        <f>IF(O$6-$B8-1&lt;0,"",EXP(-'MRS(calc_process)'!$F$43*(O$6-$B8-1))*(1-EXP(-'MRS(calc_process)'!$F$43)))</f>
        <v>3.3572235480181414E-2</v>
      </c>
      <c r="P8" s="108">
        <f>IF(P$6-$B8-1&lt;0,"",EXP(-'MRS(calc_process)'!$F$43*(P$6-$B8-1))*(1-EXP(-'MRS(calc_process)'!$F$43)))</f>
        <v>3.1302544882148363E-2</v>
      </c>
      <c r="Q8" s="108">
        <f>IF(Q$6-$B8-1&lt;0,"",EXP(-'MRS(calc_process)'!$F$43*(Q$6-$B8-1))*(1-EXP(-'MRS(calc_process)'!$F$43)))</f>
        <v>2.9186299395443698E-2</v>
      </c>
      <c r="R8" s="108">
        <f>IF(R$6-$B8-1&lt;0,"",EXP(-'MRS(calc_process)'!$F$43*(R$6-$B8-1))*(1-EXP(-'MRS(calc_process)'!$F$43)))</f>
        <v>2.7213125182236415E-2</v>
      </c>
      <c r="S8" s="108">
        <f>IF(S$6-$B8-1&lt;0,"",EXP(-'MRS(calc_process)'!$F$43*(S$6-$B8-1))*(1-EXP(-'MRS(calc_process)'!$F$43)))</f>
        <v>2.5373349740244164E-2</v>
      </c>
      <c r="T8" s="108">
        <f>IF(T$6-$B8-1&lt;0,"",EXP(-'MRS(calc_process)'!$F$43*(T$6-$B8-1))*(1-EXP(-'MRS(calc_process)'!$F$43)))</f>
        <v>2.3657954488115855E-2</v>
      </c>
    </row>
    <row r="9" spans="1:20" x14ac:dyDescent="0.2">
      <c r="A9" s="94"/>
      <c r="B9" s="104">
        <v>3</v>
      </c>
      <c r="C9" s="25" t="str">
        <f>IF(C$6-$B9-1&lt;0,"",EXP(-'MRS(calc_process)'!$F$43*(C$6-$B9-1))*(1-EXP(-'MRS(calc_process)'!$F$43)))</f>
        <v/>
      </c>
      <c r="D9" s="25" t="str">
        <f>IF(D$6-$B9-1&lt;0,"",EXP(-'MRS(calc_process)'!$F$43*(D$6-$B9-1))*(1-EXP(-'MRS(calc_process)'!$F$43)))</f>
        <v/>
      </c>
      <c r="E9" s="25" t="str">
        <f>IF(E$6-$B9-1&lt;0,"",EXP(-'MRS(calc_process)'!$F$43*(E$6-$B9-1))*(1-EXP(-'MRS(calc_process)'!$F$43)))</f>
        <v/>
      </c>
      <c r="F9" s="25">
        <f>IF(F$6-$B9-1&lt;0,"",EXP(-'MRS(calc_process)'!$F$43*(F$6-$B9-1))*(1-EXP(-'MRS(calc_process)'!$F$43)))</f>
        <v>6.7606180094051727E-2</v>
      </c>
      <c r="G9" s="25">
        <f>IF(G$6-$B9-1&lt;0,"",EXP(-'MRS(calc_process)'!$F$43*(G$6-$B9-1))*(1-EXP(-'MRS(calc_process)'!$F$43)))</f>
        <v>6.3035584507142375E-2</v>
      </c>
      <c r="H9" s="25">
        <f>IF(H$6-$B9-1&lt;0,"",EXP(-'MRS(calc_process)'!$F$43*(H$6-$B9-1))*(1-EXP(-'MRS(calc_process)'!$F$43)))</f>
        <v>5.8773989428618681E-2</v>
      </c>
      <c r="I9" s="25">
        <f>IF(I$6-$B9-1&lt;0,"",EXP(-'MRS(calc_process)'!$F$43*(I$6-$B9-1))*(1-EXP(-'MRS(calc_process)'!$F$43)))</f>
        <v>5.4800504514461591E-2</v>
      </c>
      <c r="J9" s="25">
        <f>IF(J$6-$B9-1&lt;0,"",EXP(-'MRS(calc_process)'!$F$43*(J$6-$B9-1))*(1-EXP(-'MRS(calc_process)'!$F$43)))</f>
        <v>5.1095651737012006E-2</v>
      </c>
      <c r="K9" s="25">
        <f>IF(K$6-$B9-1&lt;0,"",EXP(-'MRS(calc_process)'!$F$43*(K$6-$B9-1))*(1-EXP(-'MRS(calc_process)'!$F$43)))</f>
        <v>4.7641269903656622E-2</v>
      </c>
      <c r="L9" s="25">
        <f>IF(L$6-$B9-1&lt;0,"",EXP(-'MRS(calc_process)'!$F$43*(L$6-$B9-1))*(1-EXP(-'MRS(calc_process)'!$F$43)))</f>
        <v>4.4420425630640678E-2</v>
      </c>
      <c r="M9" s="25">
        <f>IF(M$6-$B9-1&lt;0,"",EXP(-'MRS(calc_process)'!$F$43*(M$6-$B9-1))*(1-EXP(-'MRS(calc_process)'!$F$43)))</f>
        <v>4.1417330335601153E-2</v>
      </c>
      <c r="N9" s="25">
        <f>IF(N$6-$B9-1&lt;0,"",EXP(-'MRS(calc_process)'!$F$43*(N$6-$B9-1))*(1-EXP(-'MRS(calc_process)'!$F$43)))</f>
        <v>3.8617262841917667E-2</v>
      </c>
      <c r="O9" s="108">
        <f>IF(O$6-$B9-1&lt;0,"",EXP(-'MRS(calc_process)'!$F$43*(O$6-$B9-1))*(1-EXP(-'MRS(calc_process)'!$F$43)))</f>
        <v>3.6006497215487654E-2</v>
      </c>
      <c r="P9" s="108">
        <f>IF(P$6-$B9-1&lt;0,"",EXP(-'MRS(calc_process)'!$F$43*(P$6-$B9-1))*(1-EXP(-'MRS(calc_process)'!$F$43)))</f>
        <v>3.3572235480181414E-2</v>
      </c>
      <c r="Q9" s="108">
        <f>IF(Q$6-$B9-1&lt;0,"",EXP(-'MRS(calc_process)'!$F$43*(Q$6-$B9-1))*(1-EXP(-'MRS(calc_process)'!$F$43)))</f>
        <v>3.1302544882148363E-2</v>
      </c>
      <c r="R9" s="108">
        <f>IF(R$6-$B9-1&lt;0,"",EXP(-'MRS(calc_process)'!$F$43*(R$6-$B9-1))*(1-EXP(-'MRS(calc_process)'!$F$43)))</f>
        <v>2.9186299395443698E-2</v>
      </c>
      <c r="S9" s="108">
        <f>IF(S$6-$B9-1&lt;0,"",EXP(-'MRS(calc_process)'!$F$43*(S$6-$B9-1))*(1-EXP(-'MRS(calc_process)'!$F$43)))</f>
        <v>2.7213125182236415E-2</v>
      </c>
      <c r="T9" s="108">
        <f>IF(T$6-$B9-1&lt;0,"",EXP(-'MRS(calc_process)'!$F$43*(T$6-$B9-1))*(1-EXP(-'MRS(calc_process)'!$F$43)))</f>
        <v>2.5373349740244164E-2</v>
      </c>
    </row>
    <row r="10" spans="1:20" x14ac:dyDescent="0.2">
      <c r="A10" s="94"/>
      <c r="B10" s="104">
        <v>4</v>
      </c>
      <c r="C10" s="25" t="str">
        <f>IF(C$6-$B10-1&lt;0,"",EXP(-'MRS(calc_process)'!$F$43*(C$6-$B10-1))*(1-EXP(-'MRS(calc_process)'!$F$43)))</f>
        <v/>
      </c>
      <c r="D10" s="25" t="str">
        <f>IF(D$6-$B10-1&lt;0,"",EXP(-'MRS(calc_process)'!$F$43*(D$6-$B10-1))*(1-EXP(-'MRS(calc_process)'!$F$43)))</f>
        <v/>
      </c>
      <c r="E10" s="25" t="str">
        <f>IF(E$6-$B10-1&lt;0,"",EXP(-'MRS(calc_process)'!$F$43*(E$6-$B10-1))*(1-EXP(-'MRS(calc_process)'!$F$43)))</f>
        <v/>
      </c>
      <c r="F10" s="25" t="str">
        <f>IF(F$6-$B10-1&lt;0,"",EXP(-'MRS(calc_process)'!$F$43*(F$6-$B10-1))*(1-EXP(-'MRS(calc_process)'!$F$43)))</f>
        <v/>
      </c>
      <c r="G10" s="25">
        <f>IF(G$6-$B10-1&lt;0,"",EXP(-'MRS(calc_process)'!$F$43*(G$6-$B10-1))*(1-EXP(-'MRS(calc_process)'!$F$43)))</f>
        <v>6.7606180094051727E-2</v>
      </c>
      <c r="H10" s="25">
        <f>IF(H$6-$B10-1&lt;0,"",EXP(-'MRS(calc_process)'!$F$43*(H$6-$B10-1))*(1-EXP(-'MRS(calc_process)'!$F$43)))</f>
        <v>6.3035584507142375E-2</v>
      </c>
      <c r="I10" s="25">
        <f>IF(I$6-$B10-1&lt;0,"",EXP(-'MRS(calc_process)'!$F$43*(I$6-$B10-1))*(1-EXP(-'MRS(calc_process)'!$F$43)))</f>
        <v>5.8773989428618681E-2</v>
      </c>
      <c r="J10" s="25">
        <f>IF(J$6-$B10-1&lt;0,"",EXP(-'MRS(calc_process)'!$F$43*(J$6-$B10-1))*(1-EXP(-'MRS(calc_process)'!$F$43)))</f>
        <v>5.4800504514461591E-2</v>
      </c>
      <c r="K10" s="25">
        <f>IF(K$6-$B10-1&lt;0,"",EXP(-'MRS(calc_process)'!$F$43*(K$6-$B10-1))*(1-EXP(-'MRS(calc_process)'!$F$43)))</f>
        <v>5.1095651737012006E-2</v>
      </c>
      <c r="L10" s="25">
        <f>IF(L$6-$B10-1&lt;0,"",EXP(-'MRS(calc_process)'!$F$43*(L$6-$B10-1))*(1-EXP(-'MRS(calc_process)'!$F$43)))</f>
        <v>4.7641269903656622E-2</v>
      </c>
      <c r="M10" s="25">
        <f>IF(M$6-$B10-1&lt;0,"",EXP(-'MRS(calc_process)'!$F$43*(M$6-$B10-1))*(1-EXP(-'MRS(calc_process)'!$F$43)))</f>
        <v>4.4420425630640678E-2</v>
      </c>
      <c r="N10" s="25">
        <f>IF(N$6-$B10-1&lt;0,"",EXP(-'MRS(calc_process)'!$F$43*(N$6-$B10-1))*(1-EXP(-'MRS(calc_process)'!$F$43)))</f>
        <v>4.1417330335601153E-2</v>
      </c>
      <c r="O10" s="108">
        <f>IF(O$6-$B10-1&lt;0,"",EXP(-'MRS(calc_process)'!$F$43*(O$6-$B10-1))*(1-EXP(-'MRS(calc_process)'!$F$43)))</f>
        <v>3.8617262841917667E-2</v>
      </c>
      <c r="P10" s="108">
        <f>IF(P$6-$B10-1&lt;0,"",EXP(-'MRS(calc_process)'!$F$43*(P$6-$B10-1))*(1-EXP(-'MRS(calc_process)'!$F$43)))</f>
        <v>3.6006497215487654E-2</v>
      </c>
      <c r="Q10" s="108">
        <f>IF(Q$6-$B10-1&lt;0,"",EXP(-'MRS(calc_process)'!$F$43*(Q$6-$B10-1))*(1-EXP(-'MRS(calc_process)'!$F$43)))</f>
        <v>3.3572235480181414E-2</v>
      </c>
      <c r="R10" s="108">
        <f>IF(R$6-$B10-1&lt;0,"",EXP(-'MRS(calc_process)'!$F$43*(R$6-$B10-1))*(1-EXP(-'MRS(calc_process)'!$F$43)))</f>
        <v>3.1302544882148363E-2</v>
      </c>
      <c r="S10" s="108">
        <f>IF(S$6-$B10-1&lt;0,"",EXP(-'MRS(calc_process)'!$F$43*(S$6-$B10-1))*(1-EXP(-'MRS(calc_process)'!$F$43)))</f>
        <v>2.9186299395443698E-2</v>
      </c>
      <c r="T10" s="108">
        <f>IF(T$6-$B10-1&lt;0,"",EXP(-'MRS(calc_process)'!$F$43*(T$6-$B10-1))*(1-EXP(-'MRS(calc_process)'!$F$43)))</f>
        <v>2.7213125182236415E-2</v>
      </c>
    </row>
    <row r="11" spans="1:20" x14ac:dyDescent="0.2">
      <c r="A11" s="94"/>
      <c r="B11" s="104">
        <v>5</v>
      </c>
      <c r="C11" s="25" t="str">
        <f>IF(C$6-$B11-1&lt;0,"",EXP(-'MRS(calc_process)'!$F$43*(C$6-$B11-1))*(1-EXP(-'MRS(calc_process)'!$F$43)))</f>
        <v/>
      </c>
      <c r="D11" s="25" t="str">
        <f>IF(D$6-$B11-1&lt;0,"",EXP(-'MRS(calc_process)'!$F$43*(D$6-$B11-1))*(1-EXP(-'MRS(calc_process)'!$F$43)))</f>
        <v/>
      </c>
      <c r="E11" s="25" t="str">
        <f>IF(E$6-$B11-1&lt;0,"",EXP(-'MRS(calc_process)'!$F$43*(E$6-$B11-1))*(1-EXP(-'MRS(calc_process)'!$F$43)))</f>
        <v/>
      </c>
      <c r="F11" s="25" t="str">
        <f>IF(F$6-$B11-1&lt;0,"",EXP(-'MRS(calc_process)'!$F$43*(F$6-$B11-1))*(1-EXP(-'MRS(calc_process)'!$F$43)))</f>
        <v/>
      </c>
      <c r="G11" s="25" t="str">
        <f>IF(G$6-$B11-1&lt;0,"",EXP(-'MRS(calc_process)'!$F$43*(G$6-$B11-1))*(1-EXP(-'MRS(calc_process)'!$F$43)))</f>
        <v/>
      </c>
      <c r="H11" s="25">
        <f>IF(H$6-$B11-1&lt;0,"",EXP(-'MRS(calc_process)'!$F$43*(H$6-$B11-1))*(1-EXP(-'MRS(calc_process)'!$F$43)))</f>
        <v>6.7606180094051727E-2</v>
      </c>
      <c r="I11" s="25">
        <f>IF(I$6-$B11-1&lt;0,"",EXP(-'MRS(calc_process)'!$F$43*(I$6-$B11-1))*(1-EXP(-'MRS(calc_process)'!$F$43)))</f>
        <v>6.3035584507142375E-2</v>
      </c>
      <c r="J11" s="25">
        <f>IF(J$6-$B11-1&lt;0,"",EXP(-'MRS(calc_process)'!$F$43*(J$6-$B11-1))*(1-EXP(-'MRS(calc_process)'!$F$43)))</f>
        <v>5.8773989428618681E-2</v>
      </c>
      <c r="K11" s="25">
        <f>IF(K$6-$B11-1&lt;0,"",EXP(-'MRS(calc_process)'!$F$43*(K$6-$B11-1))*(1-EXP(-'MRS(calc_process)'!$F$43)))</f>
        <v>5.4800504514461591E-2</v>
      </c>
      <c r="L11" s="25">
        <f>IF(L$6-$B11-1&lt;0,"",EXP(-'MRS(calc_process)'!$F$43*(L$6-$B11-1))*(1-EXP(-'MRS(calc_process)'!$F$43)))</f>
        <v>5.1095651737012006E-2</v>
      </c>
      <c r="M11" s="25">
        <f>IF(M$6-$B11-1&lt;0,"",EXP(-'MRS(calc_process)'!$F$43*(M$6-$B11-1))*(1-EXP(-'MRS(calc_process)'!$F$43)))</f>
        <v>4.7641269903656622E-2</v>
      </c>
      <c r="N11" s="25">
        <f>IF(N$6-$B11-1&lt;0,"",EXP(-'MRS(calc_process)'!$F$43*(N$6-$B11-1))*(1-EXP(-'MRS(calc_process)'!$F$43)))</f>
        <v>4.4420425630640678E-2</v>
      </c>
      <c r="O11" s="108">
        <f>IF(O$6-$B11-1&lt;0,"",EXP(-'MRS(calc_process)'!$F$43*(O$6-$B11-1))*(1-EXP(-'MRS(calc_process)'!$F$43)))</f>
        <v>4.1417330335601153E-2</v>
      </c>
      <c r="P11" s="108">
        <f>IF(P$6-$B11-1&lt;0,"",EXP(-'MRS(calc_process)'!$F$43*(P$6-$B11-1))*(1-EXP(-'MRS(calc_process)'!$F$43)))</f>
        <v>3.8617262841917667E-2</v>
      </c>
      <c r="Q11" s="108">
        <f>IF(Q$6-$B11-1&lt;0,"",EXP(-'MRS(calc_process)'!$F$43*(Q$6-$B11-1))*(1-EXP(-'MRS(calc_process)'!$F$43)))</f>
        <v>3.6006497215487654E-2</v>
      </c>
      <c r="R11" s="108">
        <f>IF(R$6-$B11-1&lt;0,"",EXP(-'MRS(calc_process)'!$F$43*(R$6-$B11-1))*(1-EXP(-'MRS(calc_process)'!$F$43)))</f>
        <v>3.3572235480181414E-2</v>
      </c>
      <c r="S11" s="108">
        <f>IF(S$6-$B11-1&lt;0,"",EXP(-'MRS(calc_process)'!$F$43*(S$6-$B11-1))*(1-EXP(-'MRS(calc_process)'!$F$43)))</f>
        <v>3.1302544882148363E-2</v>
      </c>
      <c r="T11" s="108">
        <f>IF(T$6-$B11-1&lt;0,"",EXP(-'MRS(calc_process)'!$F$43*(T$6-$B11-1))*(1-EXP(-'MRS(calc_process)'!$F$43)))</f>
        <v>2.9186299395443698E-2</v>
      </c>
    </row>
    <row r="12" spans="1:20" x14ac:dyDescent="0.2">
      <c r="A12" s="94"/>
      <c r="B12" s="104">
        <v>6</v>
      </c>
      <c r="C12" s="25" t="str">
        <f>IF(C$6-$B12-1&lt;0,"",EXP(-'MRS(calc_process)'!$F$43*(C$6-$B12-1))*(1-EXP(-'MRS(calc_process)'!$F$43)))</f>
        <v/>
      </c>
      <c r="D12" s="25" t="str">
        <f>IF(D$6-$B12-1&lt;0,"",EXP(-'MRS(calc_process)'!$F$43*(D$6-$B12-1))*(1-EXP(-'MRS(calc_process)'!$F$43)))</f>
        <v/>
      </c>
      <c r="E12" s="25" t="str">
        <f>IF(E$6-$B12-1&lt;0,"",EXP(-'MRS(calc_process)'!$F$43*(E$6-$B12-1))*(1-EXP(-'MRS(calc_process)'!$F$43)))</f>
        <v/>
      </c>
      <c r="F12" s="25" t="str">
        <f>IF(F$6-$B12-1&lt;0,"",EXP(-'MRS(calc_process)'!$F$43*(F$6-$B12-1))*(1-EXP(-'MRS(calc_process)'!$F$43)))</f>
        <v/>
      </c>
      <c r="G12" s="25" t="str">
        <f>IF(G$6-$B12-1&lt;0,"",EXP(-'MRS(calc_process)'!$F$43*(G$6-$B12-1))*(1-EXP(-'MRS(calc_process)'!$F$43)))</f>
        <v/>
      </c>
      <c r="H12" s="25" t="str">
        <f>IF(H$6-$B12-1&lt;0,"",EXP(-'MRS(calc_process)'!$F$43*(H$6-$B12-1))*(1-EXP(-'MRS(calc_process)'!$F$43)))</f>
        <v/>
      </c>
      <c r="I12" s="25">
        <f>IF(I$6-$B12-1&lt;0,"",EXP(-'MRS(calc_process)'!$F$43*(I$6-$B12-1))*(1-EXP(-'MRS(calc_process)'!$F$43)))</f>
        <v>6.7606180094051727E-2</v>
      </c>
      <c r="J12" s="25">
        <f>IF(J$6-$B12-1&lt;0,"",EXP(-'MRS(calc_process)'!$F$43*(J$6-$B12-1))*(1-EXP(-'MRS(calc_process)'!$F$43)))</f>
        <v>6.3035584507142375E-2</v>
      </c>
      <c r="K12" s="25">
        <f>IF(K$6-$B12-1&lt;0,"",EXP(-'MRS(calc_process)'!$F$43*(K$6-$B12-1))*(1-EXP(-'MRS(calc_process)'!$F$43)))</f>
        <v>5.8773989428618681E-2</v>
      </c>
      <c r="L12" s="25">
        <f>IF(L$6-$B12-1&lt;0,"",EXP(-'MRS(calc_process)'!$F$43*(L$6-$B12-1))*(1-EXP(-'MRS(calc_process)'!$F$43)))</f>
        <v>5.4800504514461591E-2</v>
      </c>
      <c r="M12" s="25">
        <f>IF(M$6-$B12-1&lt;0,"",EXP(-'MRS(calc_process)'!$F$43*(M$6-$B12-1))*(1-EXP(-'MRS(calc_process)'!$F$43)))</f>
        <v>5.1095651737012006E-2</v>
      </c>
      <c r="N12" s="25">
        <f>IF(N$6-$B12-1&lt;0,"",EXP(-'MRS(calc_process)'!$F$43*(N$6-$B12-1))*(1-EXP(-'MRS(calc_process)'!$F$43)))</f>
        <v>4.7641269903656622E-2</v>
      </c>
      <c r="O12" s="108">
        <f>IF(O$6-$B12-1&lt;0,"",EXP(-'MRS(calc_process)'!$F$43*(O$6-$B12-1))*(1-EXP(-'MRS(calc_process)'!$F$43)))</f>
        <v>4.4420425630640678E-2</v>
      </c>
      <c r="P12" s="108">
        <f>IF(P$6-$B12-1&lt;0,"",EXP(-'MRS(calc_process)'!$F$43*(P$6-$B12-1))*(1-EXP(-'MRS(calc_process)'!$F$43)))</f>
        <v>4.1417330335601153E-2</v>
      </c>
      <c r="Q12" s="108">
        <f>IF(Q$6-$B12-1&lt;0,"",EXP(-'MRS(calc_process)'!$F$43*(Q$6-$B12-1))*(1-EXP(-'MRS(calc_process)'!$F$43)))</f>
        <v>3.8617262841917667E-2</v>
      </c>
      <c r="R12" s="108">
        <f>IF(R$6-$B12-1&lt;0,"",EXP(-'MRS(calc_process)'!$F$43*(R$6-$B12-1))*(1-EXP(-'MRS(calc_process)'!$F$43)))</f>
        <v>3.6006497215487654E-2</v>
      </c>
      <c r="S12" s="108">
        <f>IF(S$6-$B12-1&lt;0,"",EXP(-'MRS(calc_process)'!$F$43*(S$6-$B12-1))*(1-EXP(-'MRS(calc_process)'!$F$43)))</f>
        <v>3.3572235480181414E-2</v>
      </c>
      <c r="T12" s="108">
        <f>IF(T$6-$B12-1&lt;0,"",EXP(-'MRS(calc_process)'!$F$43*(T$6-$B12-1))*(1-EXP(-'MRS(calc_process)'!$F$43)))</f>
        <v>3.1302544882148363E-2</v>
      </c>
    </row>
    <row r="13" spans="1:20" x14ac:dyDescent="0.2">
      <c r="A13" s="94"/>
      <c r="B13" s="104">
        <v>7</v>
      </c>
      <c r="C13" s="25" t="str">
        <f>IF(C$6-$B13-1&lt;0,"",EXP(-'MRS(calc_process)'!$F$43*(C$6-$B13-1))*(1-EXP(-'MRS(calc_process)'!$F$43)))</f>
        <v/>
      </c>
      <c r="D13" s="25" t="str">
        <f>IF(D$6-$B13-1&lt;0,"",EXP(-'MRS(calc_process)'!$F$43*(D$6-$B13-1))*(1-EXP(-'MRS(calc_process)'!$F$43)))</f>
        <v/>
      </c>
      <c r="E13" s="25" t="str">
        <f>IF(E$6-$B13-1&lt;0,"",EXP(-'MRS(calc_process)'!$F$43*(E$6-$B13-1))*(1-EXP(-'MRS(calc_process)'!$F$43)))</f>
        <v/>
      </c>
      <c r="F13" s="25" t="str">
        <f>IF(F$6-$B13-1&lt;0,"",EXP(-'MRS(calc_process)'!$F$43*(F$6-$B13-1))*(1-EXP(-'MRS(calc_process)'!$F$43)))</f>
        <v/>
      </c>
      <c r="G13" s="25" t="str">
        <f>IF(G$6-$B13-1&lt;0,"",EXP(-'MRS(calc_process)'!$F$43*(G$6-$B13-1))*(1-EXP(-'MRS(calc_process)'!$F$43)))</f>
        <v/>
      </c>
      <c r="H13" s="25" t="str">
        <f>IF(H$6-$B13-1&lt;0,"",EXP(-'MRS(calc_process)'!$F$43*(H$6-$B13-1))*(1-EXP(-'MRS(calc_process)'!$F$43)))</f>
        <v/>
      </c>
      <c r="I13" s="25" t="str">
        <f>IF(I$6-$B13-1&lt;0,"",EXP(-'MRS(calc_process)'!$F$43*(I$6-$B13-1))*(1-EXP(-'MRS(calc_process)'!$F$43)))</f>
        <v/>
      </c>
      <c r="J13" s="25">
        <f>IF(J$6-$B13-1&lt;0,"",EXP(-'MRS(calc_process)'!$F$43*(J$6-$B13-1))*(1-EXP(-'MRS(calc_process)'!$F$43)))</f>
        <v>6.7606180094051727E-2</v>
      </c>
      <c r="K13" s="25">
        <f>IF(K$6-$B13-1&lt;0,"",EXP(-'MRS(calc_process)'!$F$43*(K$6-$B13-1))*(1-EXP(-'MRS(calc_process)'!$F$43)))</f>
        <v>6.3035584507142375E-2</v>
      </c>
      <c r="L13" s="25">
        <f>IF(L$6-$B13-1&lt;0,"",EXP(-'MRS(calc_process)'!$F$43*(L$6-$B13-1))*(1-EXP(-'MRS(calc_process)'!$F$43)))</f>
        <v>5.8773989428618681E-2</v>
      </c>
      <c r="M13" s="25">
        <f>IF(M$6-$B13-1&lt;0,"",EXP(-'MRS(calc_process)'!$F$43*(M$6-$B13-1))*(1-EXP(-'MRS(calc_process)'!$F$43)))</f>
        <v>5.4800504514461591E-2</v>
      </c>
      <c r="N13" s="25">
        <f>IF(N$6-$B13-1&lt;0,"",EXP(-'MRS(calc_process)'!$F$43*(N$6-$B13-1))*(1-EXP(-'MRS(calc_process)'!$F$43)))</f>
        <v>5.1095651737012006E-2</v>
      </c>
      <c r="O13" s="108">
        <f>IF(O$6-$B13-1&lt;0,"",EXP(-'MRS(calc_process)'!$F$43*(O$6-$B13-1))*(1-EXP(-'MRS(calc_process)'!$F$43)))</f>
        <v>4.7641269903656622E-2</v>
      </c>
      <c r="P13" s="108">
        <f>IF(P$6-$B13-1&lt;0,"",EXP(-'MRS(calc_process)'!$F$43*(P$6-$B13-1))*(1-EXP(-'MRS(calc_process)'!$F$43)))</f>
        <v>4.4420425630640678E-2</v>
      </c>
      <c r="Q13" s="108">
        <f>IF(Q$6-$B13-1&lt;0,"",EXP(-'MRS(calc_process)'!$F$43*(Q$6-$B13-1))*(1-EXP(-'MRS(calc_process)'!$F$43)))</f>
        <v>4.1417330335601153E-2</v>
      </c>
      <c r="R13" s="108">
        <f>IF(R$6-$B13-1&lt;0,"",EXP(-'MRS(calc_process)'!$F$43*(R$6-$B13-1))*(1-EXP(-'MRS(calc_process)'!$F$43)))</f>
        <v>3.8617262841917667E-2</v>
      </c>
      <c r="S13" s="108">
        <f>IF(S$6-$B13-1&lt;0,"",EXP(-'MRS(calc_process)'!$F$43*(S$6-$B13-1))*(1-EXP(-'MRS(calc_process)'!$F$43)))</f>
        <v>3.6006497215487654E-2</v>
      </c>
      <c r="T13" s="108">
        <f>IF(T$6-$B13-1&lt;0,"",EXP(-'MRS(calc_process)'!$F$43*(T$6-$B13-1))*(1-EXP(-'MRS(calc_process)'!$F$43)))</f>
        <v>3.3572235480181414E-2</v>
      </c>
    </row>
    <row r="14" spans="1:20" x14ac:dyDescent="0.2">
      <c r="A14" s="94"/>
      <c r="B14" s="104">
        <v>8</v>
      </c>
      <c r="C14" s="25" t="str">
        <f>IF(C$6-$B14-1&lt;0,"",EXP(-'MRS(calc_process)'!$F$43*(C$6-$B14-1))*(1-EXP(-'MRS(calc_process)'!$F$43)))</f>
        <v/>
      </c>
      <c r="D14" s="25" t="str">
        <f>IF(D$6-$B14-1&lt;0,"",EXP(-'MRS(calc_process)'!$F$43*(D$6-$B14-1))*(1-EXP(-'MRS(calc_process)'!$F$43)))</f>
        <v/>
      </c>
      <c r="E14" s="25" t="str">
        <f>IF(E$6-$B14-1&lt;0,"",EXP(-'MRS(calc_process)'!$F$43*(E$6-$B14-1))*(1-EXP(-'MRS(calc_process)'!$F$43)))</f>
        <v/>
      </c>
      <c r="F14" s="25" t="str">
        <f>IF(F$6-$B14-1&lt;0,"",EXP(-'MRS(calc_process)'!$F$43*(F$6-$B14-1))*(1-EXP(-'MRS(calc_process)'!$F$43)))</f>
        <v/>
      </c>
      <c r="G14" s="25" t="str">
        <f>IF(G$6-$B14-1&lt;0,"",EXP(-'MRS(calc_process)'!$F$43*(G$6-$B14-1))*(1-EXP(-'MRS(calc_process)'!$F$43)))</f>
        <v/>
      </c>
      <c r="H14" s="25" t="str">
        <f>IF(H$6-$B14-1&lt;0,"",EXP(-'MRS(calc_process)'!$F$43*(H$6-$B14-1))*(1-EXP(-'MRS(calc_process)'!$F$43)))</f>
        <v/>
      </c>
      <c r="I14" s="25" t="str">
        <f>IF(I$6-$B14-1&lt;0,"",EXP(-'MRS(calc_process)'!$F$43*(I$6-$B14-1))*(1-EXP(-'MRS(calc_process)'!$F$43)))</f>
        <v/>
      </c>
      <c r="J14" s="25" t="str">
        <f>IF(J$6-$B14-1&lt;0,"",EXP(-'MRS(calc_process)'!$F$43*(J$6-$B14-1))*(1-EXP(-'MRS(calc_process)'!$F$43)))</f>
        <v/>
      </c>
      <c r="K14" s="25">
        <f>IF(K$6-$B14-1&lt;0,"",EXP(-'MRS(calc_process)'!$F$43*(K$6-$B14-1))*(1-EXP(-'MRS(calc_process)'!$F$43)))</f>
        <v>6.7606180094051727E-2</v>
      </c>
      <c r="L14" s="25">
        <f>IF(L$6-$B14-1&lt;0,"",EXP(-'MRS(calc_process)'!$F$43*(L$6-$B14-1))*(1-EXP(-'MRS(calc_process)'!$F$43)))</f>
        <v>6.3035584507142375E-2</v>
      </c>
      <c r="M14" s="25">
        <f>IF(M$6-$B14-1&lt;0,"",EXP(-'MRS(calc_process)'!$F$43*(M$6-$B14-1))*(1-EXP(-'MRS(calc_process)'!$F$43)))</f>
        <v>5.8773989428618681E-2</v>
      </c>
      <c r="N14" s="25">
        <f>IF(N$6-$B14-1&lt;0,"",EXP(-'MRS(calc_process)'!$F$43*(N$6-$B14-1))*(1-EXP(-'MRS(calc_process)'!$F$43)))</f>
        <v>5.4800504514461591E-2</v>
      </c>
      <c r="O14" s="108">
        <f>IF(O$6-$B14-1&lt;0,"",EXP(-'MRS(calc_process)'!$F$43*(O$6-$B14-1))*(1-EXP(-'MRS(calc_process)'!$F$43)))</f>
        <v>5.1095651737012006E-2</v>
      </c>
      <c r="P14" s="108">
        <f>IF(P$6-$B14-1&lt;0,"",EXP(-'MRS(calc_process)'!$F$43*(P$6-$B14-1))*(1-EXP(-'MRS(calc_process)'!$F$43)))</f>
        <v>4.7641269903656622E-2</v>
      </c>
      <c r="Q14" s="108">
        <f>IF(Q$6-$B14-1&lt;0,"",EXP(-'MRS(calc_process)'!$F$43*(Q$6-$B14-1))*(1-EXP(-'MRS(calc_process)'!$F$43)))</f>
        <v>4.4420425630640678E-2</v>
      </c>
      <c r="R14" s="108">
        <f>IF(R$6-$B14-1&lt;0,"",EXP(-'MRS(calc_process)'!$F$43*(R$6-$B14-1))*(1-EXP(-'MRS(calc_process)'!$F$43)))</f>
        <v>4.1417330335601153E-2</v>
      </c>
      <c r="S14" s="108">
        <f>IF(S$6-$B14-1&lt;0,"",EXP(-'MRS(calc_process)'!$F$43*(S$6-$B14-1))*(1-EXP(-'MRS(calc_process)'!$F$43)))</f>
        <v>3.8617262841917667E-2</v>
      </c>
      <c r="T14" s="108">
        <f>IF(T$6-$B14-1&lt;0,"",EXP(-'MRS(calc_process)'!$F$43*(T$6-$B14-1))*(1-EXP(-'MRS(calc_process)'!$F$43)))</f>
        <v>3.6006497215487654E-2</v>
      </c>
    </row>
    <row r="15" spans="1:20" x14ac:dyDescent="0.2">
      <c r="A15" s="94"/>
      <c r="B15" s="104">
        <v>9</v>
      </c>
      <c r="C15" s="25" t="str">
        <f>IF(C$6-$B15-1&lt;0,"",EXP(-'MRS(calc_process)'!$F$43*(C$6-$B15-1))*(1-EXP(-'MRS(calc_process)'!$F$43)))</f>
        <v/>
      </c>
      <c r="D15" s="25" t="str">
        <f>IF(D$6-$B15-1&lt;0,"",EXP(-'MRS(calc_process)'!$F$43*(D$6-$B15-1))*(1-EXP(-'MRS(calc_process)'!$F$43)))</f>
        <v/>
      </c>
      <c r="E15" s="25" t="str">
        <f>IF(E$6-$B15-1&lt;0,"",EXP(-'MRS(calc_process)'!$F$43*(E$6-$B15-1))*(1-EXP(-'MRS(calc_process)'!$F$43)))</f>
        <v/>
      </c>
      <c r="F15" s="25" t="str">
        <f>IF(F$6-$B15-1&lt;0,"",EXP(-'MRS(calc_process)'!$F$43*(F$6-$B15-1))*(1-EXP(-'MRS(calc_process)'!$F$43)))</f>
        <v/>
      </c>
      <c r="G15" s="25" t="str">
        <f>IF(G$6-$B15-1&lt;0,"",EXP(-'MRS(calc_process)'!$F$43*(G$6-$B15-1))*(1-EXP(-'MRS(calc_process)'!$F$43)))</f>
        <v/>
      </c>
      <c r="H15" s="25" t="str">
        <f>IF(H$6-$B15-1&lt;0,"",EXP(-'MRS(calc_process)'!$F$43*(H$6-$B15-1))*(1-EXP(-'MRS(calc_process)'!$F$43)))</f>
        <v/>
      </c>
      <c r="I15" s="25" t="str">
        <f>IF(I$6-$B15-1&lt;0,"",EXP(-'MRS(calc_process)'!$F$43*(I$6-$B15-1))*(1-EXP(-'MRS(calc_process)'!$F$43)))</f>
        <v/>
      </c>
      <c r="J15" s="25" t="str">
        <f>IF(J$6-$B15-1&lt;0,"",EXP(-'MRS(calc_process)'!$F$43*(J$6-$B15-1))*(1-EXP(-'MRS(calc_process)'!$F$43)))</f>
        <v/>
      </c>
      <c r="K15" s="25" t="str">
        <f>IF(K$6-$B15-1&lt;0,"",EXP(-'MRS(calc_process)'!$F$43*(K$6-$B15-1))*(1-EXP(-'MRS(calc_process)'!$F$43)))</f>
        <v/>
      </c>
      <c r="L15" s="25">
        <f>IF(L$6-$B15-1&lt;0,"",EXP(-'MRS(calc_process)'!$F$43*(L$6-$B15-1))*(1-EXP(-'MRS(calc_process)'!$F$43)))</f>
        <v>6.7606180094051727E-2</v>
      </c>
      <c r="M15" s="25">
        <f>IF(M$6-$B15-1&lt;0,"",EXP(-'MRS(calc_process)'!$F$43*(M$6-$B15-1))*(1-EXP(-'MRS(calc_process)'!$F$43)))</f>
        <v>6.3035584507142375E-2</v>
      </c>
      <c r="N15" s="25">
        <f>IF(N$6-$B15-1&lt;0,"",EXP(-'MRS(calc_process)'!$F$43*(N$6-$B15-1))*(1-EXP(-'MRS(calc_process)'!$F$43)))</f>
        <v>5.8773989428618681E-2</v>
      </c>
      <c r="O15" s="108">
        <f>IF(O$6-$B15-1&lt;0,"",EXP(-'MRS(calc_process)'!$F$43*(O$6-$B15-1))*(1-EXP(-'MRS(calc_process)'!$F$43)))</f>
        <v>5.4800504514461591E-2</v>
      </c>
      <c r="P15" s="108">
        <f>IF(P$6-$B15-1&lt;0,"",EXP(-'MRS(calc_process)'!$F$43*(P$6-$B15-1))*(1-EXP(-'MRS(calc_process)'!$F$43)))</f>
        <v>5.1095651737012006E-2</v>
      </c>
      <c r="Q15" s="108">
        <f>IF(Q$6-$B15-1&lt;0,"",EXP(-'MRS(calc_process)'!$F$43*(Q$6-$B15-1))*(1-EXP(-'MRS(calc_process)'!$F$43)))</f>
        <v>4.7641269903656622E-2</v>
      </c>
      <c r="R15" s="108">
        <f>IF(R$6-$B15-1&lt;0,"",EXP(-'MRS(calc_process)'!$F$43*(R$6-$B15-1))*(1-EXP(-'MRS(calc_process)'!$F$43)))</f>
        <v>4.4420425630640678E-2</v>
      </c>
      <c r="S15" s="108">
        <f>IF(S$6-$B15-1&lt;0,"",EXP(-'MRS(calc_process)'!$F$43*(S$6-$B15-1))*(1-EXP(-'MRS(calc_process)'!$F$43)))</f>
        <v>4.1417330335601153E-2</v>
      </c>
      <c r="T15" s="108">
        <f>IF(T$6-$B15-1&lt;0,"",EXP(-'MRS(calc_process)'!$F$43*(T$6-$B15-1))*(1-EXP(-'MRS(calc_process)'!$F$43)))</f>
        <v>3.8617262841917667E-2</v>
      </c>
    </row>
    <row r="16" spans="1:20" x14ac:dyDescent="0.2">
      <c r="A16" s="94"/>
      <c r="B16" s="104">
        <v>10</v>
      </c>
      <c r="C16" s="25" t="str">
        <f>IF(C$6-$B16-1&lt;0,"",EXP(-'MRS(calc_process)'!$F$43*(C$6-$B16-1))*(1-EXP(-'MRS(calc_process)'!$F$43)))</f>
        <v/>
      </c>
      <c r="D16" s="25" t="str">
        <f>IF(D$6-$B16-1&lt;0,"",EXP(-'MRS(calc_process)'!$F$43*(D$6-$B16-1))*(1-EXP(-'MRS(calc_process)'!$F$43)))</f>
        <v/>
      </c>
      <c r="E16" s="25" t="str">
        <f>IF(E$6-$B16-1&lt;0,"",EXP(-'MRS(calc_process)'!$F$43*(E$6-$B16-1))*(1-EXP(-'MRS(calc_process)'!$F$43)))</f>
        <v/>
      </c>
      <c r="F16" s="25" t="str">
        <f>IF(F$6-$B16-1&lt;0,"",EXP(-'MRS(calc_process)'!$F$43*(F$6-$B16-1))*(1-EXP(-'MRS(calc_process)'!$F$43)))</f>
        <v/>
      </c>
      <c r="G16" s="25" t="str">
        <f>IF(G$6-$B16-1&lt;0,"",EXP(-'MRS(calc_process)'!$F$43*(G$6-$B16-1))*(1-EXP(-'MRS(calc_process)'!$F$43)))</f>
        <v/>
      </c>
      <c r="H16" s="25" t="str">
        <f>IF(H$6-$B16-1&lt;0,"",EXP(-'MRS(calc_process)'!$F$43*(H$6-$B16-1))*(1-EXP(-'MRS(calc_process)'!$F$43)))</f>
        <v/>
      </c>
      <c r="I16" s="25" t="str">
        <f>IF(I$6-$B16-1&lt;0,"",EXP(-'MRS(calc_process)'!$F$43*(I$6-$B16-1))*(1-EXP(-'MRS(calc_process)'!$F$43)))</f>
        <v/>
      </c>
      <c r="J16" s="25" t="str">
        <f>IF(J$6-$B16-1&lt;0,"",EXP(-'MRS(calc_process)'!$F$43*(J$6-$B16-1))*(1-EXP(-'MRS(calc_process)'!$F$43)))</f>
        <v/>
      </c>
      <c r="K16" s="25" t="str">
        <f>IF(K$6-$B16-1&lt;0,"",EXP(-'MRS(calc_process)'!$F$43*(K$6-$B16-1))*(1-EXP(-'MRS(calc_process)'!$F$43)))</f>
        <v/>
      </c>
      <c r="L16" s="25" t="str">
        <f>IF(L$6-$B16-1&lt;0,"",EXP(-'MRS(calc_process)'!$F$43*(L$6-$B16-1))*(1-EXP(-'MRS(calc_process)'!$F$43)))</f>
        <v/>
      </c>
      <c r="M16" s="25">
        <f>IF(M$6-$B16-1&lt;0,"",EXP(-'MRS(calc_process)'!$F$43*(M$6-$B16-1))*(1-EXP(-'MRS(calc_process)'!$F$43)))</f>
        <v>6.7606180094051727E-2</v>
      </c>
      <c r="N16" s="25">
        <f>IF(N$6-$B16-1&lt;0,"",EXP(-'MRS(calc_process)'!$F$43*(N$6-$B16-1))*(1-EXP(-'MRS(calc_process)'!$F$43)))</f>
        <v>6.3035584507142375E-2</v>
      </c>
      <c r="O16" s="108">
        <f>IF(O$6-$B16-1&lt;0,"",EXP(-'MRS(calc_process)'!$F$43*(O$6-$B16-1))*(1-EXP(-'MRS(calc_process)'!$F$43)))</f>
        <v>5.8773989428618681E-2</v>
      </c>
      <c r="P16" s="108">
        <f>IF(P$6-$B16-1&lt;0,"",EXP(-'MRS(calc_process)'!$F$43*(P$6-$B16-1))*(1-EXP(-'MRS(calc_process)'!$F$43)))</f>
        <v>5.4800504514461591E-2</v>
      </c>
      <c r="Q16" s="108">
        <f>IF(Q$6-$B16-1&lt;0,"",EXP(-'MRS(calc_process)'!$F$43*(Q$6-$B16-1))*(1-EXP(-'MRS(calc_process)'!$F$43)))</f>
        <v>5.1095651737012006E-2</v>
      </c>
      <c r="R16" s="108">
        <f>IF(R$6-$B16-1&lt;0,"",EXP(-'MRS(calc_process)'!$F$43*(R$6-$B16-1))*(1-EXP(-'MRS(calc_process)'!$F$43)))</f>
        <v>4.7641269903656622E-2</v>
      </c>
      <c r="S16" s="108">
        <f>IF(S$6-$B16-1&lt;0,"",EXP(-'MRS(calc_process)'!$F$43*(S$6-$B16-1))*(1-EXP(-'MRS(calc_process)'!$F$43)))</f>
        <v>4.4420425630640678E-2</v>
      </c>
      <c r="T16" s="108">
        <f>IF(T$6-$B16-1&lt;0,"",EXP(-'MRS(calc_process)'!$F$43*(T$6-$B16-1))*(1-EXP(-'MRS(calc_process)'!$F$43)))</f>
        <v>4.1417330335601153E-2</v>
      </c>
    </row>
    <row r="17" spans="1:20" x14ac:dyDescent="0.2">
      <c r="A17" s="94"/>
      <c r="B17" s="104">
        <v>11</v>
      </c>
      <c r="C17" s="25" t="str">
        <f>IF(C$6-$B17-1&lt;0,"",EXP(-'MRS(calc_process)'!$F$43*(C$6-$B17-1))*(1-EXP(-'MRS(calc_process)'!$F$43)))</f>
        <v/>
      </c>
      <c r="D17" s="25" t="str">
        <f>IF(D$6-$B17-1&lt;0,"",EXP(-'MRS(calc_process)'!$F$43*(D$6-$B17-1))*(1-EXP(-'MRS(calc_process)'!$F$43)))</f>
        <v/>
      </c>
      <c r="E17" s="25" t="str">
        <f>IF(E$6-$B17-1&lt;0,"",EXP(-'MRS(calc_process)'!$F$43*(E$6-$B17-1))*(1-EXP(-'MRS(calc_process)'!$F$43)))</f>
        <v/>
      </c>
      <c r="F17" s="25" t="str">
        <f>IF(F$6-$B17-1&lt;0,"",EXP(-'MRS(calc_process)'!$F$43*(F$6-$B17-1))*(1-EXP(-'MRS(calc_process)'!$F$43)))</f>
        <v/>
      </c>
      <c r="G17" s="25" t="str">
        <f>IF(G$6-$B17-1&lt;0,"",EXP(-'MRS(calc_process)'!$F$43*(G$6-$B17-1))*(1-EXP(-'MRS(calc_process)'!$F$43)))</f>
        <v/>
      </c>
      <c r="H17" s="25" t="str">
        <f>IF(H$6-$B17-1&lt;0,"",EXP(-'MRS(calc_process)'!$F$43*(H$6-$B17-1))*(1-EXP(-'MRS(calc_process)'!$F$43)))</f>
        <v/>
      </c>
      <c r="I17" s="25" t="str">
        <f>IF(I$6-$B17-1&lt;0,"",EXP(-'MRS(calc_process)'!$F$43*(I$6-$B17-1))*(1-EXP(-'MRS(calc_process)'!$F$43)))</f>
        <v/>
      </c>
      <c r="J17" s="25" t="str">
        <f>IF(J$6-$B17-1&lt;0,"",EXP(-'MRS(calc_process)'!$F$43*(J$6-$B17-1))*(1-EXP(-'MRS(calc_process)'!$F$43)))</f>
        <v/>
      </c>
      <c r="K17" s="25" t="str">
        <f>IF(K$6-$B17-1&lt;0,"",EXP(-'MRS(calc_process)'!$F$43*(K$6-$B17-1))*(1-EXP(-'MRS(calc_process)'!$F$43)))</f>
        <v/>
      </c>
      <c r="L17" s="25" t="str">
        <f>IF(L$6-$B17-1&lt;0,"",EXP(-'MRS(calc_process)'!$F$43*(L$6-$B17-1))*(1-EXP(-'MRS(calc_process)'!$F$43)))</f>
        <v/>
      </c>
      <c r="M17" s="25" t="str">
        <f>IF(M$6-$B17-1&lt;0,"",EXP(-'MRS(calc_process)'!$F$43*(M$6-$B17-1))*(1-EXP(-'MRS(calc_process)'!$F$43)))</f>
        <v/>
      </c>
      <c r="N17" s="25">
        <f>IF(N$6-$B17-1&lt;0,"",EXP(-'MRS(calc_process)'!$F$43*(N$6-$B17-1))*(1-EXP(-'MRS(calc_process)'!$F$43)))</f>
        <v>6.7606180094051727E-2</v>
      </c>
      <c r="O17" s="108">
        <f>IF(O$6-$B17-1&lt;0,"",EXP(-'MRS(calc_process)'!$F$43*(O$6-$B17-1))*(1-EXP(-'MRS(calc_process)'!$F$43)))</f>
        <v>6.3035584507142375E-2</v>
      </c>
      <c r="P17" s="108">
        <f>IF(P$6-$B17-1&lt;0,"",EXP(-'MRS(calc_process)'!$F$43*(P$6-$B17-1))*(1-EXP(-'MRS(calc_process)'!$F$43)))</f>
        <v>5.8773989428618681E-2</v>
      </c>
      <c r="Q17" s="108">
        <f>IF(Q$6-$B17-1&lt;0,"",EXP(-'MRS(calc_process)'!$F$43*(Q$6-$B17-1))*(1-EXP(-'MRS(calc_process)'!$F$43)))</f>
        <v>5.4800504514461591E-2</v>
      </c>
      <c r="R17" s="108">
        <f>IF(R$6-$B17-1&lt;0,"",EXP(-'MRS(calc_process)'!$F$43*(R$6-$B17-1))*(1-EXP(-'MRS(calc_process)'!$F$43)))</f>
        <v>5.1095651737012006E-2</v>
      </c>
      <c r="S17" s="108">
        <f>IF(S$6-$B17-1&lt;0,"",EXP(-'MRS(calc_process)'!$F$43*(S$6-$B17-1))*(1-EXP(-'MRS(calc_process)'!$F$43)))</f>
        <v>4.7641269903656622E-2</v>
      </c>
      <c r="T17" s="108">
        <f>IF(T$6-$B17-1&lt;0,"",EXP(-'MRS(calc_process)'!$F$43*(T$6-$B17-1))*(1-EXP(-'MRS(calc_process)'!$F$43)))</f>
        <v>4.4420425630640678E-2</v>
      </c>
    </row>
    <row r="18" spans="1:20" x14ac:dyDescent="0.2">
      <c r="A18" s="94"/>
      <c r="B18" s="104">
        <v>12</v>
      </c>
      <c r="C18" s="25" t="str">
        <f>IF(C$6-$B18-1&lt;0,"",EXP(-'MRS(calc_process)'!$F$43*(C$6-$B18-1))*(1-EXP(-'MRS(calc_process)'!$F$43)))</f>
        <v/>
      </c>
      <c r="D18" s="25" t="str">
        <f>IF(D$6-$B18-1&lt;0,"",EXP(-'MRS(calc_process)'!$F$43*(D$6-$B18-1))*(1-EXP(-'MRS(calc_process)'!$F$43)))</f>
        <v/>
      </c>
      <c r="E18" s="25" t="str">
        <f>IF(E$6-$B18-1&lt;0,"",EXP(-'MRS(calc_process)'!$F$43*(E$6-$B18-1))*(1-EXP(-'MRS(calc_process)'!$F$43)))</f>
        <v/>
      </c>
      <c r="F18" s="25" t="str">
        <f>IF(F$6-$B18-1&lt;0,"",EXP(-'MRS(calc_process)'!$F$43*(F$6-$B18-1))*(1-EXP(-'MRS(calc_process)'!$F$43)))</f>
        <v/>
      </c>
      <c r="G18" s="25" t="str">
        <f>IF(G$6-$B18-1&lt;0,"",EXP(-'MRS(calc_process)'!$F$43*(G$6-$B18-1))*(1-EXP(-'MRS(calc_process)'!$F$43)))</f>
        <v/>
      </c>
      <c r="H18" s="25" t="str">
        <f>IF(H$6-$B18-1&lt;0,"",EXP(-'MRS(calc_process)'!$F$43*(H$6-$B18-1))*(1-EXP(-'MRS(calc_process)'!$F$43)))</f>
        <v/>
      </c>
      <c r="I18" s="25" t="str">
        <f>IF(I$6-$B18-1&lt;0,"",EXP(-'MRS(calc_process)'!$F$43*(I$6-$B18-1))*(1-EXP(-'MRS(calc_process)'!$F$43)))</f>
        <v/>
      </c>
      <c r="J18" s="25" t="str">
        <f>IF(J$6-$B18-1&lt;0,"",EXP(-'MRS(calc_process)'!$F$43*(J$6-$B18-1))*(1-EXP(-'MRS(calc_process)'!$F$43)))</f>
        <v/>
      </c>
      <c r="K18" s="25" t="str">
        <f>IF(K$6-$B18-1&lt;0,"",EXP(-'MRS(calc_process)'!$F$43*(K$6-$B18-1))*(1-EXP(-'MRS(calc_process)'!$F$43)))</f>
        <v/>
      </c>
      <c r="L18" s="25" t="str">
        <f>IF(L$6-$B18-1&lt;0,"",EXP(-'MRS(calc_process)'!$F$43*(L$6-$B18-1))*(1-EXP(-'MRS(calc_process)'!$F$43)))</f>
        <v/>
      </c>
      <c r="M18" s="25" t="str">
        <f>IF(M$6-$B18-1&lt;0,"",EXP(-'MRS(calc_process)'!$F$43*(M$6-$B18-1))*(1-EXP(-'MRS(calc_process)'!$F$43)))</f>
        <v/>
      </c>
      <c r="N18" s="25" t="str">
        <f>IF(N$6-$B18-1&lt;0,"",EXP(-'MRS(calc_process)'!$F$43*(N$6-$B18-1))*(1-EXP(-'MRS(calc_process)'!$F$43)))</f>
        <v/>
      </c>
      <c r="O18" s="108">
        <f>IF(O$6-$B18-1&lt;0,"",EXP(-'MRS(calc_process)'!$F$43*(O$6-$B18-1))*(1-EXP(-'MRS(calc_process)'!$F$43)))</f>
        <v>6.7606180094051727E-2</v>
      </c>
      <c r="P18" s="108">
        <f>IF(P$6-$B18-1&lt;0,"",EXP(-'MRS(calc_process)'!$F$43*(P$6-$B18-1))*(1-EXP(-'MRS(calc_process)'!$F$43)))</f>
        <v>6.3035584507142375E-2</v>
      </c>
      <c r="Q18" s="108">
        <f>IF(Q$6-$B18-1&lt;0,"",EXP(-'MRS(calc_process)'!$F$43*(Q$6-$B18-1))*(1-EXP(-'MRS(calc_process)'!$F$43)))</f>
        <v>5.8773989428618681E-2</v>
      </c>
      <c r="R18" s="108">
        <f>IF(R$6-$B18-1&lt;0,"",EXP(-'MRS(calc_process)'!$F$43*(R$6-$B18-1))*(1-EXP(-'MRS(calc_process)'!$F$43)))</f>
        <v>5.4800504514461591E-2</v>
      </c>
      <c r="S18" s="108">
        <f>IF(S$6-$B18-1&lt;0,"",EXP(-'MRS(calc_process)'!$F$43*(S$6-$B18-1))*(1-EXP(-'MRS(calc_process)'!$F$43)))</f>
        <v>5.1095651737012006E-2</v>
      </c>
      <c r="T18" s="108">
        <f>IF(T$6-$B18-1&lt;0,"",EXP(-'MRS(calc_process)'!$F$43*(T$6-$B18-1))*(1-EXP(-'MRS(calc_process)'!$F$43)))</f>
        <v>4.7641269903656622E-2</v>
      </c>
    </row>
    <row r="19" spans="1:20" x14ac:dyDescent="0.2">
      <c r="A19" s="94"/>
      <c r="B19" s="104">
        <v>13</v>
      </c>
      <c r="C19" s="25" t="str">
        <f>IF(C$6-$B19&lt;0,"",EXP(-'MRS(calc_process)'!$F$43*(C$6-$B19)/12)*(1-EXP(-'MRS(calc_process)'!$F$43/12)))</f>
        <v/>
      </c>
      <c r="D19" s="25" t="str">
        <f>IF(D$6-$B19&lt;0,"",EXP(-'MRS(calc_process)'!$F$43*(D$6-$B19)/12)*(1-EXP(-'MRS(calc_process)'!$F$43/12)))</f>
        <v/>
      </c>
      <c r="E19" s="25" t="str">
        <f>IF(E$6-$B19&lt;0,"",EXP(-'MRS(calc_process)'!$F$43*(E$6-$B19)/12)*(1-EXP(-'MRS(calc_process)'!$F$43/12)))</f>
        <v/>
      </c>
      <c r="F19" s="25" t="str">
        <f>IF(F$6-$B19&lt;0,"",EXP(-'MRS(calc_process)'!$F$43*(F$6-$B19)/12)*(1-EXP(-'MRS(calc_process)'!$F$43/12)))</f>
        <v/>
      </c>
      <c r="G19" s="25" t="str">
        <f>IF(G$6-$B19&lt;0,"",EXP(-'MRS(calc_process)'!$F$43*(G$6-$B19)/12)*(1-EXP(-'MRS(calc_process)'!$F$43/12)))</f>
        <v/>
      </c>
      <c r="H19" s="25" t="str">
        <f>IF(H$6-$B19&lt;0,"",EXP(-'MRS(calc_process)'!$F$43*(H$6-$B19)/12)*(1-EXP(-'MRS(calc_process)'!$F$43/12)))</f>
        <v/>
      </c>
      <c r="I19" s="25" t="str">
        <f>IF(I$6-$B19&lt;0,"",EXP(-'MRS(calc_process)'!$F$43*(I$6-$B19)/12)*(1-EXP(-'MRS(calc_process)'!$F$43/12)))</f>
        <v/>
      </c>
      <c r="J19" s="25" t="str">
        <f>IF(J$6-$B19&lt;0,"",EXP(-'MRS(calc_process)'!$F$43*(J$6-$B19)/12)*(1-EXP(-'MRS(calc_process)'!$F$43/12)))</f>
        <v/>
      </c>
      <c r="K19" s="25" t="str">
        <f>IF(K$6-$B19&lt;0,"",EXP(-'MRS(calc_process)'!$F$43*(K$6-$B19)/12)*(1-EXP(-'MRS(calc_process)'!$F$43/12)))</f>
        <v/>
      </c>
      <c r="L19" s="25" t="str">
        <f>IF(L$6-$B19&lt;0,"",EXP(-'MRS(calc_process)'!$F$43*(L$6-$B19)/12)*(1-EXP(-'MRS(calc_process)'!$F$43/12)))</f>
        <v/>
      </c>
      <c r="M19" s="25" t="str">
        <f>IF(M$6-$B19&lt;0,"",EXP(-'MRS(calc_process)'!$F$43*(M$6-$B19)/12)*(1-EXP(-'MRS(calc_process)'!$F$43/12)))</f>
        <v/>
      </c>
      <c r="N19" s="25" t="str">
        <f>IF(N$6-$B19&lt;0,"",EXP(-'MRS(calc_process)'!$F$43*(N$6-$B19)/12)*(1-EXP(-'MRS(calc_process)'!$F$43/12)))</f>
        <v/>
      </c>
      <c r="O19" s="108" t="str">
        <f>IF(O$6-$B19-1&lt;0,"",EXP(-'MRS(calc_process)'!$F$43*(O$6-$B19-1))*(1-EXP(-'MRS(calc_process)'!$F$43)))</f>
        <v/>
      </c>
      <c r="P19" s="108">
        <f>IF(P$6-$B19-1&lt;0,"",EXP(-'MRS(calc_process)'!$F$43*(P$6-$B19-1))*(1-EXP(-'MRS(calc_process)'!$F$43)))</f>
        <v>6.7606180094051727E-2</v>
      </c>
      <c r="Q19" s="108">
        <f>IF(Q$6-$B19-1&lt;0,"",EXP(-'MRS(calc_process)'!$F$43*(Q$6-$B19-1))*(1-EXP(-'MRS(calc_process)'!$F$43)))</f>
        <v>6.3035584507142375E-2</v>
      </c>
      <c r="R19" s="108">
        <f>IF(R$6-$B19-1&lt;0,"",EXP(-'MRS(calc_process)'!$F$43*(R$6-$B19-1))*(1-EXP(-'MRS(calc_process)'!$F$43)))</f>
        <v>5.8773989428618681E-2</v>
      </c>
      <c r="S19" s="108">
        <f>IF(S$6-$B19-1&lt;0,"",EXP(-'MRS(calc_process)'!$F$43*(S$6-$B19-1))*(1-EXP(-'MRS(calc_process)'!$F$43)))</f>
        <v>5.4800504514461591E-2</v>
      </c>
      <c r="T19" s="108">
        <f>IF(T$6-$B19-1&lt;0,"",EXP(-'MRS(calc_process)'!$F$43*(T$6-$B19-1))*(1-EXP(-'MRS(calc_process)'!$F$43)))</f>
        <v>5.1095651737012006E-2</v>
      </c>
    </row>
    <row r="20" spans="1:20" x14ac:dyDescent="0.2">
      <c r="A20" s="94"/>
      <c r="B20" s="104">
        <v>14</v>
      </c>
      <c r="C20" s="25" t="str">
        <f>IF(C$6-$B20&lt;0,"",EXP(-'MRS(calc_process)'!$F$43*(C$6-$B20)/12)*(1-EXP(-'MRS(calc_process)'!$F$43/12)))</f>
        <v/>
      </c>
      <c r="D20" s="25" t="str">
        <f>IF(D$6-$B20&lt;0,"",EXP(-'MRS(calc_process)'!$F$43*(D$6-$B20)/12)*(1-EXP(-'MRS(calc_process)'!$F$43/12)))</f>
        <v/>
      </c>
      <c r="E20" s="25" t="str">
        <f>IF(E$6-$B20&lt;0,"",EXP(-'MRS(calc_process)'!$F$43*(E$6-$B20)/12)*(1-EXP(-'MRS(calc_process)'!$F$43/12)))</f>
        <v/>
      </c>
      <c r="F20" s="25" t="str">
        <f>IF(F$6-$B20&lt;0,"",EXP(-'MRS(calc_process)'!$F$43*(F$6-$B20)/12)*(1-EXP(-'MRS(calc_process)'!$F$43/12)))</f>
        <v/>
      </c>
      <c r="G20" s="25" t="str">
        <f>IF(G$6-$B20&lt;0,"",EXP(-'MRS(calc_process)'!$F$43*(G$6-$B20)/12)*(1-EXP(-'MRS(calc_process)'!$F$43/12)))</f>
        <v/>
      </c>
      <c r="H20" s="25" t="str">
        <f>IF(H$6-$B20&lt;0,"",EXP(-'MRS(calc_process)'!$F$43*(H$6-$B20)/12)*(1-EXP(-'MRS(calc_process)'!$F$43/12)))</f>
        <v/>
      </c>
      <c r="I20" s="25" t="str">
        <f>IF(I$6-$B20&lt;0,"",EXP(-'MRS(calc_process)'!$F$43*(I$6-$B20)/12)*(1-EXP(-'MRS(calc_process)'!$F$43/12)))</f>
        <v/>
      </c>
      <c r="J20" s="25" t="str">
        <f>IF(J$6-$B20&lt;0,"",EXP(-'MRS(calc_process)'!$F$43*(J$6-$B20)/12)*(1-EXP(-'MRS(calc_process)'!$F$43/12)))</f>
        <v/>
      </c>
      <c r="K20" s="25" t="str">
        <f>IF(K$6-$B20&lt;0,"",EXP(-'MRS(calc_process)'!$F$43*(K$6-$B20)/12)*(1-EXP(-'MRS(calc_process)'!$F$43/12)))</f>
        <v/>
      </c>
      <c r="L20" s="25" t="str">
        <f>IF(L$6-$B20&lt;0,"",EXP(-'MRS(calc_process)'!$F$43*(L$6-$B20)/12)*(1-EXP(-'MRS(calc_process)'!$F$43/12)))</f>
        <v/>
      </c>
      <c r="M20" s="25" t="str">
        <f>IF(M$6-$B20&lt;0,"",EXP(-'MRS(calc_process)'!$F$43*(M$6-$B20)/12)*(1-EXP(-'MRS(calc_process)'!$F$43/12)))</f>
        <v/>
      </c>
      <c r="N20" s="25" t="str">
        <f>IF(N$6-$B20&lt;0,"",EXP(-'MRS(calc_process)'!$F$43*(N$6-$B20)/12)*(1-EXP(-'MRS(calc_process)'!$F$43/12)))</f>
        <v/>
      </c>
      <c r="O20" s="108" t="str">
        <f>IF(O$6-$B20-1&lt;0,"",EXP(-'MRS(calc_process)'!$F$43*(O$6-$B20-1))*(1-EXP(-'MRS(calc_process)'!$F$43)))</f>
        <v/>
      </c>
      <c r="P20" s="108" t="str">
        <f>IF(P$6-$B20-1&lt;0,"",EXP(-'MRS(calc_process)'!$F$43*(P$6-$B20-1))*(1-EXP(-'MRS(calc_process)'!$F$43)))</f>
        <v/>
      </c>
      <c r="Q20" s="108">
        <f>IF(Q$6-$B20-1&lt;0,"",EXP(-'MRS(calc_process)'!$F$43*(Q$6-$B20-1))*(1-EXP(-'MRS(calc_process)'!$F$43)))</f>
        <v>6.7606180094051727E-2</v>
      </c>
      <c r="R20" s="108">
        <f>IF(R$6-$B20-1&lt;0,"",EXP(-'MRS(calc_process)'!$F$43*(R$6-$B20-1))*(1-EXP(-'MRS(calc_process)'!$F$43)))</f>
        <v>6.3035584507142375E-2</v>
      </c>
      <c r="S20" s="108">
        <f>IF(S$6-$B20-1&lt;0,"",EXP(-'MRS(calc_process)'!$F$43*(S$6-$B20-1))*(1-EXP(-'MRS(calc_process)'!$F$43)))</f>
        <v>5.8773989428618681E-2</v>
      </c>
      <c r="T20" s="108">
        <f>IF(T$6-$B20-1&lt;0,"",EXP(-'MRS(calc_process)'!$F$43*(T$6-$B20-1))*(1-EXP(-'MRS(calc_process)'!$F$43)))</f>
        <v>5.4800504514461591E-2</v>
      </c>
    </row>
    <row r="21" spans="1:20" x14ac:dyDescent="0.2">
      <c r="A21" s="94"/>
      <c r="B21" s="104">
        <v>15</v>
      </c>
      <c r="C21" s="25" t="str">
        <f>IF(C$6-$B21&lt;0,"",EXP(-'MRS(calc_process)'!$F$43*(C$6-$B21)/12)*(1-EXP(-'MRS(calc_process)'!$F$43/12)))</f>
        <v/>
      </c>
      <c r="D21" s="25" t="str">
        <f>IF(D$6-$B21&lt;0,"",EXP(-'MRS(calc_process)'!$F$43*(D$6-$B21)/12)*(1-EXP(-'MRS(calc_process)'!$F$43/12)))</f>
        <v/>
      </c>
      <c r="E21" s="25" t="str">
        <f>IF(E$6-$B21&lt;0,"",EXP(-'MRS(calc_process)'!$F$43*(E$6-$B21)/12)*(1-EXP(-'MRS(calc_process)'!$F$43/12)))</f>
        <v/>
      </c>
      <c r="F21" s="25" t="str">
        <f>IF(F$6-$B21&lt;0,"",EXP(-'MRS(calc_process)'!$F$43*(F$6-$B21)/12)*(1-EXP(-'MRS(calc_process)'!$F$43/12)))</f>
        <v/>
      </c>
      <c r="G21" s="25" t="str">
        <f>IF(G$6-$B21&lt;0,"",EXP(-'MRS(calc_process)'!$F$43*(G$6-$B21)/12)*(1-EXP(-'MRS(calc_process)'!$F$43/12)))</f>
        <v/>
      </c>
      <c r="H21" s="25" t="str">
        <f>IF(H$6-$B21&lt;0,"",EXP(-'MRS(calc_process)'!$F$43*(H$6-$B21)/12)*(1-EXP(-'MRS(calc_process)'!$F$43/12)))</f>
        <v/>
      </c>
      <c r="I21" s="25" t="str">
        <f>IF(I$6-$B21&lt;0,"",EXP(-'MRS(calc_process)'!$F$43*(I$6-$B21)/12)*(1-EXP(-'MRS(calc_process)'!$F$43/12)))</f>
        <v/>
      </c>
      <c r="J21" s="25" t="str">
        <f>IF(J$6-$B21&lt;0,"",EXP(-'MRS(calc_process)'!$F$43*(J$6-$B21)/12)*(1-EXP(-'MRS(calc_process)'!$F$43/12)))</f>
        <v/>
      </c>
      <c r="K21" s="25" t="str">
        <f>IF(K$6-$B21&lt;0,"",EXP(-'MRS(calc_process)'!$F$43*(K$6-$B21)/12)*(1-EXP(-'MRS(calc_process)'!$F$43/12)))</f>
        <v/>
      </c>
      <c r="L21" s="25" t="str">
        <f>IF(L$6-$B21&lt;0,"",EXP(-'MRS(calc_process)'!$F$43*(L$6-$B21)/12)*(1-EXP(-'MRS(calc_process)'!$F$43/12)))</f>
        <v/>
      </c>
      <c r="M21" s="25" t="str">
        <f>IF(M$6-$B21&lt;0,"",EXP(-'MRS(calc_process)'!$F$43*(M$6-$B21)/12)*(1-EXP(-'MRS(calc_process)'!$F$43/12)))</f>
        <v/>
      </c>
      <c r="N21" s="25" t="str">
        <f>IF(N$6-$B21&lt;0,"",EXP(-'MRS(calc_process)'!$F$43*(N$6-$B21)/12)*(1-EXP(-'MRS(calc_process)'!$F$43/12)))</f>
        <v/>
      </c>
      <c r="O21" s="108" t="str">
        <f>IF(O$6-$B21-1&lt;0,"",EXP(-'MRS(calc_process)'!$F$43*(O$6-$B21-1))*(1-EXP(-'MRS(calc_process)'!$F$43)))</f>
        <v/>
      </c>
      <c r="P21" s="108" t="str">
        <f>IF(P$6-$B21-1&lt;0,"",EXP(-'MRS(calc_process)'!$F$43*(P$6-$B21-1))*(1-EXP(-'MRS(calc_process)'!$F$43)))</f>
        <v/>
      </c>
      <c r="Q21" s="108" t="str">
        <f>IF(Q$6-$B21-1&lt;0,"",EXP(-'MRS(calc_process)'!$F$43*(Q$6-$B21-1))*(1-EXP(-'MRS(calc_process)'!$F$43)))</f>
        <v/>
      </c>
      <c r="R21" s="108">
        <f>IF(R$6-$B21-1&lt;0,"",EXP(-'MRS(calc_process)'!$F$43*(R$6-$B21-1))*(1-EXP(-'MRS(calc_process)'!$F$43)))</f>
        <v>6.7606180094051727E-2</v>
      </c>
      <c r="S21" s="108">
        <f>IF(S$6-$B21-1&lt;0,"",EXP(-'MRS(calc_process)'!$F$43*(S$6-$B21-1))*(1-EXP(-'MRS(calc_process)'!$F$43)))</f>
        <v>6.3035584507142375E-2</v>
      </c>
      <c r="T21" s="108">
        <f>IF(T$6-$B21-1&lt;0,"",EXP(-'MRS(calc_process)'!$F$43*(T$6-$B21-1))*(1-EXP(-'MRS(calc_process)'!$F$43)))</f>
        <v>5.8773989428618681E-2</v>
      </c>
    </row>
    <row r="22" spans="1:20" x14ac:dyDescent="0.2">
      <c r="A22" s="94"/>
      <c r="B22" s="104">
        <v>16</v>
      </c>
      <c r="C22" s="25" t="str">
        <f>IF(C$6-$B22&lt;0,"",EXP(-'MRS(calc_process)'!$F$43*(C$6-$B22)/12)*(1-EXP(-'MRS(calc_process)'!$F$43/12)))</f>
        <v/>
      </c>
      <c r="D22" s="25" t="str">
        <f>IF(D$6-$B22&lt;0,"",EXP(-'MRS(calc_process)'!$F$43*(D$6-$B22)/12)*(1-EXP(-'MRS(calc_process)'!$F$43/12)))</f>
        <v/>
      </c>
      <c r="E22" s="25" t="str">
        <f>IF(E$6-$B22&lt;0,"",EXP(-'MRS(calc_process)'!$F$43*(E$6-$B22)/12)*(1-EXP(-'MRS(calc_process)'!$F$43/12)))</f>
        <v/>
      </c>
      <c r="F22" s="25" t="str">
        <f>IF(F$6-$B22&lt;0,"",EXP(-'MRS(calc_process)'!$F$43*(F$6-$B22)/12)*(1-EXP(-'MRS(calc_process)'!$F$43/12)))</f>
        <v/>
      </c>
      <c r="G22" s="25" t="str">
        <f>IF(G$6-$B22&lt;0,"",EXP(-'MRS(calc_process)'!$F$43*(G$6-$B22)/12)*(1-EXP(-'MRS(calc_process)'!$F$43/12)))</f>
        <v/>
      </c>
      <c r="H22" s="25" t="str">
        <f>IF(H$6-$B22&lt;0,"",EXP(-'MRS(calc_process)'!$F$43*(H$6-$B22)/12)*(1-EXP(-'MRS(calc_process)'!$F$43/12)))</f>
        <v/>
      </c>
      <c r="I22" s="25" t="str">
        <f>IF(I$6-$B22&lt;0,"",EXP(-'MRS(calc_process)'!$F$43*(I$6-$B22)/12)*(1-EXP(-'MRS(calc_process)'!$F$43/12)))</f>
        <v/>
      </c>
      <c r="J22" s="25" t="str">
        <f>IF(J$6-$B22&lt;0,"",EXP(-'MRS(calc_process)'!$F$43*(J$6-$B22)/12)*(1-EXP(-'MRS(calc_process)'!$F$43/12)))</f>
        <v/>
      </c>
      <c r="K22" s="25" t="str">
        <f>IF(K$6-$B22&lt;0,"",EXP(-'MRS(calc_process)'!$F$43*(K$6-$B22)/12)*(1-EXP(-'MRS(calc_process)'!$F$43/12)))</f>
        <v/>
      </c>
      <c r="L22" s="25" t="str">
        <f>IF(L$6-$B22&lt;0,"",EXP(-'MRS(calc_process)'!$F$43*(L$6-$B22)/12)*(1-EXP(-'MRS(calc_process)'!$F$43/12)))</f>
        <v/>
      </c>
      <c r="M22" s="25" t="str">
        <f>IF(M$6-$B22&lt;0,"",EXP(-'MRS(calc_process)'!$F$43*(M$6-$B22)/12)*(1-EXP(-'MRS(calc_process)'!$F$43/12)))</f>
        <v/>
      </c>
      <c r="N22" s="25" t="str">
        <f>IF(N$6-$B22&lt;0,"",EXP(-'MRS(calc_process)'!$F$43*(N$6-$B22)/12)*(1-EXP(-'MRS(calc_process)'!$F$43/12)))</f>
        <v/>
      </c>
      <c r="O22" s="108" t="str">
        <f>IF(O$6-$B22-1&lt;0,"",EXP(-'MRS(calc_process)'!$F$43*(O$6-$B22-1))*(1-EXP(-'MRS(calc_process)'!$F$43)))</f>
        <v/>
      </c>
      <c r="P22" s="108" t="str">
        <f>IF(P$6-$B22-1&lt;0,"",EXP(-'MRS(calc_process)'!$F$43*(P$6-$B22-1))*(1-EXP(-'MRS(calc_process)'!$F$43)))</f>
        <v/>
      </c>
      <c r="Q22" s="108" t="str">
        <f>IF(Q$6-$B22-1&lt;0,"",EXP(-'MRS(calc_process)'!$F$43*(Q$6-$B22-1))*(1-EXP(-'MRS(calc_process)'!$F$43)))</f>
        <v/>
      </c>
      <c r="R22" s="108" t="str">
        <f>IF(R$6-$B22-1&lt;0,"",EXP(-'MRS(calc_process)'!$F$43*(R$6-$B22-1))*(1-EXP(-'MRS(calc_process)'!$F$43)))</f>
        <v/>
      </c>
      <c r="S22" s="108">
        <f>IF(S$6-$B22-1&lt;0,"",EXP(-'MRS(calc_process)'!$F$43*(S$6-$B22-1))*(1-EXP(-'MRS(calc_process)'!$F$43)))</f>
        <v>6.7606180094051727E-2</v>
      </c>
      <c r="T22" s="108">
        <f>IF(T$6-$B22-1&lt;0,"",EXP(-'MRS(calc_process)'!$F$43*(T$6-$B22-1))*(1-EXP(-'MRS(calc_process)'!$F$43)))</f>
        <v>6.3035584507142375E-2</v>
      </c>
    </row>
    <row r="23" spans="1:20" x14ac:dyDescent="0.2">
      <c r="A23" s="94"/>
      <c r="B23" s="104">
        <v>17</v>
      </c>
      <c r="C23" s="25" t="str">
        <f>IF(C$6-$B23&lt;0,"",EXP(-'MRS(calc_process)'!$F$43*(C$6-$B23)/12)*(1-EXP(-'MRS(calc_process)'!$F$43/12)))</f>
        <v/>
      </c>
      <c r="D23" s="25" t="str">
        <f>IF(D$6-$B23&lt;0,"",EXP(-'MRS(calc_process)'!$F$43*(D$6-$B23)/12)*(1-EXP(-'MRS(calc_process)'!$F$43/12)))</f>
        <v/>
      </c>
      <c r="E23" s="25" t="str">
        <f>IF(E$6-$B23&lt;0,"",EXP(-'MRS(calc_process)'!$F$43*(E$6-$B23)/12)*(1-EXP(-'MRS(calc_process)'!$F$43/12)))</f>
        <v/>
      </c>
      <c r="F23" s="25" t="str">
        <f>IF(F$6-$B23&lt;0,"",EXP(-'MRS(calc_process)'!$F$43*(F$6-$B23)/12)*(1-EXP(-'MRS(calc_process)'!$F$43/12)))</f>
        <v/>
      </c>
      <c r="G23" s="25" t="str">
        <f>IF(G$6-$B23&lt;0,"",EXP(-'MRS(calc_process)'!$F$43*(G$6-$B23)/12)*(1-EXP(-'MRS(calc_process)'!$F$43/12)))</f>
        <v/>
      </c>
      <c r="H23" s="25" t="str">
        <f>IF(H$6-$B23&lt;0,"",EXP(-'MRS(calc_process)'!$F$43*(H$6-$B23)/12)*(1-EXP(-'MRS(calc_process)'!$F$43/12)))</f>
        <v/>
      </c>
      <c r="I23" s="25" t="str">
        <f>IF(I$6-$B23&lt;0,"",EXP(-'MRS(calc_process)'!$F$43*(I$6-$B23)/12)*(1-EXP(-'MRS(calc_process)'!$F$43/12)))</f>
        <v/>
      </c>
      <c r="J23" s="25" t="str">
        <f>IF(J$6-$B23&lt;0,"",EXP(-'MRS(calc_process)'!$F$43*(J$6-$B23)/12)*(1-EXP(-'MRS(calc_process)'!$F$43/12)))</f>
        <v/>
      </c>
      <c r="K23" s="25" t="str">
        <f>IF(K$6-$B23&lt;0,"",EXP(-'MRS(calc_process)'!$F$43*(K$6-$B23)/12)*(1-EXP(-'MRS(calc_process)'!$F$43/12)))</f>
        <v/>
      </c>
      <c r="L23" s="25" t="str">
        <f>IF(L$6-$B23&lt;0,"",EXP(-'MRS(calc_process)'!$F$43*(L$6-$B23)/12)*(1-EXP(-'MRS(calc_process)'!$F$43/12)))</f>
        <v/>
      </c>
      <c r="M23" s="25" t="str">
        <f>IF(M$6-$B23&lt;0,"",EXP(-'MRS(calc_process)'!$F$43*(M$6-$B23)/12)*(1-EXP(-'MRS(calc_process)'!$F$43/12)))</f>
        <v/>
      </c>
      <c r="N23" s="25" t="str">
        <f>IF(N$6-$B23&lt;0,"",EXP(-'MRS(calc_process)'!$F$43*(N$6-$B23)/12)*(1-EXP(-'MRS(calc_process)'!$F$43/12)))</f>
        <v/>
      </c>
      <c r="O23" s="108" t="str">
        <f>IF(O$6-$B23-1&lt;0,"",EXP(-'MRS(calc_process)'!$F$43*(O$6-$B23-1))*(1-EXP(-'MRS(calc_process)'!$F$43)))</f>
        <v/>
      </c>
      <c r="P23" s="108" t="str">
        <f>IF(P$6-$B23-1&lt;0,"",EXP(-'MRS(calc_process)'!$F$43*(P$6-$B23-1))*(1-EXP(-'MRS(calc_process)'!$F$43)))</f>
        <v/>
      </c>
      <c r="Q23" s="108" t="str">
        <f>IF(Q$6-$B23-1&lt;0,"",EXP(-'MRS(calc_process)'!$F$43*(Q$6-$B23-1))*(1-EXP(-'MRS(calc_process)'!$F$43)))</f>
        <v/>
      </c>
      <c r="R23" s="108" t="str">
        <f>IF(R$6-$B23-1&lt;0,"",EXP(-'MRS(calc_process)'!$F$43*(R$6-$B23-1))*(1-EXP(-'MRS(calc_process)'!$F$43)))</f>
        <v/>
      </c>
      <c r="S23" s="108" t="str">
        <f>IF(S$6-$B23-1&lt;0,"",EXP(-'MRS(calc_process)'!$F$43*(S$6-$B23-1))*(1-EXP(-'MRS(calc_process)'!$F$43)))</f>
        <v/>
      </c>
      <c r="T23" s="108">
        <f>IF(T$6-$B23-1&lt;0,"",EXP(-'MRS(calc_process)'!$F$43*(T$6-$B23-1))*(1-EXP(-'MRS(calc_process)'!$F$43)))</f>
        <v>6.7606180094051727E-2</v>
      </c>
    </row>
    <row r="24" spans="1:20" x14ac:dyDescent="0.2">
      <c r="A24" s="94"/>
      <c r="B24" s="104">
        <v>18</v>
      </c>
      <c r="C24" s="25" t="str">
        <f>IF(C$6-$B24&lt;0,"",EXP(-'MRS(calc_process)'!$F$43*(C$6-$B24)/12)*(1-EXP(-'MRS(calc_process)'!$F$43/12)))</f>
        <v/>
      </c>
      <c r="D24" s="25" t="str">
        <f>IF(D$6-$B24&lt;0,"",EXP(-'MRS(calc_process)'!$F$43*(D$6-$B24)/12)*(1-EXP(-'MRS(calc_process)'!$F$43/12)))</f>
        <v/>
      </c>
      <c r="E24" s="25" t="str">
        <f>IF(E$6-$B24&lt;0,"",EXP(-'MRS(calc_process)'!$F$43*(E$6-$B24)/12)*(1-EXP(-'MRS(calc_process)'!$F$43/12)))</f>
        <v/>
      </c>
      <c r="F24" s="25" t="str">
        <f>IF(F$6-$B24&lt;0,"",EXP(-'MRS(calc_process)'!$F$43*(F$6-$B24)/12)*(1-EXP(-'MRS(calc_process)'!$F$43/12)))</f>
        <v/>
      </c>
      <c r="G24" s="25" t="str">
        <f>IF(G$6-$B24&lt;0,"",EXP(-'MRS(calc_process)'!$F$43*(G$6-$B24)/12)*(1-EXP(-'MRS(calc_process)'!$F$43/12)))</f>
        <v/>
      </c>
      <c r="H24" s="25" t="str">
        <f>IF(H$6-$B24&lt;0,"",EXP(-'MRS(calc_process)'!$F$43*(H$6-$B24)/12)*(1-EXP(-'MRS(calc_process)'!$F$43/12)))</f>
        <v/>
      </c>
      <c r="I24" s="25" t="str">
        <f>IF(I$6-$B24&lt;0,"",EXP(-'MRS(calc_process)'!$F$43*(I$6-$B24)/12)*(1-EXP(-'MRS(calc_process)'!$F$43/12)))</f>
        <v/>
      </c>
      <c r="J24" s="25" t="str">
        <f>IF(J$6-$B24&lt;0,"",EXP(-'MRS(calc_process)'!$F$43*(J$6-$B24)/12)*(1-EXP(-'MRS(calc_process)'!$F$43/12)))</f>
        <v/>
      </c>
      <c r="K24" s="25" t="str">
        <f>IF(K$6-$B24&lt;0,"",EXP(-'MRS(calc_process)'!$F$43*(K$6-$B24)/12)*(1-EXP(-'MRS(calc_process)'!$F$43/12)))</f>
        <v/>
      </c>
      <c r="L24" s="25" t="str">
        <f>IF(L$6-$B24&lt;0,"",EXP(-'MRS(calc_process)'!$F$43*(L$6-$B24)/12)*(1-EXP(-'MRS(calc_process)'!$F$43/12)))</f>
        <v/>
      </c>
      <c r="M24" s="25" t="str">
        <f>IF(M$6-$B24&lt;0,"",EXP(-'MRS(calc_process)'!$F$43*(M$6-$B24)/12)*(1-EXP(-'MRS(calc_process)'!$F$43/12)))</f>
        <v/>
      </c>
      <c r="N24" s="25" t="str">
        <f>IF(N$6-$B24&lt;0,"",EXP(-'MRS(calc_process)'!$F$43*(N$6-$B24)/12)*(1-EXP(-'MRS(calc_process)'!$F$43/12)))</f>
        <v/>
      </c>
      <c r="O24" s="108" t="str">
        <f>IF(O$6-$B24-1&lt;0,"",EXP(-'MRS(calc_process)'!$F$43*(O$6-$B24-1))*(1-EXP(-'MRS(calc_process)'!$F$43)))</f>
        <v/>
      </c>
      <c r="P24" s="108" t="str">
        <f>IF(P$6-$B24-1&lt;0,"",EXP(-'MRS(calc_process)'!$F$43*(P$6-$B24-1))*(1-EXP(-'MRS(calc_process)'!$F$43)))</f>
        <v/>
      </c>
      <c r="Q24" s="108" t="str">
        <f>IF(Q$6-$B24-1&lt;0,"",EXP(-'MRS(calc_process)'!$F$43*(Q$6-$B24-1))*(1-EXP(-'MRS(calc_process)'!$F$43)))</f>
        <v/>
      </c>
      <c r="R24" s="108" t="str">
        <f>IF(R$6-$B24-1&lt;0,"",EXP(-'MRS(calc_process)'!$F$43*(R$6-$B24-1))*(1-EXP(-'MRS(calc_process)'!$F$43)))</f>
        <v/>
      </c>
      <c r="S24" s="108" t="str">
        <f>IF(S$6-$B24-1&lt;0,"",EXP(-'MRS(calc_process)'!$F$43*(S$6-$B24-1))*(1-EXP(-'MRS(calc_process)'!$F$43)))</f>
        <v/>
      </c>
      <c r="T24" s="108" t="str">
        <f>IF(T$6-$B24-1&lt;0,"",EXP(-'MRS(calc_process)'!$F$43*(T$6-$B24-1))*(1-EXP(-'MRS(calc_process)'!$F$43)))</f>
        <v/>
      </c>
    </row>
    <row r="26" spans="1:20" x14ac:dyDescent="0.2">
      <c r="A26" s="94"/>
      <c r="B26" s="4" t="s">
        <v>77</v>
      </c>
    </row>
    <row r="27" spans="1:20" x14ac:dyDescent="0.2">
      <c r="A27" s="94"/>
      <c r="B27" s="34"/>
      <c r="C27" s="104">
        <v>1</v>
      </c>
      <c r="D27" s="104">
        <v>2</v>
      </c>
      <c r="E27" s="104">
        <v>3</v>
      </c>
      <c r="F27" s="104">
        <v>4</v>
      </c>
      <c r="G27" s="104">
        <v>5</v>
      </c>
      <c r="H27" s="104">
        <v>6</v>
      </c>
      <c r="I27" s="104">
        <v>7</v>
      </c>
      <c r="J27" s="104">
        <v>8</v>
      </c>
      <c r="K27" s="104">
        <v>9</v>
      </c>
      <c r="L27" s="104">
        <v>10</v>
      </c>
      <c r="M27" s="104">
        <v>11</v>
      </c>
      <c r="N27" s="104">
        <v>12</v>
      </c>
      <c r="O27" s="104">
        <v>13</v>
      </c>
      <c r="P27" s="104">
        <v>14</v>
      </c>
      <c r="Q27" s="104">
        <v>15</v>
      </c>
      <c r="R27" s="104">
        <v>16</v>
      </c>
      <c r="S27" s="104">
        <v>17</v>
      </c>
      <c r="T27" s="104">
        <v>18</v>
      </c>
    </row>
    <row r="28" spans="1:20" x14ac:dyDescent="0.2">
      <c r="A28" s="94"/>
      <c r="B28" s="104">
        <v>1</v>
      </c>
      <c r="C28" s="25" t="str">
        <f>IF(C$6-$B28-1&lt;0,"",EXP(-'MRS(calc_process)'!$F$44*(C$6-$B28-1))*(1-EXP(-'MRS(calc_process)'!$F$44)))</f>
        <v/>
      </c>
      <c r="D28" s="25">
        <f>IF(D$6-$B28-1&lt;0,"",EXP(-'MRS(calc_process)'!$F$44*(D$6-$B28-1))*(1-EXP(-'MRS(calc_process)'!$F$44)))</f>
        <v>3.4394583742433538E-2</v>
      </c>
      <c r="E28" s="25">
        <f>IF(E$6-$B28-1&lt;0,"",EXP(-'MRS(calc_process)'!$F$44*(E$6-$B28-1))*(1-EXP(-'MRS(calc_process)'!$F$44)))</f>
        <v>3.3211596351618265E-2</v>
      </c>
      <c r="F28" s="25">
        <f>IF(F$6-$B28-1&lt;0,"",EXP(-'MRS(calc_process)'!$F$44*(F$6-$B28-1))*(1-EXP(-'MRS(calc_process)'!$F$44)))</f>
        <v>3.2069297319682631E-2</v>
      </c>
      <c r="G28" s="25">
        <f>IF(G$6-$B28-1&lt;0,"",EXP(-'MRS(calc_process)'!$F$44*(G$6-$B28-1))*(1-EXP(-'MRS(calc_process)'!$F$44)))</f>
        <v>3.0966287187459807E-2</v>
      </c>
      <c r="H28" s="25">
        <f>IF(H$6-$B28-1&lt;0,"",EXP(-'MRS(calc_process)'!$F$44*(H$6-$B28-1))*(1-EXP(-'MRS(calc_process)'!$F$44)))</f>
        <v>2.9901214629598476E-2</v>
      </c>
      <c r="I28" s="25">
        <f>IF(I$6-$B28-1&lt;0,"",EXP(-'MRS(calc_process)'!$F$44*(I$6-$B28-1))*(1-EXP(-'MRS(calc_process)'!$F$44)))</f>
        <v>2.887277479902027E-2</v>
      </c>
      <c r="J28" s="25">
        <f>IF(J$6-$B28-1&lt;0,"",EXP(-'MRS(calc_process)'!$F$44*(J$6-$B28-1))*(1-EXP(-'MRS(calc_process)'!$F$44)))</f>
        <v>2.7879707728318943E-2</v>
      </c>
      <c r="K28" s="25">
        <f>IF(K$6-$B28-1&lt;0,"",EXP(-'MRS(calc_process)'!$F$44*(K$6-$B28-1))*(1-EXP(-'MRS(calc_process)'!$F$44)))</f>
        <v>2.6920796786142707E-2</v>
      </c>
      <c r="L28" s="25">
        <f>IF(L$6-$B28-1&lt;0,"",EXP(-'MRS(calc_process)'!$F$44*(L$6-$B28-1))*(1-EXP(-'MRS(calc_process)'!$F$44)))</f>
        <v>2.5994867186668689E-2</v>
      </c>
      <c r="M28" s="25">
        <f>IF(M$6-$B28-1&lt;0,"",EXP(-'MRS(calc_process)'!$F$44*(M$6-$B28-1))*(1-EXP(-'MRS(calc_process)'!$F$44)))</f>
        <v>2.5100784550343376E-2</v>
      </c>
      <c r="N28" s="25">
        <f>IF(N$6-$B28-1&lt;0,"",EXP(-'MRS(calc_process)'!$F$44*(N$6-$B28-1))*(1-EXP(-'MRS(calc_process)'!$F$44)))</f>
        <v>2.4237453514125807E-2</v>
      </c>
      <c r="O28" s="108">
        <f>IF(O$6-$B28-1&lt;0,"",EXP(-'MRS(calc_process)'!$F$44*(O$6-$B28-1))*(1-EXP(-'MRS(calc_process)'!$F$44)))</f>
        <v>2.340381638953087E-2</v>
      </c>
      <c r="P28" s="108">
        <f>IF(P$6-$B28-1&lt;0,"",EXP(-'MRS(calc_process)'!$F$44*(P$6-$B28-1))*(1-EXP(-'MRS(calc_process)'!$F$44)))</f>
        <v>2.2598851866828609E-2</v>
      </c>
      <c r="Q28" s="108">
        <f>IF(Q$6-$B28-1&lt;0,"",EXP(-'MRS(calc_process)'!$F$44*(Q$6-$B28-1))*(1-EXP(-'MRS(calc_process)'!$F$44)))</f>
        <v>2.1821573763812122E-2</v>
      </c>
      <c r="R28" s="108">
        <f>IF(R$6-$B28-1&lt;0,"",EXP(-'MRS(calc_process)'!$F$44*(R$6-$B28-1))*(1-EXP(-'MRS(calc_process)'!$F$44)))</f>
        <v>2.1071029817600995E-2</v>
      </c>
      <c r="S28" s="108">
        <f>IF(S$6-$B28-1&lt;0,"",EXP(-'MRS(calc_process)'!$F$44*(S$6-$B28-1))*(1-EXP(-'MRS(calc_process)'!$F$44)))</f>
        <v>2.0346300518000206E-2</v>
      </c>
      <c r="T28" s="108">
        <f>IF(T$6-$B28-1&lt;0,"",EXP(-'MRS(calc_process)'!$F$44*(T$6-$B28-1))*(1-EXP(-'MRS(calc_process)'!$F$44)))</f>
        <v>1.9646497980985129E-2</v>
      </c>
    </row>
    <row r="29" spans="1:20" x14ac:dyDescent="0.2">
      <c r="A29" s="94"/>
      <c r="B29" s="104">
        <v>2</v>
      </c>
      <c r="C29" s="25" t="str">
        <f>IF(C$6-$B29-1&lt;0,"",EXP(-'MRS(calc_process)'!$F$44*(C$6-$B29-1))*(1-EXP(-'MRS(calc_process)'!$F$44)))</f>
        <v/>
      </c>
      <c r="D29" s="25" t="str">
        <f>IF(D$6-$B29-1&lt;0,"",EXP(-'MRS(calc_process)'!$F$44*(D$6-$B29-1))*(1-EXP(-'MRS(calc_process)'!$F$44)))</f>
        <v/>
      </c>
      <c r="E29" s="25">
        <f>IF(E$6-$B29-1&lt;0,"",EXP(-'MRS(calc_process)'!$F$44*(E$6-$B29-1))*(1-EXP(-'MRS(calc_process)'!$F$44)))</f>
        <v>3.4394583742433538E-2</v>
      </c>
      <c r="F29" s="25">
        <f>IF(F$6-$B29-1&lt;0,"",EXP(-'MRS(calc_process)'!$F$44*(F$6-$B29-1))*(1-EXP(-'MRS(calc_process)'!$F$44)))</f>
        <v>3.3211596351618265E-2</v>
      </c>
      <c r="G29" s="25">
        <f>IF(G$6-$B29-1&lt;0,"",EXP(-'MRS(calc_process)'!$F$44*(G$6-$B29-1))*(1-EXP(-'MRS(calc_process)'!$F$44)))</f>
        <v>3.2069297319682631E-2</v>
      </c>
      <c r="H29" s="25">
        <f>IF(H$6-$B29-1&lt;0,"",EXP(-'MRS(calc_process)'!$F$44*(H$6-$B29-1))*(1-EXP(-'MRS(calc_process)'!$F$44)))</f>
        <v>3.0966287187459807E-2</v>
      </c>
      <c r="I29" s="25">
        <f>IF(I$6-$B29-1&lt;0,"",EXP(-'MRS(calc_process)'!$F$44*(I$6-$B29-1))*(1-EXP(-'MRS(calc_process)'!$F$44)))</f>
        <v>2.9901214629598476E-2</v>
      </c>
      <c r="J29" s="25">
        <f>IF(J$6-$B29-1&lt;0,"",EXP(-'MRS(calc_process)'!$F$44*(J$6-$B29-1))*(1-EXP(-'MRS(calc_process)'!$F$44)))</f>
        <v>2.887277479902027E-2</v>
      </c>
      <c r="K29" s="25">
        <f>IF(K$6-$B29-1&lt;0,"",EXP(-'MRS(calc_process)'!$F$44*(K$6-$B29-1))*(1-EXP(-'MRS(calc_process)'!$F$44)))</f>
        <v>2.7879707728318943E-2</v>
      </c>
      <c r="L29" s="25">
        <f>IF(L$6-$B29-1&lt;0,"",EXP(-'MRS(calc_process)'!$F$44*(L$6-$B29-1))*(1-EXP(-'MRS(calc_process)'!$F$44)))</f>
        <v>2.6920796786142707E-2</v>
      </c>
      <c r="M29" s="25">
        <f>IF(M$6-$B29-1&lt;0,"",EXP(-'MRS(calc_process)'!$F$44*(M$6-$B29-1))*(1-EXP(-'MRS(calc_process)'!$F$44)))</f>
        <v>2.5994867186668689E-2</v>
      </c>
      <c r="N29" s="25">
        <f>IF(N$6-$B29-1&lt;0,"",EXP(-'MRS(calc_process)'!$F$44*(N$6-$B29-1))*(1-EXP(-'MRS(calc_process)'!$F$44)))</f>
        <v>2.5100784550343376E-2</v>
      </c>
      <c r="O29" s="108">
        <f>IF(O$6-$B29-1&lt;0,"",EXP(-'MRS(calc_process)'!$F$44*(O$6-$B29-1))*(1-EXP(-'MRS(calc_process)'!$F$44)))</f>
        <v>2.4237453514125807E-2</v>
      </c>
      <c r="P29" s="108">
        <f>IF(P$6-$B29-1&lt;0,"",EXP(-'MRS(calc_process)'!$F$44*(P$6-$B29-1))*(1-EXP(-'MRS(calc_process)'!$F$44)))</f>
        <v>2.340381638953087E-2</v>
      </c>
      <c r="Q29" s="108">
        <f>IF(Q$6-$B29-1&lt;0,"",EXP(-'MRS(calc_process)'!$F$44*(Q$6-$B29-1))*(1-EXP(-'MRS(calc_process)'!$F$44)))</f>
        <v>2.2598851866828609E-2</v>
      </c>
      <c r="R29" s="108">
        <f>IF(R$6-$B29-1&lt;0,"",EXP(-'MRS(calc_process)'!$F$44*(R$6-$B29-1))*(1-EXP(-'MRS(calc_process)'!$F$44)))</f>
        <v>2.1821573763812122E-2</v>
      </c>
      <c r="S29" s="108">
        <f>IF(S$6-$B29-1&lt;0,"",EXP(-'MRS(calc_process)'!$F$44*(S$6-$B29-1))*(1-EXP(-'MRS(calc_process)'!$F$44)))</f>
        <v>2.1071029817600995E-2</v>
      </c>
      <c r="T29" s="108">
        <f>IF(T$6-$B29-1&lt;0,"",EXP(-'MRS(calc_process)'!$F$44*(T$6-$B29-1))*(1-EXP(-'MRS(calc_process)'!$F$44)))</f>
        <v>2.0346300518000206E-2</v>
      </c>
    </row>
    <row r="30" spans="1:20" x14ac:dyDescent="0.2">
      <c r="A30" s="94"/>
      <c r="B30" s="104">
        <v>3</v>
      </c>
      <c r="C30" s="25" t="str">
        <f>IF(C$6-$B30-1&lt;0,"",EXP(-'MRS(calc_process)'!$F$44*(C$6-$B30-1))*(1-EXP(-'MRS(calc_process)'!$F$44)))</f>
        <v/>
      </c>
      <c r="D30" s="25" t="str">
        <f>IF(D$6-$B30-1&lt;0,"",EXP(-'MRS(calc_process)'!$F$44*(D$6-$B30-1))*(1-EXP(-'MRS(calc_process)'!$F$44)))</f>
        <v/>
      </c>
      <c r="E30" s="25" t="str">
        <f>IF(E$6-$B30-1&lt;0,"",EXP(-'MRS(calc_process)'!$F$44*(E$6-$B30-1))*(1-EXP(-'MRS(calc_process)'!$F$44)))</f>
        <v/>
      </c>
      <c r="F30" s="25">
        <f>IF(F$6-$B30-1&lt;0,"",EXP(-'MRS(calc_process)'!$F$44*(F$6-$B30-1))*(1-EXP(-'MRS(calc_process)'!$F$44)))</f>
        <v>3.4394583742433538E-2</v>
      </c>
      <c r="G30" s="25">
        <f>IF(G$6-$B30-1&lt;0,"",EXP(-'MRS(calc_process)'!$F$44*(G$6-$B30-1))*(1-EXP(-'MRS(calc_process)'!$F$44)))</f>
        <v>3.3211596351618265E-2</v>
      </c>
      <c r="H30" s="25">
        <f>IF(H$6-$B30-1&lt;0,"",EXP(-'MRS(calc_process)'!$F$44*(H$6-$B30-1))*(1-EXP(-'MRS(calc_process)'!$F$44)))</f>
        <v>3.2069297319682631E-2</v>
      </c>
      <c r="I30" s="25">
        <f>IF(I$6-$B30-1&lt;0,"",EXP(-'MRS(calc_process)'!$F$44*(I$6-$B30-1))*(1-EXP(-'MRS(calc_process)'!$F$44)))</f>
        <v>3.0966287187459807E-2</v>
      </c>
      <c r="J30" s="25">
        <f>IF(J$6-$B30-1&lt;0,"",EXP(-'MRS(calc_process)'!$F$44*(J$6-$B30-1))*(1-EXP(-'MRS(calc_process)'!$F$44)))</f>
        <v>2.9901214629598476E-2</v>
      </c>
      <c r="K30" s="25">
        <f>IF(K$6-$B30-1&lt;0,"",EXP(-'MRS(calc_process)'!$F$44*(K$6-$B30-1))*(1-EXP(-'MRS(calc_process)'!$F$44)))</f>
        <v>2.887277479902027E-2</v>
      </c>
      <c r="L30" s="25">
        <f>IF(L$6-$B30-1&lt;0,"",EXP(-'MRS(calc_process)'!$F$44*(L$6-$B30-1))*(1-EXP(-'MRS(calc_process)'!$F$44)))</f>
        <v>2.7879707728318943E-2</v>
      </c>
      <c r="M30" s="25">
        <f>IF(M$6-$B30-1&lt;0,"",EXP(-'MRS(calc_process)'!$F$44*(M$6-$B30-1))*(1-EXP(-'MRS(calc_process)'!$F$44)))</f>
        <v>2.6920796786142707E-2</v>
      </c>
      <c r="N30" s="25">
        <f>IF(N$6-$B30-1&lt;0,"",EXP(-'MRS(calc_process)'!$F$44*(N$6-$B30-1))*(1-EXP(-'MRS(calc_process)'!$F$44)))</f>
        <v>2.5994867186668689E-2</v>
      </c>
      <c r="O30" s="108">
        <f>IF(O$6-$B30-1&lt;0,"",EXP(-'MRS(calc_process)'!$F$44*(O$6-$B30-1))*(1-EXP(-'MRS(calc_process)'!$F$44)))</f>
        <v>2.5100784550343376E-2</v>
      </c>
      <c r="P30" s="108">
        <f>IF(P$6-$B30-1&lt;0,"",EXP(-'MRS(calc_process)'!$F$44*(P$6-$B30-1))*(1-EXP(-'MRS(calc_process)'!$F$44)))</f>
        <v>2.4237453514125807E-2</v>
      </c>
      <c r="Q30" s="108">
        <f>IF(Q$6-$B30-1&lt;0,"",EXP(-'MRS(calc_process)'!$F$44*(Q$6-$B30-1))*(1-EXP(-'MRS(calc_process)'!$F$44)))</f>
        <v>2.340381638953087E-2</v>
      </c>
      <c r="R30" s="108">
        <f>IF(R$6-$B30-1&lt;0,"",EXP(-'MRS(calc_process)'!$F$44*(R$6-$B30-1))*(1-EXP(-'MRS(calc_process)'!$F$44)))</f>
        <v>2.2598851866828609E-2</v>
      </c>
      <c r="S30" s="108">
        <f>IF(S$6-$B30-1&lt;0,"",EXP(-'MRS(calc_process)'!$F$44*(S$6-$B30-1))*(1-EXP(-'MRS(calc_process)'!$F$44)))</f>
        <v>2.1821573763812122E-2</v>
      </c>
      <c r="T30" s="108">
        <f>IF(T$6-$B30-1&lt;0,"",EXP(-'MRS(calc_process)'!$F$44*(T$6-$B30-1))*(1-EXP(-'MRS(calc_process)'!$F$44)))</f>
        <v>2.1071029817600995E-2</v>
      </c>
    </row>
    <row r="31" spans="1:20" x14ac:dyDescent="0.2">
      <c r="A31" s="94"/>
      <c r="B31" s="104">
        <v>4</v>
      </c>
      <c r="C31" s="25" t="str">
        <f>IF(C$6-$B31-1&lt;0,"",EXP(-'MRS(calc_process)'!$F$44*(C$6-$B31-1))*(1-EXP(-'MRS(calc_process)'!$F$44)))</f>
        <v/>
      </c>
      <c r="D31" s="25" t="str">
        <f>IF(D$6-$B31-1&lt;0,"",EXP(-'MRS(calc_process)'!$F$44*(D$6-$B31-1))*(1-EXP(-'MRS(calc_process)'!$F$44)))</f>
        <v/>
      </c>
      <c r="E31" s="25" t="str">
        <f>IF(E$6-$B31-1&lt;0,"",EXP(-'MRS(calc_process)'!$F$44*(E$6-$B31-1))*(1-EXP(-'MRS(calc_process)'!$F$44)))</f>
        <v/>
      </c>
      <c r="F31" s="25" t="str">
        <f>IF(F$6-$B31-1&lt;0,"",EXP(-'MRS(calc_process)'!$F$44*(F$6-$B31-1))*(1-EXP(-'MRS(calc_process)'!$F$44)))</f>
        <v/>
      </c>
      <c r="G31" s="25">
        <f>IF(G$6-$B31-1&lt;0,"",EXP(-'MRS(calc_process)'!$F$44*(G$6-$B31-1))*(1-EXP(-'MRS(calc_process)'!$F$44)))</f>
        <v>3.4394583742433538E-2</v>
      </c>
      <c r="H31" s="25">
        <f>IF(H$6-$B31-1&lt;0,"",EXP(-'MRS(calc_process)'!$F$44*(H$6-$B31-1))*(1-EXP(-'MRS(calc_process)'!$F$44)))</f>
        <v>3.3211596351618265E-2</v>
      </c>
      <c r="I31" s="25">
        <f>IF(I$6-$B31-1&lt;0,"",EXP(-'MRS(calc_process)'!$F$44*(I$6-$B31-1))*(1-EXP(-'MRS(calc_process)'!$F$44)))</f>
        <v>3.2069297319682631E-2</v>
      </c>
      <c r="J31" s="25">
        <f>IF(J$6-$B31-1&lt;0,"",EXP(-'MRS(calc_process)'!$F$44*(J$6-$B31-1))*(1-EXP(-'MRS(calc_process)'!$F$44)))</f>
        <v>3.0966287187459807E-2</v>
      </c>
      <c r="K31" s="25">
        <f>IF(K$6-$B31-1&lt;0,"",EXP(-'MRS(calc_process)'!$F$44*(K$6-$B31-1))*(1-EXP(-'MRS(calc_process)'!$F$44)))</f>
        <v>2.9901214629598476E-2</v>
      </c>
      <c r="L31" s="25">
        <f>IF(L$6-$B31-1&lt;0,"",EXP(-'MRS(calc_process)'!$F$44*(L$6-$B31-1))*(1-EXP(-'MRS(calc_process)'!$F$44)))</f>
        <v>2.887277479902027E-2</v>
      </c>
      <c r="M31" s="25">
        <f>IF(M$6-$B31-1&lt;0,"",EXP(-'MRS(calc_process)'!$F$44*(M$6-$B31-1))*(1-EXP(-'MRS(calc_process)'!$F$44)))</f>
        <v>2.7879707728318943E-2</v>
      </c>
      <c r="N31" s="25">
        <f>IF(N$6-$B31-1&lt;0,"",EXP(-'MRS(calc_process)'!$F$44*(N$6-$B31-1))*(1-EXP(-'MRS(calc_process)'!$F$44)))</f>
        <v>2.6920796786142707E-2</v>
      </c>
      <c r="O31" s="108">
        <f>IF(O$6-$B31-1&lt;0,"",EXP(-'MRS(calc_process)'!$F$44*(O$6-$B31-1))*(1-EXP(-'MRS(calc_process)'!$F$44)))</f>
        <v>2.5994867186668689E-2</v>
      </c>
      <c r="P31" s="108">
        <f>IF(P$6-$B31-1&lt;0,"",EXP(-'MRS(calc_process)'!$F$44*(P$6-$B31-1))*(1-EXP(-'MRS(calc_process)'!$F$44)))</f>
        <v>2.5100784550343376E-2</v>
      </c>
      <c r="Q31" s="108">
        <f>IF(Q$6-$B31-1&lt;0,"",EXP(-'MRS(calc_process)'!$F$44*(Q$6-$B31-1))*(1-EXP(-'MRS(calc_process)'!$F$44)))</f>
        <v>2.4237453514125807E-2</v>
      </c>
      <c r="R31" s="108">
        <f>IF(R$6-$B31-1&lt;0,"",EXP(-'MRS(calc_process)'!$F$44*(R$6-$B31-1))*(1-EXP(-'MRS(calc_process)'!$F$44)))</f>
        <v>2.340381638953087E-2</v>
      </c>
      <c r="S31" s="108">
        <f>IF(S$6-$B31-1&lt;0,"",EXP(-'MRS(calc_process)'!$F$44*(S$6-$B31-1))*(1-EXP(-'MRS(calc_process)'!$F$44)))</f>
        <v>2.2598851866828609E-2</v>
      </c>
      <c r="T31" s="108">
        <f>IF(T$6-$B31-1&lt;0,"",EXP(-'MRS(calc_process)'!$F$44*(T$6-$B31-1))*(1-EXP(-'MRS(calc_process)'!$F$44)))</f>
        <v>2.1821573763812122E-2</v>
      </c>
    </row>
    <row r="32" spans="1:20" x14ac:dyDescent="0.2">
      <c r="A32" s="94"/>
      <c r="B32" s="104">
        <v>5</v>
      </c>
      <c r="C32" s="25" t="str">
        <f>IF(C$6-$B32-1&lt;0,"",EXP(-'MRS(calc_process)'!$F$44*(C$6-$B32-1))*(1-EXP(-'MRS(calc_process)'!$F$44)))</f>
        <v/>
      </c>
      <c r="D32" s="25" t="str">
        <f>IF(D$6-$B32-1&lt;0,"",EXP(-'MRS(calc_process)'!$F$44*(D$6-$B32-1))*(1-EXP(-'MRS(calc_process)'!$F$44)))</f>
        <v/>
      </c>
      <c r="E32" s="25" t="str">
        <f>IF(E$6-$B32-1&lt;0,"",EXP(-'MRS(calc_process)'!$F$44*(E$6-$B32-1))*(1-EXP(-'MRS(calc_process)'!$F$44)))</f>
        <v/>
      </c>
      <c r="F32" s="25" t="str">
        <f>IF(F$6-$B32-1&lt;0,"",EXP(-'MRS(calc_process)'!$F$44*(F$6-$B32-1))*(1-EXP(-'MRS(calc_process)'!$F$44)))</f>
        <v/>
      </c>
      <c r="G32" s="25" t="str">
        <f>IF(G$6-$B32-1&lt;0,"",EXP(-'MRS(calc_process)'!$F$44*(G$6-$B32-1))*(1-EXP(-'MRS(calc_process)'!$F$44)))</f>
        <v/>
      </c>
      <c r="H32" s="25">
        <f>IF(H$6-$B32-1&lt;0,"",EXP(-'MRS(calc_process)'!$F$44*(H$6-$B32-1))*(1-EXP(-'MRS(calc_process)'!$F$44)))</f>
        <v>3.4394583742433538E-2</v>
      </c>
      <c r="I32" s="25">
        <f>IF(I$6-$B32-1&lt;0,"",EXP(-'MRS(calc_process)'!$F$44*(I$6-$B32-1))*(1-EXP(-'MRS(calc_process)'!$F$44)))</f>
        <v>3.3211596351618265E-2</v>
      </c>
      <c r="J32" s="25">
        <f>IF(J$6-$B32-1&lt;0,"",EXP(-'MRS(calc_process)'!$F$44*(J$6-$B32-1))*(1-EXP(-'MRS(calc_process)'!$F$44)))</f>
        <v>3.2069297319682631E-2</v>
      </c>
      <c r="K32" s="25">
        <f>IF(K$6-$B32-1&lt;0,"",EXP(-'MRS(calc_process)'!$F$44*(K$6-$B32-1))*(1-EXP(-'MRS(calc_process)'!$F$44)))</f>
        <v>3.0966287187459807E-2</v>
      </c>
      <c r="L32" s="25">
        <f>IF(L$6-$B32-1&lt;0,"",EXP(-'MRS(calc_process)'!$F$44*(L$6-$B32-1))*(1-EXP(-'MRS(calc_process)'!$F$44)))</f>
        <v>2.9901214629598476E-2</v>
      </c>
      <c r="M32" s="25">
        <f>IF(M$6-$B32-1&lt;0,"",EXP(-'MRS(calc_process)'!$F$44*(M$6-$B32-1))*(1-EXP(-'MRS(calc_process)'!$F$44)))</f>
        <v>2.887277479902027E-2</v>
      </c>
      <c r="N32" s="25">
        <f>IF(N$6-$B32-1&lt;0,"",EXP(-'MRS(calc_process)'!$F$44*(N$6-$B32-1))*(1-EXP(-'MRS(calc_process)'!$F$44)))</f>
        <v>2.7879707728318943E-2</v>
      </c>
      <c r="O32" s="108">
        <f>IF(O$6-$B32-1&lt;0,"",EXP(-'MRS(calc_process)'!$F$44*(O$6-$B32-1))*(1-EXP(-'MRS(calc_process)'!$F$44)))</f>
        <v>2.6920796786142707E-2</v>
      </c>
      <c r="P32" s="108">
        <f>IF(P$6-$B32-1&lt;0,"",EXP(-'MRS(calc_process)'!$F$44*(P$6-$B32-1))*(1-EXP(-'MRS(calc_process)'!$F$44)))</f>
        <v>2.5994867186668689E-2</v>
      </c>
      <c r="Q32" s="108">
        <f>IF(Q$6-$B32-1&lt;0,"",EXP(-'MRS(calc_process)'!$F$44*(Q$6-$B32-1))*(1-EXP(-'MRS(calc_process)'!$F$44)))</f>
        <v>2.5100784550343376E-2</v>
      </c>
      <c r="R32" s="108">
        <f>IF(R$6-$B32-1&lt;0,"",EXP(-'MRS(calc_process)'!$F$44*(R$6-$B32-1))*(1-EXP(-'MRS(calc_process)'!$F$44)))</f>
        <v>2.4237453514125807E-2</v>
      </c>
      <c r="S32" s="108">
        <f>IF(S$6-$B32-1&lt;0,"",EXP(-'MRS(calc_process)'!$F$44*(S$6-$B32-1))*(1-EXP(-'MRS(calc_process)'!$F$44)))</f>
        <v>2.340381638953087E-2</v>
      </c>
      <c r="T32" s="108">
        <f>IF(T$6-$B32-1&lt;0,"",EXP(-'MRS(calc_process)'!$F$44*(T$6-$B32-1))*(1-EXP(-'MRS(calc_process)'!$F$44)))</f>
        <v>2.2598851866828609E-2</v>
      </c>
    </row>
    <row r="33" spans="1:20" x14ac:dyDescent="0.2">
      <c r="A33" s="94"/>
      <c r="B33" s="104">
        <v>6</v>
      </c>
      <c r="C33" s="25" t="str">
        <f>IF(C$6-$B33-1&lt;0,"",EXP(-'MRS(calc_process)'!$F$44*(C$6-$B33-1))*(1-EXP(-'MRS(calc_process)'!$F$44)))</f>
        <v/>
      </c>
      <c r="D33" s="25" t="str">
        <f>IF(D$6-$B33-1&lt;0,"",EXP(-'MRS(calc_process)'!$F$44*(D$6-$B33-1))*(1-EXP(-'MRS(calc_process)'!$F$44)))</f>
        <v/>
      </c>
      <c r="E33" s="25" t="str">
        <f>IF(E$6-$B33-1&lt;0,"",EXP(-'MRS(calc_process)'!$F$44*(E$6-$B33-1))*(1-EXP(-'MRS(calc_process)'!$F$44)))</f>
        <v/>
      </c>
      <c r="F33" s="25" t="str">
        <f>IF(F$6-$B33-1&lt;0,"",EXP(-'MRS(calc_process)'!$F$44*(F$6-$B33-1))*(1-EXP(-'MRS(calc_process)'!$F$44)))</f>
        <v/>
      </c>
      <c r="G33" s="25" t="str">
        <f>IF(G$6-$B33-1&lt;0,"",EXP(-'MRS(calc_process)'!$F$44*(G$6-$B33-1))*(1-EXP(-'MRS(calc_process)'!$F$44)))</f>
        <v/>
      </c>
      <c r="H33" s="25" t="str">
        <f>IF(H$6-$B33-1&lt;0,"",EXP(-'MRS(calc_process)'!$F$44*(H$6-$B33-1))*(1-EXP(-'MRS(calc_process)'!$F$44)))</f>
        <v/>
      </c>
      <c r="I33" s="25">
        <f>IF(I$6-$B33-1&lt;0,"",EXP(-'MRS(calc_process)'!$F$44*(I$6-$B33-1))*(1-EXP(-'MRS(calc_process)'!$F$44)))</f>
        <v>3.4394583742433538E-2</v>
      </c>
      <c r="J33" s="25">
        <f>IF(J$6-$B33-1&lt;0,"",EXP(-'MRS(calc_process)'!$F$44*(J$6-$B33-1))*(1-EXP(-'MRS(calc_process)'!$F$44)))</f>
        <v>3.3211596351618265E-2</v>
      </c>
      <c r="K33" s="25">
        <f>IF(K$6-$B33-1&lt;0,"",EXP(-'MRS(calc_process)'!$F$44*(K$6-$B33-1))*(1-EXP(-'MRS(calc_process)'!$F$44)))</f>
        <v>3.2069297319682631E-2</v>
      </c>
      <c r="L33" s="25">
        <f>IF(L$6-$B33-1&lt;0,"",EXP(-'MRS(calc_process)'!$F$44*(L$6-$B33-1))*(1-EXP(-'MRS(calc_process)'!$F$44)))</f>
        <v>3.0966287187459807E-2</v>
      </c>
      <c r="M33" s="25">
        <f>IF(M$6-$B33-1&lt;0,"",EXP(-'MRS(calc_process)'!$F$44*(M$6-$B33-1))*(1-EXP(-'MRS(calc_process)'!$F$44)))</f>
        <v>2.9901214629598476E-2</v>
      </c>
      <c r="N33" s="25">
        <f>IF(N$6-$B33-1&lt;0,"",EXP(-'MRS(calc_process)'!$F$44*(N$6-$B33-1))*(1-EXP(-'MRS(calc_process)'!$F$44)))</f>
        <v>2.887277479902027E-2</v>
      </c>
      <c r="O33" s="108">
        <f>IF(O$6-$B33-1&lt;0,"",EXP(-'MRS(calc_process)'!$F$44*(O$6-$B33-1))*(1-EXP(-'MRS(calc_process)'!$F$44)))</f>
        <v>2.7879707728318943E-2</v>
      </c>
      <c r="P33" s="108">
        <f>IF(P$6-$B33-1&lt;0,"",EXP(-'MRS(calc_process)'!$F$44*(P$6-$B33-1))*(1-EXP(-'MRS(calc_process)'!$F$44)))</f>
        <v>2.6920796786142707E-2</v>
      </c>
      <c r="Q33" s="108">
        <f>IF(Q$6-$B33-1&lt;0,"",EXP(-'MRS(calc_process)'!$F$44*(Q$6-$B33-1))*(1-EXP(-'MRS(calc_process)'!$F$44)))</f>
        <v>2.5994867186668689E-2</v>
      </c>
      <c r="R33" s="108">
        <f>IF(R$6-$B33-1&lt;0,"",EXP(-'MRS(calc_process)'!$F$44*(R$6-$B33-1))*(1-EXP(-'MRS(calc_process)'!$F$44)))</f>
        <v>2.5100784550343376E-2</v>
      </c>
      <c r="S33" s="108">
        <f>IF(S$6-$B33-1&lt;0,"",EXP(-'MRS(calc_process)'!$F$44*(S$6-$B33-1))*(1-EXP(-'MRS(calc_process)'!$F$44)))</f>
        <v>2.4237453514125807E-2</v>
      </c>
      <c r="T33" s="108">
        <f>IF(T$6-$B33-1&lt;0,"",EXP(-'MRS(calc_process)'!$F$44*(T$6-$B33-1))*(1-EXP(-'MRS(calc_process)'!$F$44)))</f>
        <v>2.340381638953087E-2</v>
      </c>
    </row>
    <row r="34" spans="1:20" x14ac:dyDescent="0.2">
      <c r="A34" s="94"/>
      <c r="B34" s="104">
        <v>7</v>
      </c>
      <c r="C34" s="25" t="str">
        <f>IF(C$6-$B34-1&lt;0,"",EXP(-'MRS(calc_process)'!$F$44*(C$6-$B34-1))*(1-EXP(-'MRS(calc_process)'!$F$44)))</f>
        <v/>
      </c>
      <c r="D34" s="25" t="str">
        <f>IF(D$6-$B34-1&lt;0,"",EXP(-'MRS(calc_process)'!$F$44*(D$6-$B34-1))*(1-EXP(-'MRS(calc_process)'!$F$44)))</f>
        <v/>
      </c>
      <c r="E34" s="25" t="str">
        <f>IF(E$6-$B34-1&lt;0,"",EXP(-'MRS(calc_process)'!$F$44*(E$6-$B34-1))*(1-EXP(-'MRS(calc_process)'!$F$44)))</f>
        <v/>
      </c>
      <c r="F34" s="25" t="str">
        <f>IF(F$6-$B34-1&lt;0,"",EXP(-'MRS(calc_process)'!$F$44*(F$6-$B34-1))*(1-EXP(-'MRS(calc_process)'!$F$44)))</f>
        <v/>
      </c>
      <c r="G34" s="25" t="str">
        <f>IF(G$6-$B34-1&lt;0,"",EXP(-'MRS(calc_process)'!$F$44*(G$6-$B34-1))*(1-EXP(-'MRS(calc_process)'!$F$44)))</f>
        <v/>
      </c>
      <c r="H34" s="25" t="str">
        <f>IF(H$6-$B34-1&lt;0,"",EXP(-'MRS(calc_process)'!$F$44*(H$6-$B34-1))*(1-EXP(-'MRS(calc_process)'!$F$44)))</f>
        <v/>
      </c>
      <c r="I34" s="25" t="str">
        <f>IF(I$6-$B34-1&lt;0,"",EXP(-'MRS(calc_process)'!$F$44*(I$6-$B34-1))*(1-EXP(-'MRS(calc_process)'!$F$44)))</f>
        <v/>
      </c>
      <c r="J34" s="25">
        <f>IF(J$6-$B34-1&lt;0,"",EXP(-'MRS(calc_process)'!$F$44*(J$6-$B34-1))*(1-EXP(-'MRS(calc_process)'!$F$44)))</f>
        <v>3.4394583742433538E-2</v>
      </c>
      <c r="K34" s="25">
        <f>IF(K$6-$B34-1&lt;0,"",EXP(-'MRS(calc_process)'!$F$44*(K$6-$B34-1))*(1-EXP(-'MRS(calc_process)'!$F$44)))</f>
        <v>3.3211596351618265E-2</v>
      </c>
      <c r="L34" s="25">
        <f>IF(L$6-$B34-1&lt;0,"",EXP(-'MRS(calc_process)'!$F$44*(L$6-$B34-1))*(1-EXP(-'MRS(calc_process)'!$F$44)))</f>
        <v>3.2069297319682631E-2</v>
      </c>
      <c r="M34" s="25">
        <f>IF(M$6-$B34-1&lt;0,"",EXP(-'MRS(calc_process)'!$F$44*(M$6-$B34-1))*(1-EXP(-'MRS(calc_process)'!$F$44)))</f>
        <v>3.0966287187459807E-2</v>
      </c>
      <c r="N34" s="25">
        <f>IF(N$6-$B34-1&lt;0,"",EXP(-'MRS(calc_process)'!$F$44*(N$6-$B34-1))*(1-EXP(-'MRS(calc_process)'!$F$44)))</f>
        <v>2.9901214629598476E-2</v>
      </c>
      <c r="O34" s="108">
        <f>IF(O$6-$B34-1&lt;0,"",EXP(-'MRS(calc_process)'!$F$44*(O$6-$B34-1))*(1-EXP(-'MRS(calc_process)'!$F$44)))</f>
        <v>2.887277479902027E-2</v>
      </c>
      <c r="P34" s="108">
        <f>IF(P$6-$B34-1&lt;0,"",EXP(-'MRS(calc_process)'!$F$44*(P$6-$B34-1))*(1-EXP(-'MRS(calc_process)'!$F$44)))</f>
        <v>2.7879707728318943E-2</v>
      </c>
      <c r="Q34" s="108">
        <f>IF(Q$6-$B34-1&lt;0,"",EXP(-'MRS(calc_process)'!$F$44*(Q$6-$B34-1))*(1-EXP(-'MRS(calc_process)'!$F$44)))</f>
        <v>2.6920796786142707E-2</v>
      </c>
      <c r="R34" s="108">
        <f>IF(R$6-$B34-1&lt;0,"",EXP(-'MRS(calc_process)'!$F$44*(R$6-$B34-1))*(1-EXP(-'MRS(calc_process)'!$F$44)))</f>
        <v>2.5994867186668689E-2</v>
      </c>
      <c r="S34" s="108">
        <f>IF(S$6-$B34-1&lt;0,"",EXP(-'MRS(calc_process)'!$F$44*(S$6-$B34-1))*(1-EXP(-'MRS(calc_process)'!$F$44)))</f>
        <v>2.5100784550343376E-2</v>
      </c>
      <c r="T34" s="108">
        <f>IF(T$6-$B34-1&lt;0,"",EXP(-'MRS(calc_process)'!$F$44*(T$6-$B34-1))*(1-EXP(-'MRS(calc_process)'!$F$44)))</f>
        <v>2.4237453514125807E-2</v>
      </c>
    </row>
    <row r="35" spans="1:20" x14ac:dyDescent="0.2">
      <c r="A35" s="94"/>
      <c r="B35" s="104">
        <v>8</v>
      </c>
      <c r="C35" s="25" t="str">
        <f>IF(C$6-$B35-1&lt;0,"",EXP(-'MRS(calc_process)'!$F$44*(C$6-$B35-1))*(1-EXP(-'MRS(calc_process)'!$F$44)))</f>
        <v/>
      </c>
      <c r="D35" s="25" t="str">
        <f>IF(D$6-$B35-1&lt;0,"",EXP(-'MRS(calc_process)'!$F$44*(D$6-$B35-1))*(1-EXP(-'MRS(calc_process)'!$F$44)))</f>
        <v/>
      </c>
      <c r="E35" s="25" t="str">
        <f>IF(E$6-$B35-1&lt;0,"",EXP(-'MRS(calc_process)'!$F$44*(E$6-$B35-1))*(1-EXP(-'MRS(calc_process)'!$F$44)))</f>
        <v/>
      </c>
      <c r="F35" s="25" t="str">
        <f>IF(F$6-$B35-1&lt;0,"",EXP(-'MRS(calc_process)'!$F$44*(F$6-$B35-1))*(1-EXP(-'MRS(calc_process)'!$F$44)))</f>
        <v/>
      </c>
      <c r="G35" s="25" t="str">
        <f>IF(G$6-$B35-1&lt;0,"",EXP(-'MRS(calc_process)'!$F$44*(G$6-$B35-1))*(1-EXP(-'MRS(calc_process)'!$F$44)))</f>
        <v/>
      </c>
      <c r="H35" s="25" t="str">
        <f>IF(H$6-$B35-1&lt;0,"",EXP(-'MRS(calc_process)'!$F$44*(H$6-$B35-1))*(1-EXP(-'MRS(calc_process)'!$F$44)))</f>
        <v/>
      </c>
      <c r="I35" s="25" t="str">
        <f>IF(I$6-$B35-1&lt;0,"",EXP(-'MRS(calc_process)'!$F$44*(I$6-$B35-1))*(1-EXP(-'MRS(calc_process)'!$F$44)))</f>
        <v/>
      </c>
      <c r="J35" s="25" t="str">
        <f>IF(J$6-$B35-1&lt;0,"",EXP(-'MRS(calc_process)'!$F$44*(J$6-$B35-1))*(1-EXP(-'MRS(calc_process)'!$F$44)))</f>
        <v/>
      </c>
      <c r="K35" s="25">
        <f>IF(K$6-$B35-1&lt;0,"",EXP(-'MRS(calc_process)'!$F$44*(K$6-$B35-1))*(1-EXP(-'MRS(calc_process)'!$F$44)))</f>
        <v>3.4394583742433538E-2</v>
      </c>
      <c r="L35" s="25">
        <f>IF(L$6-$B35-1&lt;0,"",EXP(-'MRS(calc_process)'!$F$44*(L$6-$B35-1))*(1-EXP(-'MRS(calc_process)'!$F$44)))</f>
        <v>3.3211596351618265E-2</v>
      </c>
      <c r="M35" s="25">
        <f>IF(M$6-$B35-1&lt;0,"",EXP(-'MRS(calc_process)'!$F$44*(M$6-$B35-1))*(1-EXP(-'MRS(calc_process)'!$F$44)))</f>
        <v>3.2069297319682631E-2</v>
      </c>
      <c r="N35" s="25">
        <f>IF(N$6-$B35-1&lt;0,"",EXP(-'MRS(calc_process)'!$F$44*(N$6-$B35-1))*(1-EXP(-'MRS(calc_process)'!$F$44)))</f>
        <v>3.0966287187459807E-2</v>
      </c>
      <c r="O35" s="108">
        <f>IF(O$6-$B35-1&lt;0,"",EXP(-'MRS(calc_process)'!$F$44*(O$6-$B35-1))*(1-EXP(-'MRS(calc_process)'!$F$44)))</f>
        <v>2.9901214629598476E-2</v>
      </c>
      <c r="P35" s="108">
        <f>IF(P$6-$B35-1&lt;0,"",EXP(-'MRS(calc_process)'!$F$44*(P$6-$B35-1))*(1-EXP(-'MRS(calc_process)'!$F$44)))</f>
        <v>2.887277479902027E-2</v>
      </c>
      <c r="Q35" s="108">
        <f>IF(Q$6-$B35-1&lt;0,"",EXP(-'MRS(calc_process)'!$F$44*(Q$6-$B35-1))*(1-EXP(-'MRS(calc_process)'!$F$44)))</f>
        <v>2.7879707728318943E-2</v>
      </c>
      <c r="R35" s="108">
        <f>IF(R$6-$B35-1&lt;0,"",EXP(-'MRS(calc_process)'!$F$44*(R$6-$B35-1))*(1-EXP(-'MRS(calc_process)'!$F$44)))</f>
        <v>2.6920796786142707E-2</v>
      </c>
      <c r="S35" s="108">
        <f>IF(S$6-$B35-1&lt;0,"",EXP(-'MRS(calc_process)'!$F$44*(S$6-$B35-1))*(1-EXP(-'MRS(calc_process)'!$F$44)))</f>
        <v>2.5994867186668689E-2</v>
      </c>
      <c r="T35" s="108">
        <f>IF(T$6-$B35-1&lt;0,"",EXP(-'MRS(calc_process)'!$F$44*(T$6-$B35-1))*(1-EXP(-'MRS(calc_process)'!$F$44)))</f>
        <v>2.5100784550343376E-2</v>
      </c>
    </row>
    <row r="36" spans="1:20" x14ac:dyDescent="0.2">
      <c r="A36" s="94"/>
      <c r="B36" s="104">
        <v>9</v>
      </c>
      <c r="C36" s="25" t="str">
        <f>IF(C$6-$B36-1&lt;0,"",EXP(-'MRS(calc_process)'!$F$44*(C$6-$B36-1))*(1-EXP(-'MRS(calc_process)'!$F$44)))</f>
        <v/>
      </c>
      <c r="D36" s="25" t="str">
        <f>IF(D$6-$B36-1&lt;0,"",EXP(-'MRS(calc_process)'!$F$44*(D$6-$B36-1))*(1-EXP(-'MRS(calc_process)'!$F$44)))</f>
        <v/>
      </c>
      <c r="E36" s="25" t="str">
        <f>IF(E$6-$B36-1&lt;0,"",EXP(-'MRS(calc_process)'!$F$44*(E$6-$B36-1))*(1-EXP(-'MRS(calc_process)'!$F$44)))</f>
        <v/>
      </c>
      <c r="F36" s="25" t="str">
        <f>IF(F$6-$B36-1&lt;0,"",EXP(-'MRS(calc_process)'!$F$44*(F$6-$B36-1))*(1-EXP(-'MRS(calc_process)'!$F$44)))</f>
        <v/>
      </c>
      <c r="G36" s="25" t="str">
        <f>IF(G$6-$B36-1&lt;0,"",EXP(-'MRS(calc_process)'!$F$44*(G$6-$B36-1))*(1-EXP(-'MRS(calc_process)'!$F$44)))</f>
        <v/>
      </c>
      <c r="H36" s="25" t="str">
        <f>IF(H$6-$B36-1&lt;0,"",EXP(-'MRS(calc_process)'!$F$44*(H$6-$B36-1))*(1-EXP(-'MRS(calc_process)'!$F$44)))</f>
        <v/>
      </c>
      <c r="I36" s="25" t="str">
        <f>IF(I$6-$B36-1&lt;0,"",EXP(-'MRS(calc_process)'!$F$44*(I$6-$B36-1))*(1-EXP(-'MRS(calc_process)'!$F$44)))</f>
        <v/>
      </c>
      <c r="J36" s="25" t="str">
        <f>IF(J$6-$B36-1&lt;0,"",EXP(-'MRS(calc_process)'!$F$44*(J$6-$B36-1))*(1-EXP(-'MRS(calc_process)'!$F$44)))</f>
        <v/>
      </c>
      <c r="K36" s="25" t="str">
        <f>IF(K$6-$B36-1&lt;0,"",EXP(-'MRS(calc_process)'!$F$44*(K$6-$B36-1))*(1-EXP(-'MRS(calc_process)'!$F$44)))</f>
        <v/>
      </c>
      <c r="L36" s="25">
        <f>IF(L$6-$B36-1&lt;0,"",EXP(-'MRS(calc_process)'!$F$44*(L$6-$B36-1))*(1-EXP(-'MRS(calc_process)'!$F$44)))</f>
        <v>3.4394583742433538E-2</v>
      </c>
      <c r="M36" s="25">
        <f>IF(M$6-$B36-1&lt;0,"",EXP(-'MRS(calc_process)'!$F$44*(M$6-$B36-1))*(1-EXP(-'MRS(calc_process)'!$F$44)))</f>
        <v>3.3211596351618265E-2</v>
      </c>
      <c r="N36" s="25">
        <f>IF(N$6-$B36-1&lt;0,"",EXP(-'MRS(calc_process)'!$F$44*(N$6-$B36-1))*(1-EXP(-'MRS(calc_process)'!$F$44)))</f>
        <v>3.2069297319682631E-2</v>
      </c>
      <c r="O36" s="108">
        <f>IF(O$6-$B36-1&lt;0,"",EXP(-'MRS(calc_process)'!$F$44*(O$6-$B36-1))*(1-EXP(-'MRS(calc_process)'!$F$44)))</f>
        <v>3.0966287187459807E-2</v>
      </c>
      <c r="P36" s="108">
        <f>IF(P$6-$B36-1&lt;0,"",EXP(-'MRS(calc_process)'!$F$44*(P$6-$B36-1))*(1-EXP(-'MRS(calc_process)'!$F$44)))</f>
        <v>2.9901214629598476E-2</v>
      </c>
      <c r="Q36" s="108">
        <f>IF(Q$6-$B36-1&lt;0,"",EXP(-'MRS(calc_process)'!$F$44*(Q$6-$B36-1))*(1-EXP(-'MRS(calc_process)'!$F$44)))</f>
        <v>2.887277479902027E-2</v>
      </c>
      <c r="R36" s="108">
        <f>IF(R$6-$B36-1&lt;0,"",EXP(-'MRS(calc_process)'!$F$44*(R$6-$B36-1))*(1-EXP(-'MRS(calc_process)'!$F$44)))</f>
        <v>2.7879707728318943E-2</v>
      </c>
      <c r="S36" s="108">
        <f>IF(S$6-$B36-1&lt;0,"",EXP(-'MRS(calc_process)'!$F$44*(S$6-$B36-1))*(1-EXP(-'MRS(calc_process)'!$F$44)))</f>
        <v>2.6920796786142707E-2</v>
      </c>
      <c r="T36" s="108">
        <f>IF(T$6-$B36-1&lt;0,"",EXP(-'MRS(calc_process)'!$F$44*(T$6-$B36-1))*(1-EXP(-'MRS(calc_process)'!$F$44)))</f>
        <v>2.5994867186668689E-2</v>
      </c>
    </row>
    <row r="37" spans="1:20" x14ac:dyDescent="0.2">
      <c r="A37" s="94"/>
      <c r="B37" s="104">
        <v>10</v>
      </c>
      <c r="C37" s="25" t="str">
        <f>IF(C$6-$B37-1&lt;0,"",EXP(-'MRS(calc_process)'!$F$44*(C$6-$B37-1))*(1-EXP(-'MRS(calc_process)'!$F$44)))</f>
        <v/>
      </c>
      <c r="D37" s="25" t="str">
        <f>IF(D$6-$B37-1&lt;0,"",EXP(-'MRS(calc_process)'!$F$44*(D$6-$B37-1))*(1-EXP(-'MRS(calc_process)'!$F$44)))</f>
        <v/>
      </c>
      <c r="E37" s="25" t="str">
        <f>IF(E$6-$B37-1&lt;0,"",EXP(-'MRS(calc_process)'!$F$44*(E$6-$B37-1))*(1-EXP(-'MRS(calc_process)'!$F$44)))</f>
        <v/>
      </c>
      <c r="F37" s="25" t="str">
        <f>IF(F$6-$B37-1&lt;0,"",EXP(-'MRS(calc_process)'!$F$44*(F$6-$B37-1))*(1-EXP(-'MRS(calc_process)'!$F$44)))</f>
        <v/>
      </c>
      <c r="G37" s="25" t="str">
        <f>IF(G$6-$B37-1&lt;0,"",EXP(-'MRS(calc_process)'!$F$44*(G$6-$B37-1))*(1-EXP(-'MRS(calc_process)'!$F$44)))</f>
        <v/>
      </c>
      <c r="H37" s="25" t="str">
        <f>IF(H$6-$B37-1&lt;0,"",EXP(-'MRS(calc_process)'!$F$44*(H$6-$B37-1))*(1-EXP(-'MRS(calc_process)'!$F$44)))</f>
        <v/>
      </c>
      <c r="I37" s="25" t="str">
        <f>IF(I$6-$B37-1&lt;0,"",EXP(-'MRS(calc_process)'!$F$44*(I$6-$B37-1))*(1-EXP(-'MRS(calc_process)'!$F$44)))</f>
        <v/>
      </c>
      <c r="J37" s="25" t="str">
        <f>IF(J$6-$B37-1&lt;0,"",EXP(-'MRS(calc_process)'!$F$44*(J$6-$B37-1))*(1-EXP(-'MRS(calc_process)'!$F$44)))</f>
        <v/>
      </c>
      <c r="K37" s="25" t="str">
        <f>IF(K$6-$B37-1&lt;0,"",EXP(-'MRS(calc_process)'!$F$44*(K$6-$B37-1))*(1-EXP(-'MRS(calc_process)'!$F$44)))</f>
        <v/>
      </c>
      <c r="L37" s="25" t="str">
        <f>IF(L$6-$B37-1&lt;0,"",EXP(-'MRS(calc_process)'!$F$44*(L$6-$B37-1))*(1-EXP(-'MRS(calc_process)'!$F$44)))</f>
        <v/>
      </c>
      <c r="M37" s="25">
        <f>IF(M$6-$B37-1&lt;0,"",EXP(-'MRS(calc_process)'!$F$44*(M$6-$B37-1))*(1-EXP(-'MRS(calc_process)'!$F$44)))</f>
        <v>3.4394583742433538E-2</v>
      </c>
      <c r="N37" s="25">
        <f>IF(N$6-$B37-1&lt;0,"",EXP(-'MRS(calc_process)'!$F$44*(N$6-$B37-1))*(1-EXP(-'MRS(calc_process)'!$F$44)))</f>
        <v>3.3211596351618265E-2</v>
      </c>
      <c r="O37" s="108">
        <f>IF(O$6-$B37-1&lt;0,"",EXP(-'MRS(calc_process)'!$F$44*(O$6-$B37-1))*(1-EXP(-'MRS(calc_process)'!$F$44)))</f>
        <v>3.2069297319682631E-2</v>
      </c>
      <c r="P37" s="108">
        <f>IF(P$6-$B37-1&lt;0,"",EXP(-'MRS(calc_process)'!$F$44*(P$6-$B37-1))*(1-EXP(-'MRS(calc_process)'!$F$44)))</f>
        <v>3.0966287187459807E-2</v>
      </c>
      <c r="Q37" s="108">
        <f>IF(Q$6-$B37-1&lt;0,"",EXP(-'MRS(calc_process)'!$F$44*(Q$6-$B37-1))*(1-EXP(-'MRS(calc_process)'!$F$44)))</f>
        <v>2.9901214629598476E-2</v>
      </c>
      <c r="R37" s="108">
        <f>IF(R$6-$B37-1&lt;0,"",EXP(-'MRS(calc_process)'!$F$44*(R$6-$B37-1))*(1-EXP(-'MRS(calc_process)'!$F$44)))</f>
        <v>2.887277479902027E-2</v>
      </c>
      <c r="S37" s="108">
        <f>IF(S$6-$B37-1&lt;0,"",EXP(-'MRS(calc_process)'!$F$44*(S$6-$B37-1))*(1-EXP(-'MRS(calc_process)'!$F$44)))</f>
        <v>2.7879707728318943E-2</v>
      </c>
      <c r="T37" s="108">
        <f>IF(T$6-$B37-1&lt;0,"",EXP(-'MRS(calc_process)'!$F$44*(T$6-$B37-1))*(1-EXP(-'MRS(calc_process)'!$F$44)))</f>
        <v>2.6920796786142707E-2</v>
      </c>
    </row>
    <row r="38" spans="1:20" x14ac:dyDescent="0.2">
      <c r="A38" s="94"/>
      <c r="B38" s="104">
        <v>11</v>
      </c>
      <c r="C38" s="25" t="str">
        <f>IF(C$6-$B38-1&lt;0,"",EXP(-'MRS(calc_process)'!$F$44*(C$6-$B38-1))*(1-EXP(-'MRS(calc_process)'!$F$44)))</f>
        <v/>
      </c>
      <c r="D38" s="25" t="str">
        <f>IF(D$6-$B38-1&lt;0,"",EXP(-'MRS(calc_process)'!$F$44*(D$6-$B38-1))*(1-EXP(-'MRS(calc_process)'!$F$44)))</f>
        <v/>
      </c>
      <c r="E38" s="25" t="str">
        <f>IF(E$6-$B38-1&lt;0,"",EXP(-'MRS(calc_process)'!$F$44*(E$6-$B38-1))*(1-EXP(-'MRS(calc_process)'!$F$44)))</f>
        <v/>
      </c>
      <c r="F38" s="25" t="str">
        <f>IF(F$6-$B38-1&lt;0,"",EXP(-'MRS(calc_process)'!$F$44*(F$6-$B38-1))*(1-EXP(-'MRS(calc_process)'!$F$44)))</f>
        <v/>
      </c>
      <c r="G38" s="25" t="str">
        <f>IF(G$6-$B38-1&lt;0,"",EXP(-'MRS(calc_process)'!$F$44*(G$6-$B38-1))*(1-EXP(-'MRS(calc_process)'!$F$44)))</f>
        <v/>
      </c>
      <c r="H38" s="25" t="str">
        <f>IF(H$6-$B38-1&lt;0,"",EXP(-'MRS(calc_process)'!$F$44*(H$6-$B38-1))*(1-EXP(-'MRS(calc_process)'!$F$44)))</f>
        <v/>
      </c>
      <c r="I38" s="25" t="str">
        <f>IF(I$6-$B38-1&lt;0,"",EXP(-'MRS(calc_process)'!$F$44*(I$6-$B38-1))*(1-EXP(-'MRS(calc_process)'!$F$44)))</f>
        <v/>
      </c>
      <c r="J38" s="25" t="str">
        <f>IF(J$6-$B38-1&lt;0,"",EXP(-'MRS(calc_process)'!$F$44*(J$6-$B38-1))*(1-EXP(-'MRS(calc_process)'!$F$44)))</f>
        <v/>
      </c>
      <c r="K38" s="25" t="str">
        <f>IF(K$6-$B38-1&lt;0,"",EXP(-'MRS(calc_process)'!$F$44*(K$6-$B38-1))*(1-EXP(-'MRS(calc_process)'!$F$44)))</f>
        <v/>
      </c>
      <c r="L38" s="25" t="str">
        <f>IF(L$6-$B38-1&lt;0,"",EXP(-'MRS(calc_process)'!$F$44*(L$6-$B38-1))*(1-EXP(-'MRS(calc_process)'!$F$44)))</f>
        <v/>
      </c>
      <c r="M38" s="25" t="str">
        <f>IF(M$6-$B38-1&lt;0,"",EXP(-'MRS(calc_process)'!$F$44*(M$6-$B38-1))*(1-EXP(-'MRS(calc_process)'!$F$44)))</f>
        <v/>
      </c>
      <c r="N38" s="25">
        <f>IF(N$6-$B38-1&lt;0,"",EXP(-'MRS(calc_process)'!$F$44*(N$6-$B38-1))*(1-EXP(-'MRS(calc_process)'!$F$44)))</f>
        <v>3.4394583742433538E-2</v>
      </c>
      <c r="O38" s="108">
        <f>IF(O$6-$B38-1&lt;0,"",EXP(-'MRS(calc_process)'!$F$44*(O$6-$B38-1))*(1-EXP(-'MRS(calc_process)'!$F$44)))</f>
        <v>3.3211596351618265E-2</v>
      </c>
      <c r="P38" s="108">
        <f>IF(P$6-$B38-1&lt;0,"",EXP(-'MRS(calc_process)'!$F$44*(P$6-$B38-1))*(1-EXP(-'MRS(calc_process)'!$F$44)))</f>
        <v>3.2069297319682631E-2</v>
      </c>
      <c r="Q38" s="108">
        <f>IF(Q$6-$B38-1&lt;0,"",EXP(-'MRS(calc_process)'!$F$44*(Q$6-$B38-1))*(1-EXP(-'MRS(calc_process)'!$F$44)))</f>
        <v>3.0966287187459807E-2</v>
      </c>
      <c r="R38" s="108">
        <f>IF(R$6-$B38-1&lt;0,"",EXP(-'MRS(calc_process)'!$F$44*(R$6-$B38-1))*(1-EXP(-'MRS(calc_process)'!$F$44)))</f>
        <v>2.9901214629598476E-2</v>
      </c>
      <c r="S38" s="108">
        <f>IF(S$6-$B38-1&lt;0,"",EXP(-'MRS(calc_process)'!$F$44*(S$6-$B38-1))*(1-EXP(-'MRS(calc_process)'!$F$44)))</f>
        <v>2.887277479902027E-2</v>
      </c>
      <c r="T38" s="108">
        <f>IF(T$6-$B38-1&lt;0,"",EXP(-'MRS(calc_process)'!$F$44*(T$6-$B38-1))*(1-EXP(-'MRS(calc_process)'!$F$44)))</f>
        <v>2.7879707728318943E-2</v>
      </c>
    </row>
    <row r="39" spans="1:20" x14ac:dyDescent="0.2">
      <c r="A39" s="94"/>
      <c r="B39" s="104">
        <v>12</v>
      </c>
      <c r="C39" s="25" t="str">
        <f>IF(C$6-$B39-1&lt;0,"",EXP(-'MRS(calc_process)'!$F$44*(C$6-$B39-1))*(1-EXP(-'MRS(calc_process)'!$F$44)))</f>
        <v/>
      </c>
      <c r="D39" s="25" t="str">
        <f>IF(D$6-$B39-1&lt;0,"",EXP(-'MRS(calc_process)'!$F$44*(D$6-$B39-1))*(1-EXP(-'MRS(calc_process)'!$F$44)))</f>
        <v/>
      </c>
      <c r="E39" s="25" t="str">
        <f>IF(E$6-$B39-1&lt;0,"",EXP(-'MRS(calc_process)'!$F$44*(E$6-$B39-1))*(1-EXP(-'MRS(calc_process)'!$F$44)))</f>
        <v/>
      </c>
      <c r="F39" s="25" t="str">
        <f>IF(F$6-$B39-1&lt;0,"",EXP(-'MRS(calc_process)'!$F$44*(F$6-$B39-1))*(1-EXP(-'MRS(calc_process)'!$F$44)))</f>
        <v/>
      </c>
      <c r="G39" s="25" t="str">
        <f>IF(G$6-$B39-1&lt;0,"",EXP(-'MRS(calc_process)'!$F$44*(G$6-$B39-1))*(1-EXP(-'MRS(calc_process)'!$F$44)))</f>
        <v/>
      </c>
      <c r="H39" s="25" t="str">
        <f>IF(H$6-$B39-1&lt;0,"",EXP(-'MRS(calc_process)'!$F$44*(H$6-$B39-1))*(1-EXP(-'MRS(calc_process)'!$F$44)))</f>
        <v/>
      </c>
      <c r="I39" s="25" t="str">
        <f>IF(I$6-$B39-1&lt;0,"",EXP(-'MRS(calc_process)'!$F$44*(I$6-$B39-1))*(1-EXP(-'MRS(calc_process)'!$F$44)))</f>
        <v/>
      </c>
      <c r="J39" s="25" t="str">
        <f>IF(J$6-$B39-1&lt;0,"",EXP(-'MRS(calc_process)'!$F$44*(J$6-$B39-1))*(1-EXP(-'MRS(calc_process)'!$F$44)))</f>
        <v/>
      </c>
      <c r="K39" s="25" t="str">
        <f>IF(K$6-$B39-1&lt;0,"",EXP(-'MRS(calc_process)'!$F$44*(K$6-$B39-1))*(1-EXP(-'MRS(calc_process)'!$F$44)))</f>
        <v/>
      </c>
      <c r="L39" s="25" t="str">
        <f>IF(L$6-$B39-1&lt;0,"",EXP(-'MRS(calc_process)'!$F$44*(L$6-$B39-1))*(1-EXP(-'MRS(calc_process)'!$F$44)))</f>
        <v/>
      </c>
      <c r="M39" s="25" t="str">
        <f>IF(M$6-$B39-1&lt;0,"",EXP(-'MRS(calc_process)'!$F$44*(M$6-$B39-1))*(1-EXP(-'MRS(calc_process)'!$F$44)))</f>
        <v/>
      </c>
      <c r="N39" s="25" t="str">
        <f>IF(N$6-$B39-1&lt;0,"",EXP(-'MRS(calc_process)'!$F$44*(N$6-$B39-1))*(1-EXP(-'MRS(calc_process)'!$F$44)))</f>
        <v/>
      </c>
      <c r="O39" s="108">
        <f>IF(O$6-$B39-1&lt;0,"",EXP(-'MRS(calc_process)'!$F$44*(O$6-$B39-1))*(1-EXP(-'MRS(calc_process)'!$F$44)))</f>
        <v>3.4394583742433538E-2</v>
      </c>
      <c r="P39" s="108">
        <f>IF(P$6-$B39-1&lt;0,"",EXP(-'MRS(calc_process)'!$F$44*(P$6-$B39-1))*(1-EXP(-'MRS(calc_process)'!$F$44)))</f>
        <v>3.3211596351618265E-2</v>
      </c>
      <c r="Q39" s="108">
        <f>IF(Q$6-$B39-1&lt;0,"",EXP(-'MRS(calc_process)'!$F$44*(Q$6-$B39-1))*(1-EXP(-'MRS(calc_process)'!$F$44)))</f>
        <v>3.2069297319682631E-2</v>
      </c>
      <c r="R39" s="108">
        <f>IF(R$6-$B39-1&lt;0,"",EXP(-'MRS(calc_process)'!$F$44*(R$6-$B39-1))*(1-EXP(-'MRS(calc_process)'!$F$44)))</f>
        <v>3.0966287187459807E-2</v>
      </c>
      <c r="S39" s="108">
        <f>IF(S$6-$B39-1&lt;0,"",EXP(-'MRS(calc_process)'!$F$44*(S$6-$B39-1))*(1-EXP(-'MRS(calc_process)'!$F$44)))</f>
        <v>2.9901214629598476E-2</v>
      </c>
      <c r="T39" s="108">
        <f>IF(T$6-$B39-1&lt;0,"",EXP(-'MRS(calc_process)'!$F$44*(T$6-$B39-1))*(1-EXP(-'MRS(calc_process)'!$F$44)))</f>
        <v>2.887277479902027E-2</v>
      </c>
    </row>
    <row r="40" spans="1:20" x14ac:dyDescent="0.2">
      <c r="A40" s="94"/>
      <c r="B40" s="104">
        <v>13</v>
      </c>
      <c r="C40" s="25" t="str">
        <f>IF(C$6-$B40&lt;0,"",EXP(-'MRS(calc_process)'!$F$44*(C$6-$B40)/12)*(1-EXP(-'MRS(calc_process)'!$F$44/12)))</f>
        <v/>
      </c>
      <c r="D40" s="25" t="str">
        <f>IF(D$6-$B40&lt;0,"",EXP(-'MRS(calc_process)'!$F$44*(D$6-$B40)/12)*(1-EXP(-'MRS(calc_process)'!$F$44/12)))</f>
        <v/>
      </c>
      <c r="E40" s="25" t="str">
        <f>IF(E$6-$B40&lt;0,"",EXP(-'MRS(calc_process)'!$F$44*(E$6-$B40)/12)*(1-EXP(-'MRS(calc_process)'!$F$44/12)))</f>
        <v/>
      </c>
      <c r="F40" s="25" t="str">
        <f>IF(F$6-$B40&lt;0,"",EXP(-'MRS(calc_process)'!$F$44*(F$6-$B40)/12)*(1-EXP(-'MRS(calc_process)'!$F$44/12)))</f>
        <v/>
      </c>
      <c r="G40" s="25" t="str">
        <f>IF(G$6-$B40&lt;0,"",EXP(-'MRS(calc_process)'!$F$44*(G$6-$B40)/12)*(1-EXP(-'MRS(calc_process)'!$F$44/12)))</f>
        <v/>
      </c>
      <c r="H40" s="25" t="str">
        <f>IF(H$6-$B40&lt;0,"",EXP(-'MRS(calc_process)'!$F$44*(H$6-$B40)/12)*(1-EXP(-'MRS(calc_process)'!$F$44/12)))</f>
        <v/>
      </c>
      <c r="I40" s="25" t="str">
        <f>IF(I$6-$B40&lt;0,"",EXP(-'MRS(calc_process)'!$F$44*(I$6-$B40)/12)*(1-EXP(-'MRS(calc_process)'!$F$44/12)))</f>
        <v/>
      </c>
      <c r="J40" s="25" t="str">
        <f>IF(J$6-$B40&lt;0,"",EXP(-'MRS(calc_process)'!$F$44*(J$6-$B40)/12)*(1-EXP(-'MRS(calc_process)'!$F$44/12)))</f>
        <v/>
      </c>
      <c r="K40" s="25" t="str">
        <f>IF(K$6-$B40&lt;0,"",EXP(-'MRS(calc_process)'!$F$44*(K$6-$B40)/12)*(1-EXP(-'MRS(calc_process)'!$F$44/12)))</f>
        <v/>
      </c>
      <c r="L40" s="25" t="str">
        <f>IF(L$6-$B40&lt;0,"",EXP(-'MRS(calc_process)'!$F$44*(L$6-$B40)/12)*(1-EXP(-'MRS(calc_process)'!$F$44/12)))</f>
        <v/>
      </c>
      <c r="M40" s="25" t="str">
        <f>IF(M$6-$B40&lt;0,"",EXP(-'MRS(calc_process)'!$F$44*(M$6-$B40)/12)*(1-EXP(-'MRS(calc_process)'!$F$44/12)))</f>
        <v/>
      </c>
      <c r="N40" s="25" t="str">
        <f>IF(N$6-$B40&lt;0,"",EXP(-'MRS(calc_process)'!$F$44*(N$6-$B40)/12)*(1-EXP(-'MRS(calc_process)'!$F$44/12)))</f>
        <v/>
      </c>
      <c r="O40" s="108" t="str">
        <f>IF(O$6-$B40-1&lt;0,"",EXP(-'MRS(calc_process)'!$F$44*(O$6-$B40-1))*(1-EXP(-'MRS(calc_process)'!$F$44)))</f>
        <v/>
      </c>
      <c r="P40" s="108">
        <f>IF(P$6-$B40-1&lt;0,"",EXP(-'MRS(calc_process)'!$F$44*(P$6-$B40-1))*(1-EXP(-'MRS(calc_process)'!$F$44)))</f>
        <v>3.4394583742433538E-2</v>
      </c>
      <c r="Q40" s="108">
        <f>IF(Q$6-$B40-1&lt;0,"",EXP(-'MRS(calc_process)'!$F$44*(Q$6-$B40-1))*(1-EXP(-'MRS(calc_process)'!$F$44)))</f>
        <v>3.3211596351618265E-2</v>
      </c>
      <c r="R40" s="108">
        <f>IF(R$6-$B40-1&lt;0,"",EXP(-'MRS(calc_process)'!$F$44*(R$6-$B40-1))*(1-EXP(-'MRS(calc_process)'!$F$44)))</f>
        <v>3.2069297319682631E-2</v>
      </c>
      <c r="S40" s="108">
        <f>IF(S$6-$B40-1&lt;0,"",EXP(-'MRS(calc_process)'!$F$44*(S$6-$B40-1))*(1-EXP(-'MRS(calc_process)'!$F$44)))</f>
        <v>3.0966287187459807E-2</v>
      </c>
      <c r="T40" s="108">
        <f>IF(T$6-$B40-1&lt;0,"",EXP(-'MRS(calc_process)'!$F$44*(T$6-$B40-1))*(1-EXP(-'MRS(calc_process)'!$F$44)))</f>
        <v>2.9901214629598476E-2</v>
      </c>
    </row>
    <row r="41" spans="1:20" x14ac:dyDescent="0.2">
      <c r="A41" s="94"/>
      <c r="B41" s="104">
        <v>14</v>
      </c>
      <c r="C41" s="25" t="str">
        <f>IF(C$6-$B41&lt;0,"",EXP(-'MRS(calc_process)'!$F$44*(C$6-$B41)/12)*(1-EXP(-'MRS(calc_process)'!$F$44/12)))</f>
        <v/>
      </c>
      <c r="D41" s="25" t="str">
        <f>IF(D$6-$B41&lt;0,"",EXP(-'MRS(calc_process)'!$F$44*(D$6-$B41)/12)*(1-EXP(-'MRS(calc_process)'!$F$44/12)))</f>
        <v/>
      </c>
      <c r="E41" s="25" t="str">
        <f>IF(E$6-$B41&lt;0,"",EXP(-'MRS(calc_process)'!$F$44*(E$6-$B41)/12)*(1-EXP(-'MRS(calc_process)'!$F$44/12)))</f>
        <v/>
      </c>
      <c r="F41" s="25" t="str">
        <f>IF(F$6-$B41&lt;0,"",EXP(-'MRS(calc_process)'!$F$44*(F$6-$B41)/12)*(1-EXP(-'MRS(calc_process)'!$F$44/12)))</f>
        <v/>
      </c>
      <c r="G41" s="25" t="str">
        <f>IF(G$6-$B41&lt;0,"",EXP(-'MRS(calc_process)'!$F$44*(G$6-$B41)/12)*(1-EXP(-'MRS(calc_process)'!$F$44/12)))</f>
        <v/>
      </c>
      <c r="H41" s="25" t="str">
        <f>IF(H$6-$B41&lt;0,"",EXP(-'MRS(calc_process)'!$F$44*(H$6-$B41)/12)*(1-EXP(-'MRS(calc_process)'!$F$44/12)))</f>
        <v/>
      </c>
      <c r="I41" s="25" t="str">
        <f>IF(I$6-$B41&lt;0,"",EXP(-'MRS(calc_process)'!$F$44*(I$6-$B41)/12)*(1-EXP(-'MRS(calc_process)'!$F$44/12)))</f>
        <v/>
      </c>
      <c r="J41" s="25" t="str">
        <f>IF(J$6-$B41&lt;0,"",EXP(-'MRS(calc_process)'!$F$44*(J$6-$B41)/12)*(1-EXP(-'MRS(calc_process)'!$F$44/12)))</f>
        <v/>
      </c>
      <c r="K41" s="25" t="str">
        <f>IF(K$6-$B41&lt;0,"",EXP(-'MRS(calc_process)'!$F$44*(K$6-$B41)/12)*(1-EXP(-'MRS(calc_process)'!$F$44/12)))</f>
        <v/>
      </c>
      <c r="L41" s="25" t="str">
        <f>IF(L$6-$B41&lt;0,"",EXP(-'MRS(calc_process)'!$F$44*(L$6-$B41)/12)*(1-EXP(-'MRS(calc_process)'!$F$44/12)))</f>
        <v/>
      </c>
      <c r="M41" s="25" t="str">
        <f>IF(M$6-$B41&lt;0,"",EXP(-'MRS(calc_process)'!$F$44*(M$6-$B41)/12)*(1-EXP(-'MRS(calc_process)'!$F$44/12)))</f>
        <v/>
      </c>
      <c r="N41" s="25" t="str">
        <f>IF(N$6-$B41&lt;0,"",EXP(-'MRS(calc_process)'!$F$44*(N$6-$B41)/12)*(1-EXP(-'MRS(calc_process)'!$F$44/12)))</f>
        <v/>
      </c>
      <c r="O41" s="108" t="str">
        <f>IF(O$6-$B41-1&lt;0,"",EXP(-'MRS(calc_process)'!$F$44*(O$6-$B41-1))*(1-EXP(-'MRS(calc_process)'!$F$44)))</f>
        <v/>
      </c>
      <c r="P41" s="108" t="str">
        <f>IF(P$6-$B41-1&lt;0,"",EXP(-'MRS(calc_process)'!$F$44*(P$6-$B41-1))*(1-EXP(-'MRS(calc_process)'!$F$44)))</f>
        <v/>
      </c>
      <c r="Q41" s="108">
        <f>IF(Q$6-$B41-1&lt;0,"",EXP(-'MRS(calc_process)'!$F$44*(Q$6-$B41-1))*(1-EXP(-'MRS(calc_process)'!$F$44)))</f>
        <v>3.4394583742433538E-2</v>
      </c>
      <c r="R41" s="108">
        <f>IF(R$6-$B41-1&lt;0,"",EXP(-'MRS(calc_process)'!$F$44*(R$6-$B41-1))*(1-EXP(-'MRS(calc_process)'!$F$44)))</f>
        <v>3.3211596351618265E-2</v>
      </c>
      <c r="S41" s="108">
        <f>IF(S$6-$B41-1&lt;0,"",EXP(-'MRS(calc_process)'!$F$44*(S$6-$B41-1))*(1-EXP(-'MRS(calc_process)'!$F$44)))</f>
        <v>3.2069297319682631E-2</v>
      </c>
      <c r="T41" s="108">
        <f>IF(T$6-$B41-1&lt;0,"",EXP(-'MRS(calc_process)'!$F$44*(T$6-$B41-1))*(1-EXP(-'MRS(calc_process)'!$F$44)))</f>
        <v>3.0966287187459807E-2</v>
      </c>
    </row>
    <row r="42" spans="1:20" x14ac:dyDescent="0.2">
      <c r="A42" s="94"/>
      <c r="B42" s="104">
        <v>15</v>
      </c>
      <c r="C42" s="25" t="str">
        <f>IF(C$6-$B42&lt;0,"",EXP(-'MRS(calc_process)'!$F$44*(C$6-$B42)/12)*(1-EXP(-'MRS(calc_process)'!$F$44/12)))</f>
        <v/>
      </c>
      <c r="D42" s="25" t="str">
        <f>IF(D$6-$B42&lt;0,"",EXP(-'MRS(calc_process)'!$F$44*(D$6-$B42)/12)*(1-EXP(-'MRS(calc_process)'!$F$44/12)))</f>
        <v/>
      </c>
      <c r="E42" s="25" t="str">
        <f>IF(E$6-$B42&lt;0,"",EXP(-'MRS(calc_process)'!$F$44*(E$6-$B42)/12)*(1-EXP(-'MRS(calc_process)'!$F$44/12)))</f>
        <v/>
      </c>
      <c r="F42" s="25" t="str">
        <f>IF(F$6-$B42&lt;0,"",EXP(-'MRS(calc_process)'!$F$44*(F$6-$B42)/12)*(1-EXP(-'MRS(calc_process)'!$F$44/12)))</f>
        <v/>
      </c>
      <c r="G42" s="25" t="str">
        <f>IF(G$6-$B42&lt;0,"",EXP(-'MRS(calc_process)'!$F$44*(G$6-$B42)/12)*(1-EXP(-'MRS(calc_process)'!$F$44/12)))</f>
        <v/>
      </c>
      <c r="H42" s="25" t="str">
        <f>IF(H$6-$B42&lt;0,"",EXP(-'MRS(calc_process)'!$F$44*(H$6-$B42)/12)*(1-EXP(-'MRS(calc_process)'!$F$44/12)))</f>
        <v/>
      </c>
      <c r="I42" s="25" t="str">
        <f>IF(I$6-$B42&lt;0,"",EXP(-'MRS(calc_process)'!$F$44*(I$6-$B42)/12)*(1-EXP(-'MRS(calc_process)'!$F$44/12)))</f>
        <v/>
      </c>
      <c r="J42" s="25" t="str">
        <f>IF(J$6-$B42&lt;0,"",EXP(-'MRS(calc_process)'!$F$44*(J$6-$B42)/12)*(1-EXP(-'MRS(calc_process)'!$F$44/12)))</f>
        <v/>
      </c>
      <c r="K42" s="25" t="str">
        <f>IF(K$6-$B42&lt;0,"",EXP(-'MRS(calc_process)'!$F$44*(K$6-$B42)/12)*(1-EXP(-'MRS(calc_process)'!$F$44/12)))</f>
        <v/>
      </c>
      <c r="L42" s="25" t="str">
        <f>IF(L$6-$B42&lt;0,"",EXP(-'MRS(calc_process)'!$F$44*(L$6-$B42)/12)*(1-EXP(-'MRS(calc_process)'!$F$44/12)))</f>
        <v/>
      </c>
      <c r="M42" s="25" t="str">
        <f>IF(M$6-$B42&lt;0,"",EXP(-'MRS(calc_process)'!$F$44*(M$6-$B42)/12)*(1-EXP(-'MRS(calc_process)'!$F$44/12)))</f>
        <v/>
      </c>
      <c r="N42" s="25" t="str">
        <f>IF(N$6-$B42&lt;0,"",EXP(-'MRS(calc_process)'!$F$44*(N$6-$B42)/12)*(1-EXP(-'MRS(calc_process)'!$F$44/12)))</f>
        <v/>
      </c>
      <c r="O42" s="108" t="str">
        <f>IF(O$6-$B42-1&lt;0,"",EXP(-'MRS(calc_process)'!$F$44*(O$6-$B42-1))*(1-EXP(-'MRS(calc_process)'!$F$44)))</f>
        <v/>
      </c>
      <c r="P42" s="108" t="str">
        <f>IF(P$6-$B42-1&lt;0,"",EXP(-'MRS(calc_process)'!$F$44*(P$6-$B42-1))*(1-EXP(-'MRS(calc_process)'!$F$44)))</f>
        <v/>
      </c>
      <c r="Q42" s="108" t="str">
        <f>IF(Q$6-$B42-1&lt;0,"",EXP(-'MRS(calc_process)'!$F$44*(Q$6-$B42-1))*(1-EXP(-'MRS(calc_process)'!$F$44)))</f>
        <v/>
      </c>
      <c r="R42" s="108">
        <f>IF(R$6-$B42-1&lt;0,"",EXP(-'MRS(calc_process)'!$F$44*(R$6-$B42-1))*(1-EXP(-'MRS(calc_process)'!$F$44)))</f>
        <v>3.4394583742433538E-2</v>
      </c>
      <c r="S42" s="108">
        <f>IF(S$6-$B42-1&lt;0,"",EXP(-'MRS(calc_process)'!$F$44*(S$6-$B42-1))*(1-EXP(-'MRS(calc_process)'!$F$44)))</f>
        <v>3.3211596351618265E-2</v>
      </c>
      <c r="T42" s="108">
        <f>IF(T$6-$B42-1&lt;0,"",EXP(-'MRS(calc_process)'!$F$44*(T$6-$B42-1))*(1-EXP(-'MRS(calc_process)'!$F$44)))</f>
        <v>3.2069297319682631E-2</v>
      </c>
    </row>
    <row r="43" spans="1:20" x14ac:dyDescent="0.2">
      <c r="A43" s="94"/>
      <c r="B43" s="104">
        <v>16</v>
      </c>
      <c r="C43" s="25" t="str">
        <f>IF(C$6-$B43&lt;0,"",EXP(-'MRS(calc_process)'!$F$44*(C$6-$B43)/12)*(1-EXP(-'MRS(calc_process)'!$F$44/12)))</f>
        <v/>
      </c>
      <c r="D43" s="25" t="str">
        <f>IF(D$6-$B43&lt;0,"",EXP(-'MRS(calc_process)'!$F$44*(D$6-$B43)/12)*(1-EXP(-'MRS(calc_process)'!$F$44/12)))</f>
        <v/>
      </c>
      <c r="E43" s="25" t="str">
        <f>IF(E$6-$B43&lt;0,"",EXP(-'MRS(calc_process)'!$F$44*(E$6-$B43)/12)*(1-EXP(-'MRS(calc_process)'!$F$44/12)))</f>
        <v/>
      </c>
      <c r="F43" s="25" t="str">
        <f>IF(F$6-$B43&lt;0,"",EXP(-'MRS(calc_process)'!$F$44*(F$6-$B43)/12)*(1-EXP(-'MRS(calc_process)'!$F$44/12)))</f>
        <v/>
      </c>
      <c r="G43" s="25" t="str">
        <f>IF(G$6-$B43&lt;0,"",EXP(-'MRS(calc_process)'!$F$44*(G$6-$B43)/12)*(1-EXP(-'MRS(calc_process)'!$F$44/12)))</f>
        <v/>
      </c>
      <c r="H43" s="25" t="str">
        <f>IF(H$6-$B43&lt;0,"",EXP(-'MRS(calc_process)'!$F$44*(H$6-$B43)/12)*(1-EXP(-'MRS(calc_process)'!$F$44/12)))</f>
        <v/>
      </c>
      <c r="I43" s="25" t="str">
        <f>IF(I$6-$B43&lt;0,"",EXP(-'MRS(calc_process)'!$F$44*(I$6-$B43)/12)*(1-EXP(-'MRS(calc_process)'!$F$44/12)))</f>
        <v/>
      </c>
      <c r="J43" s="25" t="str">
        <f>IF(J$6-$B43&lt;0,"",EXP(-'MRS(calc_process)'!$F$44*(J$6-$B43)/12)*(1-EXP(-'MRS(calc_process)'!$F$44/12)))</f>
        <v/>
      </c>
      <c r="K43" s="25" t="str">
        <f>IF(K$6-$B43&lt;0,"",EXP(-'MRS(calc_process)'!$F$44*(K$6-$B43)/12)*(1-EXP(-'MRS(calc_process)'!$F$44/12)))</f>
        <v/>
      </c>
      <c r="L43" s="25" t="str">
        <f>IF(L$6-$B43&lt;0,"",EXP(-'MRS(calc_process)'!$F$44*(L$6-$B43)/12)*(1-EXP(-'MRS(calc_process)'!$F$44/12)))</f>
        <v/>
      </c>
      <c r="M43" s="25" t="str">
        <f>IF(M$6-$B43&lt;0,"",EXP(-'MRS(calc_process)'!$F$44*(M$6-$B43)/12)*(1-EXP(-'MRS(calc_process)'!$F$44/12)))</f>
        <v/>
      </c>
      <c r="N43" s="25" t="str">
        <f>IF(N$6-$B43&lt;0,"",EXP(-'MRS(calc_process)'!$F$44*(N$6-$B43)/12)*(1-EXP(-'MRS(calc_process)'!$F$44/12)))</f>
        <v/>
      </c>
      <c r="O43" s="108" t="str">
        <f>IF(O$6-$B43-1&lt;0,"",EXP(-'MRS(calc_process)'!$F$44*(O$6-$B43-1))*(1-EXP(-'MRS(calc_process)'!$F$44)))</f>
        <v/>
      </c>
      <c r="P43" s="108" t="str">
        <f>IF(P$6-$B43-1&lt;0,"",EXP(-'MRS(calc_process)'!$F$44*(P$6-$B43-1))*(1-EXP(-'MRS(calc_process)'!$F$44)))</f>
        <v/>
      </c>
      <c r="Q43" s="108" t="str">
        <f>IF(Q$6-$B43-1&lt;0,"",EXP(-'MRS(calc_process)'!$F$44*(Q$6-$B43-1))*(1-EXP(-'MRS(calc_process)'!$F$44)))</f>
        <v/>
      </c>
      <c r="R43" s="108" t="str">
        <f>IF(R$6-$B43-1&lt;0,"",EXP(-'MRS(calc_process)'!$F$44*(R$6-$B43-1))*(1-EXP(-'MRS(calc_process)'!$F$44)))</f>
        <v/>
      </c>
      <c r="S43" s="108">
        <f>IF(S$6-$B43-1&lt;0,"",EXP(-'MRS(calc_process)'!$F$44*(S$6-$B43-1))*(1-EXP(-'MRS(calc_process)'!$F$44)))</f>
        <v>3.4394583742433538E-2</v>
      </c>
      <c r="T43" s="108">
        <f>IF(T$6-$B43-1&lt;0,"",EXP(-'MRS(calc_process)'!$F$44*(T$6-$B43-1))*(1-EXP(-'MRS(calc_process)'!$F$44)))</f>
        <v>3.3211596351618265E-2</v>
      </c>
    </row>
    <row r="44" spans="1:20" x14ac:dyDescent="0.2">
      <c r="A44" s="94"/>
      <c r="B44" s="104">
        <v>17</v>
      </c>
      <c r="C44" s="25" t="str">
        <f>IF(C$6-$B44&lt;0,"",EXP(-'MRS(calc_process)'!$F$44*(C$6-$B44)/12)*(1-EXP(-'MRS(calc_process)'!$F$44/12)))</f>
        <v/>
      </c>
      <c r="D44" s="25" t="str">
        <f>IF(D$6-$B44&lt;0,"",EXP(-'MRS(calc_process)'!$F$44*(D$6-$B44)/12)*(1-EXP(-'MRS(calc_process)'!$F$44/12)))</f>
        <v/>
      </c>
      <c r="E44" s="25" t="str">
        <f>IF(E$6-$B44&lt;0,"",EXP(-'MRS(calc_process)'!$F$44*(E$6-$B44)/12)*(1-EXP(-'MRS(calc_process)'!$F$44/12)))</f>
        <v/>
      </c>
      <c r="F44" s="25" t="str">
        <f>IF(F$6-$B44&lt;0,"",EXP(-'MRS(calc_process)'!$F$44*(F$6-$B44)/12)*(1-EXP(-'MRS(calc_process)'!$F$44/12)))</f>
        <v/>
      </c>
      <c r="G44" s="25" t="str">
        <f>IF(G$6-$B44&lt;0,"",EXP(-'MRS(calc_process)'!$F$44*(G$6-$B44)/12)*(1-EXP(-'MRS(calc_process)'!$F$44/12)))</f>
        <v/>
      </c>
      <c r="H44" s="25" t="str">
        <f>IF(H$6-$B44&lt;0,"",EXP(-'MRS(calc_process)'!$F$44*(H$6-$B44)/12)*(1-EXP(-'MRS(calc_process)'!$F$44/12)))</f>
        <v/>
      </c>
      <c r="I44" s="25" t="str">
        <f>IF(I$6-$B44&lt;0,"",EXP(-'MRS(calc_process)'!$F$44*(I$6-$B44)/12)*(1-EXP(-'MRS(calc_process)'!$F$44/12)))</f>
        <v/>
      </c>
      <c r="J44" s="25" t="str">
        <f>IF(J$6-$B44&lt;0,"",EXP(-'MRS(calc_process)'!$F$44*(J$6-$B44)/12)*(1-EXP(-'MRS(calc_process)'!$F$44/12)))</f>
        <v/>
      </c>
      <c r="K44" s="25" t="str">
        <f>IF(K$6-$B44&lt;0,"",EXP(-'MRS(calc_process)'!$F$44*(K$6-$B44)/12)*(1-EXP(-'MRS(calc_process)'!$F$44/12)))</f>
        <v/>
      </c>
      <c r="L44" s="25" t="str">
        <f>IF(L$6-$B44&lt;0,"",EXP(-'MRS(calc_process)'!$F$44*(L$6-$B44)/12)*(1-EXP(-'MRS(calc_process)'!$F$44/12)))</f>
        <v/>
      </c>
      <c r="M44" s="25" t="str">
        <f>IF(M$6-$B44&lt;0,"",EXP(-'MRS(calc_process)'!$F$44*(M$6-$B44)/12)*(1-EXP(-'MRS(calc_process)'!$F$44/12)))</f>
        <v/>
      </c>
      <c r="N44" s="25" t="str">
        <f>IF(N$6-$B44&lt;0,"",EXP(-'MRS(calc_process)'!$F$44*(N$6-$B44)/12)*(1-EXP(-'MRS(calc_process)'!$F$44/12)))</f>
        <v/>
      </c>
      <c r="O44" s="108" t="str">
        <f>IF(O$6-$B44-1&lt;0,"",EXP(-'MRS(calc_process)'!$F$44*(O$6-$B44-1))*(1-EXP(-'MRS(calc_process)'!$F$44)))</f>
        <v/>
      </c>
      <c r="P44" s="108" t="str">
        <f>IF(P$6-$B44-1&lt;0,"",EXP(-'MRS(calc_process)'!$F$44*(P$6-$B44-1))*(1-EXP(-'MRS(calc_process)'!$F$44)))</f>
        <v/>
      </c>
      <c r="Q44" s="108" t="str">
        <f>IF(Q$6-$B44-1&lt;0,"",EXP(-'MRS(calc_process)'!$F$44*(Q$6-$B44-1))*(1-EXP(-'MRS(calc_process)'!$F$44)))</f>
        <v/>
      </c>
      <c r="R44" s="108" t="str">
        <f>IF(R$6-$B44-1&lt;0,"",EXP(-'MRS(calc_process)'!$F$44*(R$6-$B44-1))*(1-EXP(-'MRS(calc_process)'!$F$44)))</f>
        <v/>
      </c>
      <c r="S44" s="108" t="str">
        <f>IF(S$6-$B44-1&lt;0,"",EXP(-'MRS(calc_process)'!$F$44*(S$6-$B44-1))*(1-EXP(-'MRS(calc_process)'!$F$44)))</f>
        <v/>
      </c>
      <c r="T44" s="108">
        <f>IF(T$6-$B44-1&lt;0,"",EXP(-'MRS(calc_process)'!$F$44*(T$6-$B44-1))*(1-EXP(-'MRS(calc_process)'!$F$44)))</f>
        <v>3.4394583742433538E-2</v>
      </c>
    </row>
    <row r="45" spans="1:20" x14ac:dyDescent="0.2">
      <c r="A45" s="94"/>
      <c r="B45" s="104">
        <v>18</v>
      </c>
      <c r="C45" s="25" t="str">
        <f>IF(C$6-$B45&lt;0,"",EXP(-'MRS(calc_process)'!$F$44*(C$6-$B45)/12)*(1-EXP(-'MRS(calc_process)'!$F$44/12)))</f>
        <v/>
      </c>
      <c r="D45" s="25" t="str">
        <f>IF(D$6-$B45&lt;0,"",EXP(-'MRS(calc_process)'!$F$44*(D$6-$B45)/12)*(1-EXP(-'MRS(calc_process)'!$F$44/12)))</f>
        <v/>
      </c>
      <c r="E45" s="25" t="str">
        <f>IF(E$6-$B45&lt;0,"",EXP(-'MRS(calc_process)'!$F$44*(E$6-$B45)/12)*(1-EXP(-'MRS(calc_process)'!$F$44/12)))</f>
        <v/>
      </c>
      <c r="F45" s="25" t="str">
        <f>IF(F$6-$B45&lt;0,"",EXP(-'MRS(calc_process)'!$F$44*(F$6-$B45)/12)*(1-EXP(-'MRS(calc_process)'!$F$44/12)))</f>
        <v/>
      </c>
      <c r="G45" s="25" t="str">
        <f>IF(G$6-$B45&lt;0,"",EXP(-'MRS(calc_process)'!$F$44*(G$6-$B45)/12)*(1-EXP(-'MRS(calc_process)'!$F$44/12)))</f>
        <v/>
      </c>
      <c r="H45" s="25" t="str">
        <f>IF(H$6-$B45&lt;0,"",EXP(-'MRS(calc_process)'!$F$44*(H$6-$B45)/12)*(1-EXP(-'MRS(calc_process)'!$F$44/12)))</f>
        <v/>
      </c>
      <c r="I45" s="25" t="str">
        <f>IF(I$6-$B45&lt;0,"",EXP(-'MRS(calc_process)'!$F$44*(I$6-$B45)/12)*(1-EXP(-'MRS(calc_process)'!$F$44/12)))</f>
        <v/>
      </c>
      <c r="J45" s="25" t="str">
        <f>IF(J$6-$B45&lt;0,"",EXP(-'MRS(calc_process)'!$F$44*(J$6-$B45)/12)*(1-EXP(-'MRS(calc_process)'!$F$44/12)))</f>
        <v/>
      </c>
      <c r="K45" s="25" t="str">
        <f>IF(K$6-$B45&lt;0,"",EXP(-'MRS(calc_process)'!$F$44*(K$6-$B45)/12)*(1-EXP(-'MRS(calc_process)'!$F$44/12)))</f>
        <v/>
      </c>
      <c r="L45" s="25" t="str">
        <f>IF(L$6-$B45&lt;0,"",EXP(-'MRS(calc_process)'!$F$44*(L$6-$B45)/12)*(1-EXP(-'MRS(calc_process)'!$F$44/12)))</f>
        <v/>
      </c>
      <c r="M45" s="25" t="str">
        <f>IF(M$6-$B45&lt;0,"",EXP(-'MRS(calc_process)'!$F$44*(M$6-$B45)/12)*(1-EXP(-'MRS(calc_process)'!$F$44/12)))</f>
        <v/>
      </c>
      <c r="N45" s="25" t="str">
        <f>IF(N$6-$B45&lt;0,"",EXP(-'MRS(calc_process)'!$F$44*(N$6-$B45)/12)*(1-EXP(-'MRS(calc_process)'!$F$44/12)))</f>
        <v/>
      </c>
      <c r="O45" s="108" t="str">
        <f>IF(O$6-$B45-1&lt;0,"",EXP(-'MRS(calc_process)'!$F$44*(O$6-$B45-1))*(1-EXP(-'MRS(calc_process)'!$F$44)))</f>
        <v/>
      </c>
      <c r="P45" s="108" t="str">
        <f>IF(P$6-$B45-1&lt;0,"",EXP(-'MRS(calc_process)'!$F$44*(P$6-$B45-1))*(1-EXP(-'MRS(calc_process)'!$F$44)))</f>
        <v/>
      </c>
      <c r="Q45" s="108" t="str">
        <f>IF(Q$6-$B45-1&lt;0,"",EXP(-'MRS(calc_process)'!$F$44*(Q$6-$B45-1))*(1-EXP(-'MRS(calc_process)'!$F$44)))</f>
        <v/>
      </c>
      <c r="R45" s="108" t="str">
        <f>IF(R$6-$B45-1&lt;0,"",EXP(-'MRS(calc_process)'!$F$44*(R$6-$B45-1))*(1-EXP(-'MRS(calc_process)'!$F$44)))</f>
        <v/>
      </c>
      <c r="S45" s="108" t="str">
        <f>IF(S$6-$B45-1&lt;0,"",EXP(-'MRS(calc_process)'!$F$44*(S$6-$B45-1))*(1-EXP(-'MRS(calc_process)'!$F$44)))</f>
        <v/>
      </c>
      <c r="T45" s="108" t="str">
        <f>IF(T$6-$B45-1&lt;0,"",EXP(-'MRS(calc_process)'!$F$44*(T$6-$B45-1))*(1-EXP(-'MRS(calc_process)'!$F$44)))</f>
        <v/>
      </c>
    </row>
    <row r="47" spans="1:20" x14ac:dyDescent="0.2">
      <c r="A47" s="94"/>
      <c r="B47" s="4" t="s">
        <v>85</v>
      </c>
    </row>
    <row r="48" spans="1:20" x14ac:dyDescent="0.2">
      <c r="A48" s="94"/>
      <c r="B48" s="34"/>
      <c r="C48" s="104">
        <v>1</v>
      </c>
      <c r="D48" s="104">
        <v>2</v>
      </c>
      <c r="E48" s="104">
        <v>3</v>
      </c>
      <c r="F48" s="104">
        <v>4</v>
      </c>
      <c r="G48" s="104">
        <v>5</v>
      </c>
      <c r="H48" s="104">
        <v>6</v>
      </c>
      <c r="I48" s="104">
        <v>7</v>
      </c>
      <c r="J48" s="104">
        <v>8</v>
      </c>
      <c r="K48" s="104">
        <v>9</v>
      </c>
      <c r="L48" s="104">
        <v>10</v>
      </c>
      <c r="M48" s="104">
        <v>11</v>
      </c>
      <c r="N48" s="104">
        <v>12</v>
      </c>
      <c r="O48" s="104">
        <v>13</v>
      </c>
      <c r="P48" s="104">
        <v>14</v>
      </c>
      <c r="Q48" s="104">
        <v>15</v>
      </c>
      <c r="R48" s="104">
        <v>16</v>
      </c>
      <c r="S48" s="104">
        <v>17</v>
      </c>
      <c r="T48" s="104">
        <v>18</v>
      </c>
    </row>
    <row r="49" spans="1:20" x14ac:dyDescent="0.2">
      <c r="A49" s="94"/>
      <c r="B49" s="104">
        <v>1</v>
      </c>
      <c r="C49" s="25" t="str">
        <f>IF(C$6-$B49-1&lt;0,"",EXP(-'MRS(calc_process)'!$F$45*(C$6-$B49-1))*(1-EXP(-'MRS(calc_process)'!$F$45)))</f>
        <v/>
      </c>
      <c r="D49" s="25">
        <f>IF(D$6-$B49-1&lt;0,"",EXP(-'MRS(calc_process)'!$F$45*(D$6-$B49-1))*(1-EXP(-'MRS(calc_process)'!$F$45)))</f>
        <v>0.1563351834036163</v>
      </c>
      <c r="E49" s="25">
        <f>IF(E$6-$B49-1&lt;0,"",EXP(-'MRS(calc_process)'!$F$45*(E$6-$B49-1))*(1-EXP(-'MRS(calc_process)'!$F$45)))</f>
        <v>0.13189449383377394</v>
      </c>
      <c r="F49" s="25">
        <f>IF(F$6-$B49-1&lt;0,"",EXP(-'MRS(calc_process)'!$F$45*(F$6-$B49-1))*(1-EXP(-'MRS(calc_process)'!$F$45)))</f>
        <v>0.11127474395034374</v>
      </c>
      <c r="G49" s="25">
        <f>IF(G$6-$B49-1&lt;0,"",EXP(-'MRS(calc_process)'!$F$45*(G$6-$B49-1))*(1-EXP(-'MRS(calc_process)'!$F$45)))</f>
        <v>9.3878586446676307E-2</v>
      </c>
      <c r="H49" s="25">
        <f>IF(H$6-$B49-1&lt;0,"",EXP(-'MRS(calc_process)'!$F$45*(H$6-$B49-1))*(1-EXP(-'MRS(calc_process)'!$F$45)))</f>
        <v>7.9202060416862924E-2</v>
      </c>
      <c r="I49" s="25">
        <f>IF(I$6-$B49-1&lt;0,"",EXP(-'MRS(calc_process)'!$F$45*(I$6-$B49-1))*(1-EXP(-'MRS(calc_process)'!$F$45)))</f>
        <v>6.681999177564836E-2</v>
      </c>
      <c r="J49" s="25">
        <f>IF(J$6-$B49-1&lt;0,"",EXP(-'MRS(calc_process)'!$F$45*(J$6-$B49-1))*(1-EXP(-'MRS(calc_process)'!$F$45)))</f>
        <v>5.637367610637424E-2</v>
      </c>
      <c r="K49" s="25">
        <f>IF(K$6-$B49-1&lt;0,"",EXP(-'MRS(calc_process)'!$F$45*(K$6-$B49-1))*(1-EXP(-'MRS(calc_process)'!$F$45)))</f>
        <v>4.7560487113148156E-2</v>
      </c>
      <c r="L49" s="25">
        <f>IF(L$6-$B49-1&lt;0,"",EXP(-'MRS(calc_process)'!$F$45*(L$6-$B49-1))*(1-EXP(-'MRS(calc_process)'!$F$45)))</f>
        <v>4.0125109637548811E-2</v>
      </c>
      <c r="M49" s="25">
        <f>IF(M$6-$B49-1&lt;0,"",EXP(-'MRS(calc_process)'!$F$45*(M$6-$B49-1))*(1-EXP(-'MRS(calc_process)'!$F$45)))</f>
        <v>3.3852143263272405E-2</v>
      </c>
      <c r="N49" s="25">
        <f>IF(N$6-$B49-1&lt;0,"",EXP(-'MRS(calc_process)'!$F$45*(N$6-$B49-1))*(1-EXP(-'MRS(calc_process)'!$F$45)))</f>
        <v>2.8559862237603213E-2</v>
      </c>
      <c r="O49" s="108">
        <f>IF(O$6-$B49-1&lt;0,"",EXP(-'MRS(calc_process)'!$F$45*(O$6-$B49-1))*(1-EXP(-'MRS(calc_process)'!$F$45)))</f>
        <v>2.4094950936705502E-2</v>
      </c>
      <c r="P49" s="108">
        <f>IF(P$6-$B49-1&lt;0,"",EXP(-'MRS(calc_process)'!$F$45*(P$6-$B49-1))*(1-EXP(-'MRS(calc_process)'!$F$45)))</f>
        <v>2.0328062362914512E-2</v>
      </c>
      <c r="Q49" s="108">
        <f>IF(Q$6-$B49-1&lt;0,"",EXP(-'MRS(calc_process)'!$F$45*(Q$6-$B49-1))*(1-EXP(-'MRS(calc_process)'!$F$45)))</f>
        <v>1.7150071005168122E-2</v>
      </c>
      <c r="R49" s="108">
        <f>IF(R$6-$B49-1&lt;0,"",EXP(-'MRS(calc_process)'!$F$45*(R$6-$B49-1))*(1-EXP(-'MRS(calc_process)'!$F$45)))</f>
        <v>1.4468911509190118E-2</v>
      </c>
      <c r="S49" s="108">
        <f>IF(S$6-$B49-1&lt;0,"",EXP(-'MRS(calc_process)'!$F$45*(S$6-$B49-1))*(1-EXP(-'MRS(calc_process)'!$F$45)))</f>
        <v>1.2206911574750186E-2</v>
      </c>
      <c r="T49" s="108">
        <f>IF(T$6-$B49-1&lt;0,"",EXP(-'MRS(calc_process)'!$F$45*(T$6-$B49-1))*(1-EXP(-'MRS(calc_process)'!$F$45)))</f>
        <v>1.029854181491989E-2</v>
      </c>
    </row>
    <row r="50" spans="1:20" x14ac:dyDescent="0.2">
      <c r="A50" s="94"/>
      <c r="B50" s="104">
        <v>2</v>
      </c>
      <c r="C50" s="25" t="str">
        <f>IF(C$6-$B50-1&lt;0,"",EXP(-'MRS(calc_process)'!$F$45*(C$6-$B50-1))*(1-EXP(-'MRS(calc_process)'!$F$45)))</f>
        <v/>
      </c>
      <c r="D50" s="25" t="str">
        <f>IF(D$6-$B50-1&lt;0,"",EXP(-'MRS(calc_process)'!$F$45*(D$6-$B50-1))*(1-EXP(-'MRS(calc_process)'!$F$45)))</f>
        <v/>
      </c>
      <c r="E50" s="25">
        <f>IF(E$6-$B50-1&lt;0,"",EXP(-'MRS(calc_process)'!$F$45*(E$6-$B50-1))*(1-EXP(-'MRS(calc_process)'!$F$45)))</f>
        <v>0.1563351834036163</v>
      </c>
      <c r="F50" s="25">
        <f>IF(F$6-$B50-1&lt;0,"",EXP(-'MRS(calc_process)'!$F$45*(F$6-$B50-1))*(1-EXP(-'MRS(calc_process)'!$F$45)))</f>
        <v>0.13189449383377394</v>
      </c>
      <c r="G50" s="25">
        <f>IF(G$6-$B50-1&lt;0,"",EXP(-'MRS(calc_process)'!$F$45*(G$6-$B50-1))*(1-EXP(-'MRS(calc_process)'!$F$45)))</f>
        <v>0.11127474395034374</v>
      </c>
      <c r="H50" s="25">
        <f>IF(H$6-$B50-1&lt;0,"",EXP(-'MRS(calc_process)'!$F$45*(H$6-$B50-1))*(1-EXP(-'MRS(calc_process)'!$F$45)))</f>
        <v>9.3878586446676307E-2</v>
      </c>
      <c r="I50" s="25">
        <f>IF(I$6-$B50-1&lt;0,"",EXP(-'MRS(calc_process)'!$F$45*(I$6-$B50-1))*(1-EXP(-'MRS(calc_process)'!$F$45)))</f>
        <v>7.9202060416862924E-2</v>
      </c>
      <c r="J50" s="25">
        <f>IF(J$6-$B50-1&lt;0,"",EXP(-'MRS(calc_process)'!$F$45*(J$6-$B50-1))*(1-EXP(-'MRS(calc_process)'!$F$45)))</f>
        <v>6.681999177564836E-2</v>
      </c>
      <c r="K50" s="25">
        <f>IF(K$6-$B50-1&lt;0,"",EXP(-'MRS(calc_process)'!$F$45*(K$6-$B50-1))*(1-EXP(-'MRS(calc_process)'!$F$45)))</f>
        <v>5.637367610637424E-2</v>
      </c>
      <c r="L50" s="25">
        <f>IF(L$6-$B50-1&lt;0,"",EXP(-'MRS(calc_process)'!$F$45*(L$6-$B50-1))*(1-EXP(-'MRS(calc_process)'!$F$45)))</f>
        <v>4.7560487113148156E-2</v>
      </c>
      <c r="M50" s="25">
        <f>IF(M$6-$B50-1&lt;0,"",EXP(-'MRS(calc_process)'!$F$45*(M$6-$B50-1))*(1-EXP(-'MRS(calc_process)'!$F$45)))</f>
        <v>4.0125109637548811E-2</v>
      </c>
      <c r="N50" s="25">
        <f>IF(N$6-$B50-1&lt;0,"",EXP(-'MRS(calc_process)'!$F$45*(N$6-$B50-1))*(1-EXP(-'MRS(calc_process)'!$F$45)))</f>
        <v>3.3852143263272405E-2</v>
      </c>
      <c r="O50" s="108">
        <f>IF(O$6-$B50-1&lt;0,"",EXP(-'MRS(calc_process)'!$F$45*(O$6-$B50-1))*(1-EXP(-'MRS(calc_process)'!$F$45)))</f>
        <v>2.8559862237603213E-2</v>
      </c>
      <c r="P50" s="108">
        <f>IF(P$6-$B50-1&lt;0,"",EXP(-'MRS(calc_process)'!$F$45*(P$6-$B50-1))*(1-EXP(-'MRS(calc_process)'!$F$45)))</f>
        <v>2.4094950936705502E-2</v>
      </c>
      <c r="Q50" s="108">
        <f>IF(Q$6-$B50-1&lt;0,"",EXP(-'MRS(calc_process)'!$F$45*(Q$6-$B50-1))*(1-EXP(-'MRS(calc_process)'!$F$45)))</f>
        <v>2.0328062362914512E-2</v>
      </c>
      <c r="R50" s="108">
        <f>IF(R$6-$B50-1&lt;0,"",EXP(-'MRS(calc_process)'!$F$45*(R$6-$B50-1))*(1-EXP(-'MRS(calc_process)'!$F$45)))</f>
        <v>1.7150071005168122E-2</v>
      </c>
      <c r="S50" s="108">
        <f>IF(S$6-$B50-1&lt;0,"",EXP(-'MRS(calc_process)'!$F$45*(S$6-$B50-1))*(1-EXP(-'MRS(calc_process)'!$F$45)))</f>
        <v>1.4468911509190118E-2</v>
      </c>
      <c r="T50" s="108">
        <f>IF(T$6-$B50-1&lt;0,"",EXP(-'MRS(calc_process)'!$F$45*(T$6-$B50-1))*(1-EXP(-'MRS(calc_process)'!$F$45)))</f>
        <v>1.2206911574750186E-2</v>
      </c>
    </row>
    <row r="51" spans="1:20" x14ac:dyDescent="0.2">
      <c r="A51" s="94"/>
      <c r="B51" s="104">
        <v>3</v>
      </c>
      <c r="C51" s="25" t="str">
        <f>IF(C$6-$B51-1&lt;0,"",EXP(-'MRS(calc_process)'!$F$45*(C$6-$B51-1))*(1-EXP(-'MRS(calc_process)'!$F$45)))</f>
        <v/>
      </c>
      <c r="D51" s="25" t="str">
        <f>IF(D$6-$B51-1&lt;0,"",EXP(-'MRS(calc_process)'!$F$45*(D$6-$B51-1))*(1-EXP(-'MRS(calc_process)'!$F$45)))</f>
        <v/>
      </c>
      <c r="E51" s="25" t="str">
        <f>IF(E$6-$B51-1&lt;0,"",EXP(-'MRS(calc_process)'!$F$45*(E$6-$B51-1))*(1-EXP(-'MRS(calc_process)'!$F$45)))</f>
        <v/>
      </c>
      <c r="F51" s="25">
        <f>IF(F$6-$B51-1&lt;0,"",EXP(-'MRS(calc_process)'!$F$45*(F$6-$B51-1))*(1-EXP(-'MRS(calc_process)'!$F$45)))</f>
        <v>0.1563351834036163</v>
      </c>
      <c r="G51" s="25">
        <f>IF(G$6-$B51-1&lt;0,"",EXP(-'MRS(calc_process)'!$F$45*(G$6-$B51-1))*(1-EXP(-'MRS(calc_process)'!$F$45)))</f>
        <v>0.13189449383377394</v>
      </c>
      <c r="H51" s="25">
        <f>IF(H$6-$B51-1&lt;0,"",EXP(-'MRS(calc_process)'!$F$45*(H$6-$B51-1))*(1-EXP(-'MRS(calc_process)'!$F$45)))</f>
        <v>0.11127474395034374</v>
      </c>
      <c r="I51" s="25">
        <f>IF(I$6-$B51-1&lt;0,"",EXP(-'MRS(calc_process)'!$F$45*(I$6-$B51-1))*(1-EXP(-'MRS(calc_process)'!$F$45)))</f>
        <v>9.3878586446676307E-2</v>
      </c>
      <c r="J51" s="25">
        <f>IF(J$6-$B51-1&lt;0,"",EXP(-'MRS(calc_process)'!$F$45*(J$6-$B51-1))*(1-EXP(-'MRS(calc_process)'!$F$45)))</f>
        <v>7.9202060416862924E-2</v>
      </c>
      <c r="K51" s="25">
        <f>IF(K$6-$B51-1&lt;0,"",EXP(-'MRS(calc_process)'!$F$45*(K$6-$B51-1))*(1-EXP(-'MRS(calc_process)'!$F$45)))</f>
        <v>6.681999177564836E-2</v>
      </c>
      <c r="L51" s="25">
        <f>IF(L$6-$B51-1&lt;0,"",EXP(-'MRS(calc_process)'!$F$45*(L$6-$B51-1))*(1-EXP(-'MRS(calc_process)'!$F$45)))</f>
        <v>5.637367610637424E-2</v>
      </c>
      <c r="M51" s="25">
        <f>IF(M$6-$B51-1&lt;0,"",EXP(-'MRS(calc_process)'!$F$45*(M$6-$B51-1))*(1-EXP(-'MRS(calc_process)'!$F$45)))</f>
        <v>4.7560487113148156E-2</v>
      </c>
      <c r="N51" s="25">
        <f>IF(N$6-$B51-1&lt;0,"",EXP(-'MRS(calc_process)'!$F$45*(N$6-$B51-1))*(1-EXP(-'MRS(calc_process)'!$F$45)))</f>
        <v>4.0125109637548811E-2</v>
      </c>
      <c r="O51" s="108">
        <f>IF(O$6-$B51-1&lt;0,"",EXP(-'MRS(calc_process)'!$F$45*(O$6-$B51-1))*(1-EXP(-'MRS(calc_process)'!$F$45)))</f>
        <v>3.3852143263272405E-2</v>
      </c>
      <c r="P51" s="108">
        <f>IF(P$6-$B51-1&lt;0,"",EXP(-'MRS(calc_process)'!$F$45*(P$6-$B51-1))*(1-EXP(-'MRS(calc_process)'!$F$45)))</f>
        <v>2.8559862237603213E-2</v>
      </c>
      <c r="Q51" s="108">
        <f>IF(Q$6-$B51-1&lt;0,"",EXP(-'MRS(calc_process)'!$F$45*(Q$6-$B51-1))*(1-EXP(-'MRS(calc_process)'!$F$45)))</f>
        <v>2.4094950936705502E-2</v>
      </c>
      <c r="R51" s="108">
        <f>IF(R$6-$B51-1&lt;0,"",EXP(-'MRS(calc_process)'!$F$45*(R$6-$B51-1))*(1-EXP(-'MRS(calc_process)'!$F$45)))</f>
        <v>2.0328062362914512E-2</v>
      </c>
      <c r="S51" s="108">
        <f>IF(S$6-$B51-1&lt;0,"",EXP(-'MRS(calc_process)'!$F$45*(S$6-$B51-1))*(1-EXP(-'MRS(calc_process)'!$F$45)))</f>
        <v>1.7150071005168122E-2</v>
      </c>
      <c r="T51" s="108">
        <f>IF(T$6-$B51-1&lt;0,"",EXP(-'MRS(calc_process)'!$F$45*(T$6-$B51-1))*(1-EXP(-'MRS(calc_process)'!$F$45)))</f>
        <v>1.4468911509190118E-2</v>
      </c>
    </row>
    <row r="52" spans="1:20" x14ac:dyDescent="0.2">
      <c r="A52" s="94"/>
      <c r="B52" s="104">
        <v>4</v>
      </c>
      <c r="C52" s="25" t="str">
        <f>IF(C$6-$B52-1&lt;0,"",EXP(-'MRS(calc_process)'!$F$45*(C$6-$B52-1))*(1-EXP(-'MRS(calc_process)'!$F$45)))</f>
        <v/>
      </c>
      <c r="D52" s="25" t="str">
        <f>IF(D$6-$B52-1&lt;0,"",EXP(-'MRS(calc_process)'!$F$45*(D$6-$B52-1))*(1-EXP(-'MRS(calc_process)'!$F$45)))</f>
        <v/>
      </c>
      <c r="E52" s="25" t="str">
        <f>IF(E$6-$B52-1&lt;0,"",EXP(-'MRS(calc_process)'!$F$45*(E$6-$B52-1))*(1-EXP(-'MRS(calc_process)'!$F$45)))</f>
        <v/>
      </c>
      <c r="F52" s="25" t="str">
        <f>IF(F$6-$B52-1&lt;0,"",EXP(-'MRS(calc_process)'!$F$45*(F$6-$B52-1))*(1-EXP(-'MRS(calc_process)'!$F$45)))</f>
        <v/>
      </c>
      <c r="G52" s="25">
        <f>IF(G$6-$B52-1&lt;0,"",EXP(-'MRS(calc_process)'!$F$45*(G$6-$B52-1))*(1-EXP(-'MRS(calc_process)'!$F$45)))</f>
        <v>0.1563351834036163</v>
      </c>
      <c r="H52" s="25">
        <f>IF(H$6-$B52-1&lt;0,"",EXP(-'MRS(calc_process)'!$F$45*(H$6-$B52-1))*(1-EXP(-'MRS(calc_process)'!$F$45)))</f>
        <v>0.13189449383377394</v>
      </c>
      <c r="I52" s="25">
        <f>IF(I$6-$B52-1&lt;0,"",EXP(-'MRS(calc_process)'!$F$45*(I$6-$B52-1))*(1-EXP(-'MRS(calc_process)'!$F$45)))</f>
        <v>0.11127474395034374</v>
      </c>
      <c r="J52" s="25">
        <f>IF(J$6-$B52-1&lt;0,"",EXP(-'MRS(calc_process)'!$F$45*(J$6-$B52-1))*(1-EXP(-'MRS(calc_process)'!$F$45)))</f>
        <v>9.3878586446676307E-2</v>
      </c>
      <c r="K52" s="25">
        <f>IF(K$6-$B52-1&lt;0,"",EXP(-'MRS(calc_process)'!$F$45*(K$6-$B52-1))*(1-EXP(-'MRS(calc_process)'!$F$45)))</f>
        <v>7.9202060416862924E-2</v>
      </c>
      <c r="L52" s="25">
        <f>IF(L$6-$B52-1&lt;0,"",EXP(-'MRS(calc_process)'!$F$45*(L$6-$B52-1))*(1-EXP(-'MRS(calc_process)'!$F$45)))</f>
        <v>6.681999177564836E-2</v>
      </c>
      <c r="M52" s="25">
        <f>IF(M$6-$B52-1&lt;0,"",EXP(-'MRS(calc_process)'!$F$45*(M$6-$B52-1))*(1-EXP(-'MRS(calc_process)'!$F$45)))</f>
        <v>5.637367610637424E-2</v>
      </c>
      <c r="N52" s="25">
        <f>IF(N$6-$B52-1&lt;0,"",EXP(-'MRS(calc_process)'!$F$45*(N$6-$B52-1))*(1-EXP(-'MRS(calc_process)'!$F$45)))</f>
        <v>4.7560487113148156E-2</v>
      </c>
      <c r="O52" s="108">
        <f>IF(O$6-$B52-1&lt;0,"",EXP(-'MRS(calc_process)'!$F$45*(O$6-$B52-1))*(1-EXP(-'MRS(calc_process)'!$F$45)))</f>
        <v>4.0125109637548811E-2</v>
      </c>
      <c r="P52" s="108">
        <f>IF(P$6-$B52-1&lt;0,"",EXP(-'MRS(calc_process)'!$F$45*(P$6-$B52-1))*(1-EXP(-'MRS(calc_process)'!$F$45)))</f>
        <v>3.3852143263272405E-2</v>
      </c>
      <c r="Q52" s="108">
        <f>IF(Q$6-$B52-1&lt;0,"",EXP(-'MRS(calc_process)'!$F$45*(Q$6-$B52-1))*(1-EXP(-'MRS(calc_process)'!$F$45)))</f>
        <v>2.8559862237603213E-2</v>
      </c>
      <c r="R52" s="108">
        <f>IF(R$6-$B52-1&lt;0,"",EXP(-'MRS(calc_process)'!$F$45*(R$6-$B52-1))*(1-EXP(-'MRS(calc_process)'!$F$45)))</f>
        <v>2.4094950936705502E-2</v>
      </c>
      <c r="S52" s="108">
        <f>IF(S$6-$B52-1&lt;0,"",EXP(-'MRS(calc_process)'!$F$45*(S$6-$B52-1))*(1-EXP(-'MRS(calc_process)'!$F$45)))</f>
        <v>2.0328062362914512E-2</v>
      </c>
      <c r="T52" s="108">
        <f>IF(T$6-$B52-1&lt;0,"",EXP(-'MRS(calc_process)'!$F$45*(T$6-$B52-1))*(1-EXP(-'MRS(calc_process)'!$F$45)))</f>
        <v>1.7150071005168122E-2</v>
      </c>
    </row>
    <row r="53" spans="1:20" x14ac:dyDescent="0.2">
      <c r="A53" s="94"/>
      <c r="B53" s="104">
        <v>5</v>
      </c>
      <c r="C53" s="25" t="str">
        <f>IF(C$6-$B53-1&lt;0,"",EXP(-'MRS(calc_process)'!$F$45*(C$6-$B53-1))*(1-EXP(-'MRS(calc_process)'!$F$45)))</f>
        <v/>
      </c>
      <c r="D53" s="25" t="str">
        <f>IF(D$6-$B53-1&lt;0,"",EXP(-'MRS(calc_process)'!$F$45*(D$6-$B53-1))*(1-EXP(-'MRS(calc_process)'!$F$45)))</f>
        <v/>
      </c>
      <c r="E53" s="25" t="str">
        <f>IF(E$6-$B53-1&lt;0,"",EXP(-'MRS(calc_process)'!$F$45*(E$6-$B53-1))*(1-EXP(-'MRS(calc_process)'!$F$45)))</f>
        <v/>
      </c>
      <c r="F53" s="25" t="str">
        <f>IF(F$6-$B53-1&lt;0,"",EXP(-'MRS(calc_process)'!$F$45*(F$6-$B53-1))*(1-EXP(-'MRS(calc_process)'!$F$45)))</f>
        <v/>
      </c>
      <c r="G53" s="25" t="str">
        <f>IF(G$6-$B53-1&lt;0,"",EXP(-'MRS(calc_process)'!$F$45*(G$6-$B53-1))*(1-EXP(-'MRS(calc_process)'!$F$45)))</f>
        <v/>
      </c>
      <c r="H53" s="25">
        <f>IF(H$6-$B53-1&lt;0,"",EXP(-'MRS(calc_process)'!$F$45*(H$6-$B53-1))*(1-EXP(-'MRS(calc_process)'!$F$45)))</f>
        <v>0.1563351834036163</v>
      </c>
      <c r="I53" s="25">
        <f>IF(I$6-$B53-1&lt;0,"",EXP(-'MRS(calc_process)'!$F$45*(I$6-$B53-1))*(1-EXP(-'MRS(calc_process)'!$F$45)))</f>
        <v>0.13189449383377394</v>
      </c>
      <c r="J53" s="25">
        <f>IF(J$6-$B53-1&lt;0,"",EXP(-'MRS(calc_process)'!$F$45*(J$6-$B53-1))*(1-EXP(-'MRS(calc_process)'!$F$45)))</f>
        <v>0.11127474395034374</v>
      </c>
      <c r="K53" s="25">
        <f>IF(K$6-$B53-1&lt;0,"",EXP(-'MRS(calc_process)'!$F$45*(K$6-$B53-1))*(1-EXP(-'MRS(calc_process)'!$F$45)))</f>
        <v>9.3878586446676307E-2</v>
      </c>
      <c r="L53" s="25">
        <f>IF(L$6-$B53-1&lt;0,"",EXP(-'MRS(calc_process)'!$F$45*(L$6-$B53-1))*(1-EXP(-'MRS(calc_process)'!$F$45)))</f>
        <v>7.9202060416862924E-2</v>
      </c>
      <c r="M53" s="25">
        <f>IF(M$6-$B53-1&lt;0,"",EXP(-'MRS(calc_process)'!$F$45*(M$6-$B53-1))*(1-EXP(-'MRS(calc_process)'!$F$45)))</f>
        <v>6.681999177564836E-2</v>
      </c>
      <c r="N53" s="25">
        <f>IF(N$6-$B53-1&lt;0,"",EXP(-'MRS(calc_process)'!$F$45*(N$6-$B53-1))*(1-EXP(-'MRS(calc_process)'!$F$45)))</f>
        <v>5.637367610637424E-2</v>
      </c>
      <c r="O53" s="108">
        <f>IF(O$6-$B53-1&lt;0,"",EXP(-'MRS(calc_process)'!$F$45*(O$6-$B53-1))*(1-EXP(-'MRS(calc_process)'!$F$45)))</f>
        <v>4.7560487113148156E-2</v>
      </c>
      <c r="P53" s="108">
        <f>IF(P$6-$B53-1&lt;0,"",EXP(-'MRS(calc_process)'!$F$45*(P$6-$B53-1))*(1-EXP(-'MRS(calc_process)'!$F$45)))</f>
        <v>4.0125109637548811E-2</v>
      </c>
      <c r="Q53" s="108">
        <f>IF(Q$6-$B53-1&lt;0,"",EXP(-'MRS(calc_process)'!$F$45*(Q$6-$B53-1))*(1-EXP(-'MRS(calc_process)'!$F$45)))</f>
        <v>3.3852143263272405E-2</v>
      </c>
      <c r="R53" s="108">
        <f>IF(R$6-$B53-1&lt;0,"",EXP(-'MRS(calc_process)'!$F$45*(R$6-$B53-1))*(1-EXP(-'MRS(calc_process)'!$F$45)))</f>
        <v>2.8559862237603213E-2</v>
      </c>
      <c r="S53" s="108">
        <f>IF(S$6-$B53-1&lt;0,"",EXP(-'MRS(calc_process)'!$F$45*(S$6-$B53-1))*(1-EXP(-'MRS(calc_process)'!$F$45)))</f>
        <v>2.4094950936705502E-2</v>
      </c>
      <c r="T53" s="108">
        <f>IF(T$6-$B53-1&lt;0,"",EXP(-'MRS(calc_process)'!$F$45*(T$6-$B53-1))*(1-EXP(-'MRS(calc_process)'!$F$45)))</f>
        <v>2.0328062362914512E-2</v>
      </c>
    </row>
    <row r="54" spans="1:20" x14ac:dyDescent="0.2">
      <c r="A54" s="94"/>
      <c r="B54" s="104">
        <v>6</v>
      </c>
      <c r="C54" s="25" t="str">
        <f>IF(C$6-$B54-1&lt;0,"",EXP(-'MRS(calc_process)'!$F$45*(C$6-$B54-1))*(1-EXP(-'MRS(calc_process)'!$F$45)))</f>
        <v/>
      </c>
      <c r="D54" s="25" t="str">
        <f>IF(D$6-$B54-1&lt;0,"",EXP(-'MRS(calc_process)'!$F$45*(D$6-$B54-1))*(1-EXP(-'MRS(calc_process)'!$F$45)))</f>
        <v/>
      </c>
      <c r="E54" s="25" t="str">
        <f>IF(E$6-$B54-1&lt;0,"",EXP(-'MRS(calc_process)'!$F$45*(E$6-$B54-1))*(1-EXP(-'MRS(calc_process)'!$F$45)))</f>
        <v/>
      </c>
      <c r="F54" s="25" t="str">
        <f>IF(F$6-$B54-1&lt;0,"",EXP(-'MRS(calc_process)'!$F$45*(F$6-$B54-1))*(1-EXP(-'MRS(calc_process)'!$F$45)))</f>
        <v/>
      </c>
      <c r="G54" s="25" t="str">
        <f>IF(G$6-$B54-1&lt;0,"",EXP(-'MRS(calc_process)'!$F$45*(G$6-$B54-1))*(1-EXP(-'MRS(calc_process)'!$F$45)))</f>
        <v/>
      </c>
      <c r="H54" s="25" t="str">
        <f>IF(H$6-$B54-1&lt;0,"",EXP(-'MRS(calc_process)'!$F$45*(H$6-$B54-1))*(1-EXP(-'MRS(calc_process)'!$F$45)))</f>
        <v/>
      </c>
      <c r="I54" s="25">
        <f>IF(I$6-$B54-1&lt;0,"",EXP(-'MRS(calc_process)'!$F$45*(I$6-$B54-1))*(1-EXP(-'MRS(calc_process)'!$F$45)))</f>
        <v>0.1563351834036163</v>
      </c>
      <c r="J54" s="25">
        <f>IF(J$6-$B54-1&lt;0,"",EXP(-'MRS(calc_process)'!$F$45*(J$6-$B54-1))*(1-EXP(-'MRS(calc_process)'!$F$45)))</f>
        <v>0.13189449383377394</v>
      </c>
      <c r="K54" s="25">
        <f>IF(K$6-$B54-1&lt;0,"",EXP(-'MRS(calc_process)'!$F$45*(K$6-$B54-1))*(1-EXP(-'MRS(calc_process)'!$F$45)))</f>
        <v>0.11127474395034374</v>
      </c>
      <c r="L54" s="25">
        <f>IF(L$6-$B54-1&lt;0,"",EXP(-'MRS(calc_process)'!$F$45*(L$6-$B54-1))*(1-EXP(-'MRS(calc_process)'!$F$45)))</f>
        <v>9.3878586446676307E-2</v>
      </c>
      <c r="M54" s="25">
        <f>IF(M$6-$B54-1&lt;0,"",EXP(-'MRS(calc_process)'!$F$45*(M$6-$B54-1))*(1-EXP(-'MRS(calc_process)'!$F$45)))</f>
        <v>7.9202060416862924E-2</v>
      </c>
      <c r="N54" s="25">
        <f>IF(N$6-$B54-1&lt;0,"",EXP(-'MRS(calc_process)'!$F$45*(N$6-$B54-1))*(1-EXP(-'MRS(calc_process)'!$F$45)))</f>
        <v>6.681999177564836E-2</v>
      </c>
      <c r="O54" s="108">
        <f>IF(O$6-$B54-1&lt;0,"",EXP(-'MRS(calc_process)'!$F$45*(O$6-$B54-1))*(1-EXP(-'MRS(calc_process)'!$F$45)))</f>
        <v>5.637367610637424E-2</v>
      </c>
      <c r="P54" s="108">
        <f>IF(P$6-$B54-1&lt;0,"",EXP(-'MRS(calc_process)'!$F$45*(P$6-$B54-1))*(1-EXP(-'MRS(calc_process)'!$F$45)))</f>
        <v>4.7560487113148156E-2</v>
      </c>
      <c r="Q54" s="108">
        <f>IF(Q$6-$B54-1&lt;0,"",EXP(-'MRS(calc_process)'!$F$45*(Q$6-$B54-1))*(1-EXP(-'MRS(calc_process)'!$F$45)))</f>
        <v>4.0125109637548811E-2</v>
      </c>
      <c r="R54" s="108">
        <f>IF(R$6-$B54-1&lt;0,"",EXP(-'MRS(calc_process)'!$F$45*(R$6-$B54-1))*(1-EXP(-'MRS(calc_process)'!$F$45)))</f>
        <v>3.3852143263272405E-2</v>
      </c>
      <c r="S54" s="108">
        <f>IF(S$6-$B54-1&lt;0,"",EXP(-'MRS(calc_process)'!$F$45*(S$6-$B54-1))*(1-EXP(-'MRS(calc_process)'!$F$45)))</f>
        <v>2.8559862237603213E-2</v>
      </c>
      <c r="T54" s="108">
        <f>IF(T$6-$B54-1&lt;0,"",EXP(-'MRS(calc_process)'!$F$45*(T$6-$B54-1))*(1-EXP(-'MRS(calc_process)'!$F$45)))</f>
        <v>2.4094950936705502E-2</v>
      </c>
    </row>
    <row r="55" spans="1:20" x14ac:dyDescent="0.2">
      <c r="A55" s="94"/>
      <c r="B55" s="104">
        <v>7</v>
      </c>
      <c r="C55" s="25" t="str">
        <f>IF(C$6-$B55-1&lt;0,"",EXP(-'MRS(calc_process)'!$F$45*(C$6-$B55-1))*(1-EXP(-'MRS(calc_process)'!$F$45)))</f>
        <v/>
      </c>
      <c r="D55" s="25" t="str">
        <f>IF(D$6-$B55-1&lt;0,"",EXP(-'MRS(calc_process)'!$F$45*(D$6-$B55-1))*(1-EXP(-'MRS(calc_process)'!$F$45)))</f>
        <v/>
      </c>
      <c r="E55" s="25" t="str">
        <f>IF(E$6-$B55-1&lt;0,"",EXP(-'MRS(calc_process)'!$F$45*(E$6-$B55-1))*(1-EXP(-'MRS(calc_process)'!$F$45)))</f>
        <v/>
      </c>
      <c r="F55" s="25" t="str">
        <f>IF(F$6-$B55-1&lt;0,"",EXP(-'MRS(calc_process)'!$F$45*(F$6-$B55-1))*(1-EXP(-'MRS(calc_process)'!$F$45)))</f>
        <v/>
      </c>
      <c r="G55" s="25" t="str">
        <f>IF(G$6-$B55-1&lt;0,"",EXP(-'MRS(calc_process)'!$F$45*(G$6-$B55-1))*(1-EXP(-'MRS(calc_process)'!$F$45)))</f>
        <v/>
      </c>
      <c r="H55" s="25" t="str">
        <f>IF(H$6-$B55-1&lt;0,"",EXP(-'MRS(calc_process)'!$F$45*(H$6-$B55-1))*(1-EXP(-'MRS(calc_process)'!$F$45)))</f>
        <v/>
      </c>
      <c r="I55" s="25" t="str">
        <f>IF(I$6-$B55-1&lt;0,"",EXP(-'MRS(calc_process)'!$F$45*(I$6-$B55-1))*(1-EXP(-'MRS(calc_process)'!$F$45)))</f>
        <v/>
      </c>
      <c r="J55" s="25">
        <f>IF(J$6-$B55-1&lt;0,"",EXP(-'MRS(calc_process)'!$F$45*(J$6-$B55-1))*(1-EXP(-'MRS(calc_process)'!$F$45)))</f>
        <v>0.1563351834036163</v>
      </c>
      <c r="K55" s="25">
        <f>IF(K$6-$B55-1&lt;0,"",EXP(-'MRS(calc_process)'!$F$45*(K$6-$B55-1))*(1-EXP(-'MRS(calc_process)'!$F$45)))</f>
        <v>0.13189449383377394</v>
      </c>
      <c r="L55" s="25">
        <f>IF(L$6-$B55-1&lt;0,"",EXP(-'MRS(calc_process)'!$F$45*(L$6-$B55-1))*(1-EXP(-'MRS(calc_process)'!$F$45)))</f>
        <v>0.11127474395034374</v>
      </c>
      <c r="M55" s="25">
        <f>IF(M$6-$B55-1&lt;0,"",EXP(-'MRS(calc_process)'!$F$45*(M$6-$B55-1))*(1-EXP(-'MRS(calc_process)'!$F$45)))</f>
        <v>9.3878586446676307E-2</v>
      </c>
      <c r="N55" s="25">
        <f>IF(N$6-$B55-1&lt;0,"",EXP(-'MRS(calc_process)'!$F$45*(N$6-$B55-1))*(1-EXP(-'MRS(calc_process)'!$F$45)))</f>
        <v>7.9202060416862924E-2</v>
      </c>
      <c r="O55" s="108">
        <f>IF(O$6-$B55-1&lt;0,"",EXP(-'MRS(calc_process)'!$F$45*(O$6-$B55-1))*(1-EXP(-'MRS(calc_process)'!$F$45)))</f>
        <v>6.681999177564836E-2</v>
      </c>
      <c r="P55" s="108">
        <f>IF(P$6-$B55-1&lt;0,"",EXP(-'MRS(calc_process)'!$F$45*(P$6-$B55-1))*(1-EXP(-'MRS(calc_process)'!$F$45)))</f>
        <v>5.637367610637424E-2</v>
      </c>
      <c r="Q55" s="108">
        <f>IF(Q$6-$B55-1&lt;0,"",EXP(-'MRS(calc_process)'!$F$45*(Q$6-$B55-1))*(1-EXP(-'MRS(calc_process)'!$F$45)))</f>
        <v>4.7560487113148156E-2</v>
      </c>
      <c r="R55" s="108">
        <f>IF(R$6-$B55-1&lt;0,"",EXP(-'MRS(calc_process)'!$F$45*(R$6-$B55-1))*(1-EXP(-'MRS(calc_process)'!$F$45)))</f>
        <v>4.0125109637548811E-2</v>
      </c>
      <c r="S55" s="108">
        <f>IF(S$6-$B55-1&lt;0,"",EXP(-'MRS(calc_process)'!$F$45*(S$6-$B55-1))*(1-EXP(-'MRS(calc_process)'!$F$45)))</f>
        <v>3.3852143263272405E-2</v>
      </c>
      <c r="T55" s="108">
        <f>IF(T$6-$B55-1&lt;0,"",EXP(-'MRS(calc_process)'!$F$45*(T$6-$B55-1))*(1-EXP(-'MRS(calc_process)'!$F$45)))</f>
        <v>2.8559862237603213E-2</v>
      </c>
    </row>
    <row r="56" spans="1:20" x14ac:dyDescent="0.2">
      <c r="A56" s="94"/>
      <c r="B56" s="104">
        <v>8</v>
      </c>
      <c r="C56" s="25" t="str">
        <f>IF(C$6-$B56-1&lt;0,"",EXP(-'MRS(calc_process)'!$F$45*(C$6-$B56-1))*(1-EXP(-'MRS(calc_process)'!$F$45)))</f>
        <v/>
      </c>
      <c r="D56" s="25" t="str">
        <f>IF(D$6-$B56-1&lt;0,"",EXP(-'MRS(calc_process)'!$F$45*(D$6-$B56-1))*(1-EXP(-'MRS(calc_process)'!$F$45)))</f>
        <v/>
      </c>
      <c r="E56" s="25" t="str">
        <f>IF(E$6-$B56-1&lt;0,"",EXP(-'MRS(calc_process)'!$F$45*(E$6-$B56-1))*(1-EXP(-'MRS(calc_process)'!$F$45)))</f>
        <v/>
      </c>
      <c r="F56" s="25" t="str">
        <f>IF(F$6-$B56-1&lt;0,"",EXP(-'MRS(calc_process)'!$F$45*(F$6-$B56-1))*(1-EXP(-'MRS(calc_process)'!$F$45)))</f>
        <v/>
      </c>
      <c r="G56" s="25" t="str">
        <f>IF(G$6-$B56-1&lt;0,"",EXP(-'MRS(calc_process)'!$F$45*(G$6-$B56-1))*(1-EXP(-'MRS(calc_process)'!$F$45)))</f>
        <v/>
      </c>
      <c r="H56" s="25" t="str">
        <f>IF(H$6-$B56-1&lt;0,"",EXP(-'MRS(calc_process)'!$F$45*(H$6-$B56-1))*(1-EXP(-'MRS(calc_process)'!$F$45)))</f>
        <v/>
      </c>
      <c r="I56" s="25" t="str">
        <f>IF(I$6-$B56-1&lt;0,"",EXP(-'MRS(calc_process)'!$F$45*(I$6-$B56-1))*(1-EXP(-'MRS(calc_process)'!$F$45)))</f>
        <v/>
      </c>
      <c r="J56" s="25" t="str">
        <f>IF(J$6-$B56-1&lt;0,"",EXP(-'MRS(calc_process)'!$F$45*(J$6-$B56-1))*(1-EXP(-'MRS(calc_process)'!$F$45)))</f>
        <v/>
      </c>
      <c r="K56" s="25">
        <f>IF(K$6-$B56-1&lt;0,"",EXP(-'MRS(calc_process)'!$F$45*(K$6-$B56-1))*(1-EXP(-'MRS(calc_process)'!$F$45)))</f>
        <v>0.1563351834036163</v>
      </c>
      <c r="L56" s="25">
        <f>IF(L$6-$B56-1&lt;0,"",EXP(-'MRS(calc_process)'!$F$45*(L$6-$B56-1))*(1-EXP(-'MRS(calc_process)'!$F$45)))</f>
        <v>0.13189449383377394</v>
      </c>
      <c r="M56" s="25">
        <f>IF(M$6-$B56-1&lt;0,"",EXP(-'MRS(calc_process)'!$F$45*(M$6-$B56-1))*(1-EXP(-'MRS(calc_process)'!$F$45)))</f>
        <v>0.11127474395034374</v>
      </c>
      <c r="N56" s="25">
        <f>IF(N$6-$B56-1&lt;0,"",EXP(-'MRS(calc_process)'!$F$45*(N$6-$B56-1))*(1-EXP(-'MRS(calc_process)'!$F$45)))</f>
        <v>9.3878586446676307E-2</v>
      </c>
      <c r="O56" s="108">
        <f>IF(O$6-$B56-1&lt;0,"",EXP(-'MRS(calc_process)'!$F$45*(O$6-$B56-1))*(1-EXP(-'MRS(calc_process)'!$F$45)))</f>
        <v>7.9202060416862924E-2</v>
      </c>
      <c r="P56" s="108">
        <f>IF(P$6-$B56-1&lt;0,"",EXP(-'MRS(calc_process)'!$F$45*(P$6-$B56-1))*(1-EXP(-'MRS(calc_process)'!$F$45)))</f>
        <v>6.681999177564836E-2</v>
      </c>
      <c r="Q56" s="108">
        <f>IF(Q$6-$B56-1&lt;0,"",EXP(-'MRS(calc_process)'!$F$45*(Q$6-$B56-1))*(1-EXP(-'MRS(calc_process)'!$F$45)))</f>
        <v>5.637367610637424E-2</v>
      </c>
      <c r="R56" s="108">
        <f>IF(R$6-$B56-1&lt;0,"",EXP(-'MRS(calc_process)'!$F$45*(R$6-$B56-1))*(1-EXP(-'MRS(calc_process)'!$F$45)))</f>
        <v>4.7560487113148156E-2</v>
      </c>
      <c r="S56" s="108">
        <f>IF(S$6-$B56-1&lt;0,"",EXP(-'MRS(calc_process)'!$F$45*(S$6-$B56-1))*(1-EXP(-'MRS(calc_process)'!$F$45)))</f>
        <v>4.0125109637548811E-2</v>
      </c>
      <c r="T56" s="108">
        <f>IF(T$6-$B56-1&lt;0,"",EXP(-'MRS(calc_process)'!$F$45*(T$6-$B56-1))*(1-EXP(-'MRS(calc_process)'!$F$45)))</f>
        <v>3.3852143263272405E-2</v>
      </c>
    </row>
    <row r="57" spans="1:20" x14ac:dyDescent="0.2">
      <c r="A57" s="94"/>
      <c r="B57" s="104">
        <v>9</v>
      </c>
      <c r="C57" s="25" t="str">
        <f>IF(C$6-$B57-1&lt;0,"",EXP(-'MRS(calc_process)'!$F$45*(C$6-$B57-1))*(1-EXP(-'MRS(calc_process)'!$F$45)))</f>
        <v/>
      </c>
      <c r="D57" s="25" t="str">
        <f>IF(D$6-$B57-1&lt;0,"",EXP(-'MRS(calc_process)'!$F$45*(D$6-$B57-1))*(1-EXP(-'MRS(calc_process)'!$F$45)))</f>
        <v/>
      </c>
      <c r="E57" s="25" t="str">
        <f>IF(E$6-$B57-1&lt;0,"",EXP(-'MRS(calc_process)'!$F$45*(E$6-$B57-1))*(1-EXP(-'MRS(calc_process)'!$F$45)))</f>
        <v/>
      </c>
      <c r="F57" s="25" t="str">
        <f>IF(F$6-$B57-1&lt;0,"",EXP(-'MRS(calc_process)'!$F$45*(F$6-$B57-1))*(1-EXP(-'MRS(calc_process)'!$F$45)))</f>
        <v/>
      </c>
      <c r="G57" s="25" t="str">
        <f>IF(G$6-$B57-1&lt;0,"",EXP(-'MRS(calc_process)'!$F$45*(G$6-$B57-1))*(1-EXP(-'MRS(calc_process)'!$F$45)))</f>
        <v/>
      </c>
      <c r="H57" s="25" t="str">
        <f>IF(H$6-$B57-1&lt;0,"",EXP(-'MRS(calc_process)'!$F$45*(H$6-$B57-1))*(1-EXP(-'MRS(calc_process)'!$F$45)))</f>
        <v/>
      </c>
      <c r="I57" s="25" t="str">
        <f>IF(I$6-$B57-1&lt;0,"",EXP(-'MRS(calc_process)'!$F$45*(I$6-$B57-1))*(1-EXP(-'MRS(calc_process)'!$F$45)))</f>
        <v/>
      </c>
      <c r="J57" s="25" t="str">
        <f>IF(J$6-$B57-1&lt;0,"",EXP(-'MRS(calc_process)'!$F$45*(J$6-$B57-1))*(1-EXP(-'MRS(calc_process)'!$F$45)))</f>
        <v/>
      </c>
      <c r="K57" s="25" t="str">
        <f>IF(K$6-$B57-1&lt;0,"",EXP(-'MRS(calc_process)'!$F$45*(K$6-$B57-1))*(1-EXP(-'MRS(calc_process)'!$F$45)))</f>
        <v/>
      </c>
      <c r="L57" s="25">
        <f>IF(L$6-$B57-1&lt;0,"",EXP(-'MRS(calc_process)'!$F$45*(L$6-$B57-1))*(1-EXP(-'MRS(calc_process)'!$F$45)))</f>
        <v>0.1563351834036163</v>
      </c>
      <c r="M57" s="25">
        <f>IF(M$6-$B57-1&lt;0,"",EXP(-'MRS(calc_process)'!$F$45*(M$6-$B57-1))*(1-EXP(-'MRS(calc_process)'!$F$45)))</f>
        <v>0.13189449383377394</v>
      </c>
      <c r="N57" s="25">
        <f>IF(N$6-$B57-1&lt;0,"",EXP(-'MRS(calc_process)'!$F$45*(N$6-$B57-1))*(1-EXP(-'MRS(calc_process)'!$F$45)))</f>
        <v>0.11127474395034374</v>
      </c>
      <c r="O57" s="108">
        <f>IF(O$6-$B57-1&lt;0,"",EXP(-'MRS(calc_process)'!$F$45*(O$6-$B57-1))*(1-EXP(-'MRS(calc_process)'!$F$45)))</f>
        <v>9.3878586446676307E-2</v>
      </c>
      <c r="P57" s="108">
        <f>IF(P$6-$B57-1&lt;0,"",EXP(-'MRS(calc_process)'!$F$45*(P$6-$B57-1))*(1-EXP(-'MRS(calc_process)'!$F$45)))</f>
        <v>7.9202060416862924E-2</v>
      </c>
      <c r="Q57" s="108">
        <f>IF(Q$6-$B57-1&lt;0,"",EXP(-'MRS(calc_process)'!$F$45*(Q$6-$B57-1))*(1-EXP(-'MRS(calc_process)'!$F$45)))</f>
        <v>6.681999177564836E-2</v>
      </c>
      <c r="R57" s="108">
        <f>IF(R$6-$B57-1&lt;0,"",EXP(-'MRS(calc_process)'!$F$45*(R$6-$B57-1))*(1-EXP(-'MRS(calc_process)'!$F$45)))</f>
        <v>5.637367610637424E-2</v>
      </c>
      <c r="S57" s="108">
        <f>IF(S$6-$B57-1&lt;0,"",EXP(-'MRS(calc_process)'!$F$45*(S$6-$B57-1))*(1-EXP(-'MRS(calc_process)'!$F$45)))</f>
        <v>4.7560487113148156E-2</v>
      </c>
      <c r="T57" s="108">
        <f>IF(T$6-$B57-1&lt;0,"",EXP(-'MRS(calc_process)'!$F$45*(T$6-$B57-1))*(1-EXP(-'MRS(calc_process)'!$F$45)))</f>
        <v>4.0125109637548811E-2</v>
      </c>
    </row>
    <row r="58" spans="1:20" x14ac:dyDescent="0.2">
      <c r="A58" s="94"/>
      <c r="B58" s="104">
        <v>10</v>
      </c>
      <c r="C58" s="25" t="str">
        <f>IF(C$6-$B58-1&lt;0,"",EXP(-'MRS(calc_process)'!$F$45*(C$6-$B58-1))*(1-EXP(-'MRS(calc_process)'!$F$45)))</f>
        <v/>
      </c>
      <c r="D58" s="25" t="str">
        <f>IF(D$6-$B58-1&lt;0,"",EXP(-'MRS(calc_process)'!$F$45*(D$6-$B58-1))*(1-EXP(-'MRS(calc_process)'!$F$45)))</f>
        <v/>
      </c>
      <c r="E58" s="25" t="str">
        <f>IF(E$6-$B58-1&lt;0,"",EXP(-'MRS(calc_process)'!$F$45*(E$6-$B58-1))*(1-EXP(-'MRS(calc_process)'!$F$45)))</f>
        <v/>
      </c>
      <c r="F58" s="25" t="str">
        <f>IF(F$6-$B58-1&lt;0,"",EXP(-'MRS(calc_process)'!$F$45*(F$6-$B58-1))*(1-EXP(-'MRS(calc_process)'!$F$45)))</f>
        <v/>
      </c>
      <c r="G58" s="25" t="str">
        <f>IF(G$6-$B58-1&lt;0,"",EXP(-'MRS(calc_process)'!$F$45*(G$6-$B58-1))*(1-EXP(-'MRS(calc_process)'!$F$45)))</f>
        <v/>
      </c>
      <c r="H58" s="25" t="str">
        <f>IF(H$6-$B58-1&lt;0,"",EXP(-'MRS(calc_process)'!$F$45*(H$6-$B58-1))*(1-EXP(-'MRS(calc_process)'!$F$45)))</f>
        <v/>
      </c>
      <c r="I58" s="25" t="str">
        <f>IF(I$6-$B58-1&lt;0,"",EXP(-'MRS(calc_process)'!$F$45*(I$6-$B58-1))*(1-EXP(-'MRS(calc_process)'!$F$45)))</f>
        <v/>
      </c>
      <c r="J58" s="25" t="str">
        <f>IF(J$6-$B58-1&lt;0,"",EXP(-'MRS(calc_process)'!$F$45*(J$6-$B58-1))*(1-EXP(-'MRS(calc_process)'!$F$45)))</f>
        <v/>
      </c>
      <c r="K58" s="25" t="str">
        <f>IF(K$6-$B58-1&lt;0,"",EXP(-'MRS(calc_process)'!$F$45*(K$6-$B58-1))*(1-EXP(-'MRS(calc_process)'!$F$45)))</f>
        <v/>
      </c>
      <c r="L58" s="25" t="str">
        <f>IF(L$6-$B58-1&lt;0,"",EXP(-'MRS(calc_process)'!$F$45*(L$6-$B58-1))*(1-EXP(-'MRS(calc_process)'!$F$45)))</f>
        <v/>
      </c>
      <c r="M58" s="25">
        <f>IF(M$6-$B58-1&lt;0,"",EXP(-'MRS(calc_process)'!$F$45*(M$6-$B58-1))*(1-EXP(-'MRS(calc_process)'!$F$45)))</f>
        <v>0.1563351834036163</v>
      </c>
      <c r="N58" s="25">
        <f>IF(N$6-$B58-1&lt;0,"",EXP(-'MRS(calc_process)'!$F$45*(N$6-$B58-1))*(1-EXP(-'MRS(calc_process)'!$F$45)))</f>
        <v>0.13189449383377394</v>
      </c>
      <c r="O58" s="108">
        <f>IF(O$6-$B58-1&lt;0,"",EXP(-'MRS(calc_process)'!$F$45*(O$6-$B58-1))*(1-EXP(-'MRS(calc_process)'!$F$45)))</f>
        <v>0.11127474395034374</v>
      </c>
      <c r="P58" s="108">
        <f>IF(P$6-$B58-1&lt;0,"",EXP(-'MRS(calc_process)'!$F$45*(P$6-$B58-1))*(1-EXP(-'MRS(calc_process)'!$F$45)))</f>
        <v>9.3878586446676307E-2</v>
      </c>
      <c r="Q58" s="108">
        <f>IF(Q$6-$B58-1&lt;0,"",EXP(-'MRS(calc_process)'!$F$45*(Q$6-$B58-1))*(1-EXP(-'MRS(calc_process)'!$F$45)))</f>
        <v>7.9202060416862924E-2</v>
      </c>
      <c r="R58" s="108">
        <f>IF(R$6-$B58-1&lt;0,"",EXP(-'MRS(calc_process)'!$F$45*(R$6-$B58-1))*(1-EXP(-'MRS(calc_process)'!$F$45)))</f>
        <v>6.681999177564836E-2</v>
      </c>
      <c r="S58" s="108">
        <f>IF(S$6-$B58-1&lt;0,"",EXP(-'MRS(calc_process)'!$F$45*(S$6-$B58-1))*(1-EXP(-'MRS(calc_process)'!$F$45)))</f>
        <v>5.637367610637424E-2</v>
      </c>
      <c r="T58" s="108">
        <f>IF(T$6-$B58-1&lt;0,"",EXP(-'MRS(calc_process)'!$F$45*(T$6-$B58-1))*(1-EXP(-'MRS(calc_process)'!$F$45)))</f>
        <v>4.7560487113148156E-2</v>
      </c>
    </row>
    <row r="59" spans="1:20" x14ac:dyDescent="0.2">
      <c r="A59" s="94"/>
      <c r="B59" s="104">
        <v>11</v>
      </c>
      <c r="C59" s="25" t="str">
        <f>IF(C$6-$B59-1&lt;0,"",EXP(-'MRS(calc_process)'!$F$45*(C$6-$B59-1))*(1-EXP(-'MRS(calc_process)'!$F$45)))</f>
        <v/>
      </c>
      <c r="D59" s="25" t="str">
        <f>IF(D$6-$B59-1&lt;0,"",EXP(-'MRS(calc_process)'!$F$45*(D$6-$B59-1))*(1-EXP(-'MRS(calc_process)'!$F$45)))</f>
        <v/>
      </c>
      <c r="E59" s="25" t="str">
        <f>IF(E$6-$B59-1&lt;0,"",EXP(-'MRS(calc_process)'!$F$45*(E$6-$B59-1))*(1-EXP(-'MRS(calc_process)'!$F$45)))</f>
        <v/>
      </c>
      <c r="F59" s="25" t="str">
        <f>IF(F$6-$B59-1&lt;0,"",EXP(-'MRS(calc_process)'!$F$45*(F$6-$B59-1))*(1-EXP(-'MRS(calc_process)'!$F$45)))</f>
        <v/>
      </c>
      <c r="G59" s="25" t="str">
        <f>IF(G$6-$B59-1&lt;0,"",EXP(-'MRS(calc_process)'!$F$45*(G$6-$B59-1))*(1-EXP(-'MRS(calc_process)'!$F$45)))</f>
        <v/>
      </c>
      <c r="H59" s="25" t="str">
        <f>IF(H$6-$B59-1&lt;0,"",EXP(-'MRS(calc_process)'!$F$45*(H$6-$B59-1))*(1-EXP(-'MRS(calc_process)'!$F$45)))</f>
        <v/>
      </c>
      <c r="I59" s="25" t="str">
        <f>IF(I$6-$B59-1&lt;0,"",EXP(-'MRS(calc_process)'!$F$45*(I$6-$B59-1))*(1-EXP(-'MRS(calc_process)'!$F$45)))</f>
        <v/>
      </c>
      <c r="J59" s="25" t="str">
        <f>IF(J$6-$B59-1&lt;0,"",EXP(-'MRS(calc_process)'!$F$45*(J$6-$B59-1))*(1-EXP(-'MRS(calc_process)'!$F$45)))</f>
        <v/>
      </c>
      <c r="K59" s="25" t="str">
        <f>IF(K$6-$B59-1&lt;0,"",EXP(-'MRS(calc_process)'!$F$45*(K$6-$B59-1))*(1-EXP(-'MRS(calc_process)'!$F$45)))</f>
        <v/>
      </c>
      <c r="L59" s="25" t="str">
        <f>IF(L$6-$B59-1&lt;0,"",EXP(-'MRS(calc_process)'!$F$45*(L$6-$B59-1))*(1-EXP(-'MRS(calc_process)'!$F$45)))</f>
        <v/>
      </c>
      <c r="M59" s="25" t="str">
        <f>IF(M$6-$B59-1&lt;0,"",EXP(-'MRS(calc_process)'!$F$45*(M$6-$B59-1))*(1-EXP(-'MRS(calc_process)'!$F$45)))</f>
        <v/>
      </c>
      <c r="N59" s="25">
        <f>IF(N$6-$B59-1&lt;0,"",EXP(-'MRS(calc_process)'!$F$45*(N$6-$B59-1))*(1-EXP(-'MRS(calc_process)'!$F$45)))</f>
        <v>0.1563351834036163</v>
      </c>
      <c r="O59" s="108">
        <f>IF(O$6-$B59-1&lt;0,"",EXP(-'MRS(calc_process)'!$F$45*(O$6-$B59-1))*(1-EXP(-'MRS(calc_process)'!$F$45)))</f>
        <v>0.13189449383377394</v>
      </c>
      <c r="P59" s="108">
        <f>IF(P$6-$B59-1&lt;0,"",EXP(-'MRS(calc_process)'!$F$45*(P$6-$B59-1))*(1-EXP(-'MRS(calc_process)'!$F$45)))</f>
        <v>0.11127474395034374</v>
      </c>
      <c r="Q59" s="108">
        <f>IF(Q$6-$B59-1&lt;0,"",EXP(-'MRS(calc_process)'!$F$45*(Q$6-$B59-1))*(1-EXP(-'MRS(calc_process)'!$F$45)))</f>
        <v>9.3878586446676307E-2</v>
      </c>
      <c r="R59" s="108">
        <f>IF(R$6-$B59-1&lt;0,"",EXP(-'MRS(calc_process)'!$F$45*(R$6-$B59-1))*(1-EXP(-'MRS(calc_process)'!$F$45)))</f>
        <v>7.9202060416862924E-2</v>
      </c>
      <c r="S59" s="108">
        <f>IF(S$6-$B59-1&lt;0,"",EXP(-'MRS(calc_process)'!$F$45*(S$6-$B59-1))*(1-EXP(-'MRS(calc_process)'!$F$45)))</f>
        <v>6.681999177564836E-2</v>
      </c>
      <c r="T59" s="108">
        <f>IF(T$6-$B59-1&lt;0,"",EXP(-'MRS(calc_process)'!$F$45*(T$6-$B59-1))*(1-EXP(-'MRS(calc_process)'!$F$45)))</f>
        <v>5.637367610637424E-2</v>
      </c>
    </row>
    <row r="60" spans="1:20" x14ac:dyDescent="0.2">
      <c r="A60" s="94"/>
      <c r="B60" s="104">
        <v>12</v>
      </c>
      <c r="C60" s="25" t="str">
        <f>IF(C$6-$B60-1&lt;0,"",EXP(-'MRS(calc_process)'!$F$45*(C$6-$B60-1))*(1-EXP(-'MRS(calc_process)'!$F$45)))</f>
        <v/>
      </c>
      <c r="D60" s="25" t="str">
        <f>IF(D$6-$B60-1&lt;0,"",EXP(-'MRS(calc_process)'!$F$45*(D$6-$B60-1))*(1-EXP(-'MRS(calc_process)'!$F$45)))</f>
        <v/>
      </c>
      <c r="E60" s="25" t="str">
        <f>IF(E$6-$B60-1&lt;0,"",EXP(-'MRS(calc_process)'!$F$45*(E$6-$B60-1))*(1-EXP(-'MRS(calc_process)'!$F$45)))</f>
        <v/>
      </c>
      <c r="F60" s="25" t="str">
        <f>IF(F$6-$B60-1&lt;0,"",EXP(-'MRS(calc_process)'!$F$45*(F$6-$B60-1))*(1-EXP(-'MRS(calc_process)'!$F$45)))</f>
        <v/>
      </c>
      <c r="G60" s="25" t="str">
        <f>IF(G$6-$B60-1&lt;0,"",EXP(-'MRS(calc_process)'!$F$45*(G$6-$B60-1))*(1-EXP(-'MRS(calc_process)'!$F$45)))</f>
        <v/>
      </c>
      <c r="H60" s="25" t="str">
        <f>IF(H$6-$B60-1&lt;0,"",EXP(-'MRS(calc_process)'!$F$45*(H$6-$B60-1))*(1-EXP(-'MRS(calc_process)'!$F$45)))</f>
        <v/>
      </c>
      <c r="I60" s="25" t="str">
        <f>IF(I$6-$B60-1&lt;0,"",EXP(-'MRS(calc_process)'!$F$45*(I$6-$B60-1))*(1-EXP(-'MRS(calc_process)'!$F$45)))</f>
        <v/>
      </c>
      <c r="J60" s="25" t="str">
        <f>IF(J$6-$B60-1&lt;0,"",EXP(-'MRS(calc_process)'!$F$45*(J$6-$B60-1))*(1-EXP(-'MRS(calc_process)'!$F$45)))</f>
        <v/>
      </c>
      <c r="K60" s="25" t="str">
        <f>IF(K$6-$B60-1&lt;0,"",EXP(-'MRS(calc_process)'!$F$45*(K$6-$B60-1))*(1-EXP(-'MRS(calc_process)'!$F$45)))</f>
        <v/>
      </c>
      <c r="L60" s="25" t="str">
        <f>IF(L$6-$B60-1&lt;0,"",EXP(-'MRS(calc_process)'!$F$45*(L$6-$B60-1))*(1-EXP(-'MRS(calc_process)'!$F$45)))</f>
        <v/>
      </c>
      <c r="M60" s="25" t="str">
        <f>IF(M$6-$B60-1&lt;0,"",EXP(-'MRS(calc_process)'!$F$45*(M$6-$B60-1))*(1-EXP(-'MRS(calc_process)'!$F$45)))</f>
        <v/>
      </c>
      <c r="N60" s="25" t="str">
        <f>IF(N$6-$B60-1&lt;0,"",EXP(-'MRS(calc_process)'!$F$45*(N$6-$B60-1))*(1-EXP(-'MRS(calc_process)'!$F$45)))</f>
        <v/>
      </c>
      <c r="O60" s="108">
        <f>IF(O$6-$B60-1&lt;0,"",EXP(-'MRS(calc_process)'!$F$45*(O$6-$B60-1))*(1-EXP(-'MRS(calc_process)'!$F$45)))</f>
        <v>0.1563351834036163</v>
      </c>
      <c r="P60" s="108">
        <f>IF(P$6-$B60-1&lt;0,"",EXP(-'MRS(calc_process)'!$F$45*(P$6-$B60-1))*(1-EXP(-'MRS(calc_process)'!$F$45)))</f>
        <v>0.13189449383377394</v>
      </c>
      <c r="Q60" s="108">
        <f>IF(Q$6-$B60-1&lt;0,"",EXP(-'MRS(calc_process)'!$F$45*(Q$6-$B60-1))*(1-EXP(-'MRS(calc_process)'!$F$45)))</f>
        <v>0.11127474395034374</v>
      </c>
      <c r="R60" s="108">
        <f>IF(R$6-$B60-1&lt;0,"",EXP(-'MRS(calc_process)'!$F$45*(R$6-$B60-1))*(1-EXP(-'MRS(calc_process)'!$F$45)))</f>
        <v>9.3878586446676307E-2</v>
      </c>
      <c r="S60" s="108">
        <f>IF(S$6-$B60-1&lt;0,"",EXP(-'MRS(calc_process)'!$F$45*(S$6-$B60-1))*(1-EXP(-'MRS(calc_process)'!$F$45)))</f>
        <v>7.9202060416862924E-2</v>
      </c>
      <c r="T60" s="108">
        <f>IF(T$6-$B60-1&lt;0,"",EXP(-'MRS(calc_process)'!$F$45*(T$6-$B60-1))*(1-EXP(-'MRS(calc_process)'!$F$45)))</f>
        <v>6.681999177564836E-2</v>
      </c>
    </row>
    <row r="61" spans="1:20" x14ac:dyDescent="0.2">
      <c r="A61" s="94"/>
      <c r="B61" s="104">
        <v>13</v>
      </c>
      <c r="C61" s="25" t="str">
        <f>IF(C$6-$B61&lt;0,"",EXP(-'MRS(calc_process)'!$F$45*(C$6-$B61)/12)*(1-EXP(-'MRS(calc_process)'!$F$45/12)))</f>
        <v/>
      </c>
      <c r="D61" s="25" t="str">
        <f>IF(D$6-$B61&lt;0,"",EXP(-'MRS(calc_process)'!$F$45*(D$6-$B61)/12)*(1-EXP(-'MRS(calc_process)'!$F$45/12)))</f>
        <v/>
      </c>
      <c r="E61" s="25" t="str">
        <f>IF(E$6-$B61&lt;0,"",EXP(-'MRS(calc_process)'!$F$45*(E$6-$B61)/12)*(1-EXP(-'MRS(calc_process)'!$F$45/12)))</f>
        <v/>
      </c>
      <c r="F61" s="25" t="str">
        <f>IF(F$6-$B61&lt;0,"",EXP(-'MRS(calc_process)'!$F$45*(F$6-$B61)/12)*(1-EXP(-'MRS(calc_process)'!$F$45/12)))</f>
        <v/>
      </c>
      <c r="G61" s="25" t="str">
        <f>IF(G$6-$B61&lt;0,"",EXP(-'MRS(calc_process)'!$F$45*(G$6-$B61)/12)*(1-EXP(-'MRS(calc_process)'!$F$45/12)))</f>
        <v/>
      </c>
      <c r="H61" s="25" t="str">
        <f>IF(H$6-$B61&lt;0,"",EXP(-'MRS(calc_process)'!$F$45*(H$6-$B61)/12)*(1-EXP(-'MRS(calc_process)'!$F$45/12)))</f>
        <v/>
      </c>
      <c r="I61" s="25" t="str">
        <f>IF(I$6-$B61&lt;0,"",EXP(-'MRS(calc_process)'!$F$45*(I$6-$B61)/12)*(1-EXP(-'MRS(calc_process)'!$F$45/12)))</f>
        <v/>
      </c>
      <c r="J61" s="25" t="str">
        <f>IF(J$6-$B61&lt;0,"",EXP(-'MRS(calc_process)'!$F$45*(J$6-$B61)/12)*(1-EXP(-'MRS(calc_process)'!$F$45/12)))</f>
        <v/>
      </c>
      <c r="K61" s="25" t="str">
        <f>IF(K$6-$B61&lt;0,"",EXP(-'MRS(calc_process)'!$F$45*(K$6-$B61)/12)*(1-EXP(-'MRS(calc_process)'!$F$45/12)))</f>
        <v/>
      </c>
      <c r="L61" s="25" t="str">
        <f>IF(L$6-$B61&lt;0,"",EXP(-'MRS(calc_process)'!$F$45*(L$6-$B61)/12)*(1-EXP(-'MRS(calc_process)'!$F$45/12)))</f>
        <v/>
      </c>
      <c r="M61" s="25" t="str">
        <f>IF(M$6-$B61&lt;0,"",EXP(-'MRS(calc_process)'!$F$45*(M$6-$B61)/12)*(1-EXP(-'MRS(calc_process)'!$F$45/12)))</f>
        <v/>
      </c>
      <c r="N61" s="25" t="str">
        <f>IF(N$6-$B61&lt;0,"",EXP(-'MRS(calc_process)'!$F$45*(N$6-$B61)/12)*(1-EXP(-'MRS(calc_process)'!$F$45/12)))</f>
        <v/>
      </c>
      <c r="O61" s="108" t="str">
        <f>IF(O$6-$B61-1&lt;0,"",EXP(-'MRS(calc_process)'!$F$45*(O$6-$B61-1))*(1-EXP(-'MRS(calc_process)'!$F$45)))</f>
        <v/>
      </c>
      <c r="P61" s="108">
        <f>IF(P$6-$B61-1&lt;0,"",EXP(-'MRS(calc_process)'!$F$45*(P$6-$B61-1))*(1-EXP(-'MRS(calc_process)'!$F$45)))</f>
        <v>0.1563351834036163</v>
      </c>
      <c r="Q61" s="108">
        <f>IF(Q$6-$B61-1&lt;0,"",EXP(-'MRS(calc_process)'!$F$45*(Q$6-$B61-1))*(1-EXP(-'MRS(calc_process)'!$F$45)))</f>
        <v>0.13189449383377394</v>
      </c>
      <c r="R61" s="108">
        <f>IF(R$6-$B61-1&lt;0,"",EXP(-'MRS(calc_process)'!$F$45*(R$6-$B61-1))*(1-EXP(-'MRS(calc_process)'!$F$45)))</f>
        <v>0.11127474395034374</v>
      </c>
      <c r="S61" s="108">
        <f>IF(S$6-$B61-1&lt;0,"",EXP(-'MRS(calc_process)'!$F$45*(S$6-$B61-1))*(1-EXP(-'MRS(calc_process)'!$F$45)))</f>
        <v>9.3878586446676307E-2</v>
      </c>
      <c r="T61" s="108">
        <f>IF(T$6-$B61-1&lt;0,"",EXP(-'MRS(calc_process)'!$F$45*(T$6-$B61-1))*(1-EXP(-'MRS(calc_process)'!$F$45)))</f>
        <v>7.9202060416862924E-2</v>
      </c>
    </row>
    <row r="62" spans="1:20" x14ac:dyDescent="0.2">
      <c r="A62" s="94"/>
      <c r="B62" s="104">
        <v>14</v>
      </c>
      <c r="C62" s="25" t="str">
        <f>IF(C$6-$B62&lt;0,"",EXP(-'MRS(calc_process)'!$F$45*(C$6-$B62)/12)*(1-EXP(-'MRS(calc_process)'!$F$45/12)))</f>
        <v/>
      </c>
      <c r="D62" s="25" t="str">
        <f>IF(D$6-$B62&lt;0,"",EXP(-'MRS(calc_process)'!$F$45*(D$6-$B62)/12)*(1-EXP(-'MRS(calc_process)'!$F$45/12)))</f>
        <v/>
      </c>
      <c r="E62" s="25" t="str">
        <f>IF(E$6-$B62&lt;0,"",EXP(-'MRS(calc_process)'!$F$45*(E$6-$B62)/12)*(1-EXP(-'MRS(calc_process)'!$F$45/12)))</f>
        <v/>
      </c>
      <c r="F62" s="25" t="str">
        <f>IF(F$6-$B62&lt;0,"",EXP(-'MRS(calc_process)'!$F$45*(F$6-$B62)/12)*(1-EXP(-'MRS(calc_process)'!$F$45/12)))</f>
        <v/>
      </c>
      <c r="G62" s="25" t="str">
        <f>IF(G$6-$B62&lt;0,"",EXP(-'MRS(calc_process)'!$F$45*(G$6-$B62)/12)*(1-EXP(-'MRS(calc_process)'!$F$45/12)))</f>
        <v/>
      </c>
      <c r="H62" s="25" t="str">
        <f>IF(H$6-$B62&lt;0,"",EXP(-'MRS(calc_process)'!$F$45*(H$6-$B62)/12)*(1-EXP(-'MRS(calc_process)'!$F$45/12)))</f>
        <v/>
      </c>
      <c r="I62" s="25" t="str">
        <f>IF(I$6-$B62&lt;0,"",EXP(-'MRS(calc_process)'!$F$45*(I$6-$B62)/12)*(1-EXP(-'MRS(calc_process)'!$F$45/12)))</f>
        <v/>
      </c>
      <c r="J62" s="25" t="str">
        <f>IF(J$6-$B62&lt;0,"",EXP(-'MRS(calc_process)'!$F$45*(J$6-$B62)/12)*(1-EXP(-'MRS(calc_process)'!$F$45/12)))</f>
        <v/>
      </c>
      <c r="K62" s="25" t="str">
        <f>IF(K$6-$B62&lt;0,"",EXP(-'MRS(calc_process)'!$F$45*(K$6-$B62)/12)*(1-EXP(-'MRS(calc_process)'!$F$45/12)))</f>
        <v/>
      </c>
      <c r="L62" s="25" t="str">
        <f>IF(L$6-$B62&lt;0,"",EXP(-'MRS(calc_process)'!$F$45*(L$6-$B62)/12)*(1-EXP(-'MRS(calc_process)'!$F$45/12)))</f>
        <v/>
      </c>
      <c r="M62" s="25" t="str">
        <f>IF(M$6-$B62&lt;0,"",EXP(-'MRS(calc_process)'!$F$45*(M$6-$B62)/12)*(1-EXP(-'MRS(calc_process)'!$F$45/12)))</f>
        <v/>
      </c>
      <c r="N62" s="25" t="str">
        <f>IF(N$6-$B62&lt;0,"",EXP(-'MRS(calc_process)'!$F$45*(N$6-$B62)/12)*(1-EXP(-'MRS(calc_process)'!$F$45/12)))</f>
        <v/>
      </c>
      <c r="O62" s="108" t="str">
        <f>IF(O$6-$B62-1&lt;0,"",EXP(-'MRS(calc_process)'!$F$45*(O$6-$B62-1))*(1-EXP(-'MRS(calc_process)'!$F$45)))</f>
        <v/>
      </c>
      <c r="P62" s="108" t="str">
        <f>IF(P$6-$B62-1&lt;0,"",EXP(-'MRS(calc_process)'!$F$45*(P$6-$B62-1))*(1-EXP(-'MRS(calc_process)'!$F$45)))</f>
        <v/>
      </c>
      <c r="Q62" s="108">
        <f>IF(Q$6-$B62-1&lt;0,"",EXP(-'MRS(calc_process)'!$F$45*(Q$6-$B62-1))*(1-EXP(-'MRS(calc_process)'!$F$45)))</f>
        <v>0.1563351834036163</v>
      </c>
      <c r="R62" s="108">
        <f>IF(R$6-$B62-1&lt;0,"",EXP(-'MRS(calc_process)'!$F$45*(R$6-$B62-1))*(1-EXP(-'MRS(calc_process)'!$F$45)))</f>
        <v>0.13189449383377394</v>
      </c>
      <c r="S62" s="108">
        <f>IF(S$6-$B62-1&lt;0,"",EXP(-'MRS(calc_process)'!$F$45*(S$6-$B62-1))*(1-EXP(-'MRS(calc_process)'!$F$45)))</f>
        <v>0.11127474395034374</v>
      </c>
      <c r="T62" s="108">
        <f>IF(T$6-$B62-1&lt;0,"",EXP(-'MRS(calc_process)'!$F$45*(T$6-$B62-1))*(1-EXP(-'MRS(calc_process)'!$F$45)))</f>
        <v>9.3878586446676307E-2</v>
      </c>
    </row>
    <row r="63" spans="1:20" x14ac:dyDescent="0.2">
      <c r="A63" s="94"/>
      <c r="B63" s="104">
        <v>15</v>
      </c>
      <c r="C63" s="25" t="str">
        <f>IF(C$6-$B63&lt;0,"",EXP(-'MRS(calc_process)'!$F$45*(C$6-$B63)/12)*(1-EXP(-'MRS(calc_process)'!$F$45/12)))</f>
        <v/>
      </c>
      <c r="D63" s="25" t="str">
        <f>IF(D$6-$B63&lt;0,"",EXP(-'MRS(calc_process)'!$F$45*(D$6-$B63)/12)*(1-EXP(-'MRS(calc_process)'!$F$45/12)))</f>
        <v/>
      </c>
      <c r="E63" s="25" t="str">
        <f>IF(E$6-$B63&lt;0,"",EXP(-'MRS(calc_process)'!$F$45*(E$6-$B63)/12)*(1-EXP(-'MRS(calc_process)'!$F$45/12)))</f>
        <v/>
      </c>
      <c r="F63" s="25" t="str">
        <f>IF(F$6-$B63&lt;0,"",EXP(-'MRS(calc_process)'!$F$45*(F$6-$B63)/12)*(1-EXP(-'MRS(calc_process)'!$F$45/12)))</f>
        <v/>
      </c>
      <c r="G63" s="25" t="str">
        <f>IF(G$6-$B63&lt;0,"",EXP(-'MRS(calc_process)'!$F$45*(G$6-$B63)/12)*(1-EXP(-'MRS(calc_process)'!$F$45/12)))</f>
        <v/>
      </c>
      <c r="H63" s="25" t="str">
        <f>IF(H$6-$B63&lt;0,"",EXP(-'MRS(calc_process)'!$F$45*(H$6-$B63)/12)*(1-EXP(-'MRS(calc_process)'!$F$45/12)))</f>
        <v/>
      </c>
      <c r="I63" s="25" t="str">
        <f>IF(I$6-$B63&lt;0,"",EXP(-'MRS(calc_process)'!$F$45*(I$6-$B63)/12)*(1-EXP(-'MRS(calc_process)'!$F$45/12)))</f>
        <v/>
      </c>
      <c r="J63" s="25" t="str">
        <f>IF(J$6-$B63&lt;0,"",EXP(-'MRS(calc_process)'!$F$45*(J$6-$B63)/12)*(1-EXP(-'MRS(calc_process)'!$F$45/12)))</f>
        <v/>
      </c>
      <c r="K63" s="25" t="str">
        <f>IF(K$6-$B63&lt;0,"",EXP(-'MRS(calc_process)'!$F$45*(K$6-$B63)/12)*(1-EXP(-'MRS(calc_process)'!$F$45/12)))</f>
        <v/>
      </c>
      <c r="L63" s="25" t="str">
        <f>IF(L$6-$B63&lt;0,"",EXP(-'MRS(calc_process)'!$F$45*(L$6-$B63)/12)*(1-EXP(-'MRS(calc_process)'!$F$45/12)))</f>
        <v/>
      </c>
      <c r="M63" s="25" t="str">
        <f>IF(M$6-$B63&lt;0,"",EXP(-'MRS(calc_process)'!$F$45*(M$6-$B63)/12)*(1-EXP(-'MRS(calc_process)'!$F$45/12)))</f>
        <v/>
      </c>
      <c r="N63" s="25" t="str">
        <f>IF(N$6-$B63&lt;0,"",EXP(-'MRS(calc_process)'!$F$45*(N$6-$B63)/12)*(1-EXP(-'MRS(calc_process)'!$F$45/12)))</f>
        <v/>
      </c>
      <c r="O63" s="108" t="str">
        <f>IF(O$6-$B63-1&lt;0,"",EXP(-'MRS(calc_process)'!$F$45*(O$6-$B63-1))*(1-EXP(-'MRS(calc_process)'!$F$45)))</f>
        <v/>
      </c>
      <c r="P63" s="108" t="str">
        <f>IF(P$6-$B63-1&lt;0,"",EXP(-'MRS(calc_process)'!$F$45*(P$6-$B63-1))*(1-EXP(-'MRS(calc_process)'!$F$45)))</f>
        <v/>
      </c>
      <c r="Q63" s="108" t="str">
        <f>IF(Q$6-$B63-1&lt;0,"",EXP(-'MRS(calc_process)'!$F$45*(Q$6-$B63-1))*(1-EXP(-'MRS(calc_process)'!$F$45)))</f>
        <v/>
      </c>
      <c r="R63" s="108">
        <f>IF(R$6-$B63-1&lt;0,"",EXP(-'MRS(calc_process)'!$F$45*(R$6-$B63-1))*(1-EXP(-'MRS(calc_process)'!$F$45)))</f>
        <v>0.1563351834036163</v>
      </c>
      <c r="S63" s="108">
        <f>IF(S$6-$B63-1&lt;0,"",EXP(-'MRS(calc_process)'!$F$45*(S$6-$B63-1))*(1-EXP(-'MRS(calc_process)'!$F$45)))</f>
        <v>0.13189449383377394</v>
      </c>
      <c r="T63" s="108">
        <f>IF(T$6-$B63-1&lt;0,"",EXP(-'MRS(calc_process)'!$F$45*(T$6-$B63-1))*(1-EXP(-'MRS(calc_process)'!$F$45)))</f>
        <v>0.11127474395034374</v>
      </c>
    </row>
    <row r="64" spans="1:20" x14ac:dyDescent="0.2">
      <c r="A64" s="94"/>
      <c r="B64" s="104">
        <v>16</v>
      </c>
      <c r="C64" s="25" t="str">
        <f>IF(C$6-$B64&lt;0,"",EXP(-'MRS(calc_process)'!$F$45*(C$6-$B64)/12)*(1-EXP(-'MRS(calc_process)'!$F$45/12)))</f>
        <v/>
      </c>
      <c r="D64" s="25" t="str">
        <f>IF(D$6-$B64&lt;0,"",EXP(-'MRS(calc_process)'!$F$45*(D$6-$B64)/12)*(1-EXP(-'MRS(calc_process)'!$F$45/12)))</f>
        <v/>
      </c>
      <c r="E64" s="25" t="str">
        <f>IF(E$6-$B64&lt;0,"",EXP(-'MRS(calc_process)'!$F$45*(E$6-$B64)/12)*(1-EXP(-'MRS(calc_process)'!$F$45/12)))</f>
        <v/>
      </c>
      <c r="F64" s="25" t="str">
        <f>IF(F$6-$B64&lt;0,"",EXP(-'MRS(calc_process)'!$F$45*(F$6-$B64)/12)*(1-EXP(-'MRS(calc_process)'!$F$45/12)))</f>
        <v/>
      </c>
      <c r="G64" s="25" t="str">
        <f>IF(G$6-$B64&lt;0,"",EXP(-'MRS(calc_process)'!$F$45*(G$6-$B64)/12)*(1-EXP(-'MRS(calc_process)'!$F$45/12)))</f>
        <v/>
      </c>
      <c r="H64" s="25" t="str">
        <f>IF(H$6-$B64&lt;0,"",EXP(-'MRS(calc_process)'!$F$45*(H$6-$B64)/12)*(1-EXP(-'MRS(calc_process)'!$F$45/12)))</f>
        <v/>
      </c>
      <c r="I64" s="25" t="str">
        <f>IF(I$6-$B64&lt;0,"",EXP(-'MRS(calc_process)'!$F$45*(I$6-$B64)/12)*(1-EXP(-'MRS(calc_process)'!$F$45/12)))</f>
        <v/>
      </c>
      <c r="J64" s="25" t="str">
        <f>IF(J$6-$B64&lt;0,"",EXP(-'MRS(calc_process)'!$F$45*(J$6-$B64)/12)*(1-EXP(-'MRS(calc_process)'!$F$45/12)))</f>
        <v/>
      </c>
      <c r="K64" s="25" t="str">
        <f>IF(K$6-$B64&lt;0,"",EXP(-'MRS(calc_process)'!$F$45*(K$6-$B64)/12)*(1-EXP(-'MRS(calc_process)'!$F$45/12)))</f>
        <v/>
      </c>
      <c r="L64" s="25" t="str">
        <f>IF(L$6-$B64&lt;0,"",EXP(-'MRS(calc_process)'!$F$45*(L$6-$B64)/12)*(1-EXP(-'MRS(calc_process)'!$F$45/12)))</f>
        <v/>
      </c>
      <c r="M64" s="25" t="str">
        <f>IF(M$6-$B64&lt;0,"",EXP(-'MRS(calc_process)'!$F$45*(M$6-$B64)/12)*(1-EXP(-'MRS(calc_process)'!$F$45/12)))</f>
        <v/>
      </c>
      <c r="N64" s="25" t="str">
        <f>IF(N$6-$B64&lt;0,"",EXP(-'MRS(calc_process)'!$F$45*(N$6-$B64)/12)*(1-EXP(-'MRS(calc_process)'!$F$45/12)))</f>
        <v/>
      </c>
      <c r="O64" s="108" t="str">
        <f>IF(O$6-$B64-1&lt;0,"",EXP(-'MRS(calc_process)'!$F$45*(O$6-$B64-1))*(1-EXP(-'MRS(calc_process)'!$F$45)))</f>
        <v/>
      </c>
      <c r="P64" s="108" t="str">
        <f>IF(P$6-$B64-1&lt;0,"",EXP(-'MRS(calc_process)'!$F$45*(P$6-$B64-1))*(1-EXP(-'MRS(calc_process)'!$F$45)))</f>
        <v/>
      </c>
      <c r="Q64" s="108" t="str">
        <f>IF(Q$6-$B64-1&lt;0,"",EXP(-'MRS(calc_process)'!$F$45*(Q$6-$B64-1))*(1-EXP(-'MRS(calc_process)'!$F$45)))</f>
        <v/>
      </c>
      <c r="R64" s="108" t="str">
        <f>IF(R$6-$B64-1&lt;0,"",EXP(-'MRS(calc_process)'!$F$45*(R$6-$B64-1))*(1-EXP(-'MRS(calc_process)'!$F$45)))</f>
        <v/>
      </c>
      <c r="S64" s="108">
        <f>IF(S$6-$B64-1&lt;0,"",EXP(-'MRS(calc_process)'!$F$45*(S$6-$B64-1))*(1-EXP(-'MRS(calc_process)'!$F$45)))</f>
        <v>0.1563351834036163</v>
      </c>
      <c r="T64" s="108">
        <f>IF(T$6-$B64-1&lt;0,"",EXP(-'MRS(calc_process)'!$F$45*(T$6-$B64-1))*(1-EXP(-'MRS(calc_process)'!$F$45)))</f>
        <v>0.13189449383377394</v>
      </c>
    </row>
    <row r="65" spans="1:20" x14ac:dyDescent="0.2">
      <c r="A65" s="94"/>
      <c r="B65" s="104">
        <v>17</v>
      </c>
      <c r="C65" s="25" t="str">
        <f>IF(C$6-$B65&lt;0,"",EXP(-'MRS(calc_process)'!$F$45*(C$6-$B65)/12)*(1-EXP(-'MRS(calc_process)'!$F$45/12)))</f>
        <v/>
      </c>
      <c r="D65" s="25" t="str">
        <f>IF(D$6-$B65&lt;0,"",EXP(-'MRS(calc_process)'!$F$45*(D$6-$B65)/12)*(1-EXP(-'MRS(calc_process)'!$F$45/12)))</f>
        <v/>
      </c>
      <c r="E65" s="25" t="str">
        <f>IF(E$6-$B65&lt;0,"",EXP(-'MRS(calc_process)'!$F$45*(E$6-$B65)/12)*(1-EXP(-'MRS(calc_process)'!$F$45/12)))</f>
        <v/>
      </c>
      <c r="F65" s="25" t="str">
        <f>IF(F$6-$B65&lt;0,"",EXP(-'MRS(calc_process)'!$F$45*(F$6-$B65)/12)*(1-EXP(-'MRS(calc_process)'!$F$45/12)))</f>
        <v/>
      </c>
      <c r="G65" s="25" t="str">
        <f>IF(G$6-$B65&lt;0,"",EXP(-'MRS(calc_process)'!$F$45*(G$6-$B65)/12)*(1-EXP(-'MRS(calc_process)'!$F$45/12)))</f>
        <v/>
      </c>
      <c r="H65" s="25" t="str">
        <f>IF(H$6-$B65&lt;0,"",EXP(-'MRS(calc_process)'!$F$45*(H$6-$B65)/12)*(1-EXP(-'MRS(calc_process)'!$F$45/12)))</f>
        <v/>
      </c>
      <c r="I65" s="25" t="str">
        <f>IF(I$6-$B65&lt;0,"",EXP(-'MRS(calc_process)'!$F$45*(I$6-$B65)/12)*(1-EXP(-'MRS(calc_process)'!$F$45/12)))</f>
        <v/>
      </c>
      <c r="J65" s="25" t="str">
        <f>IF(J$6-$B65&lt;0,"",EXP(-'MRS(calc_process)'!$F$45*(J$6-$B65)/12)*(1-EXP(-'MRS(calc_process)'!$F$45/12)))</f>
        <v/>
      </c>
      <c r="K65" s="25" t="str">
        <f>IF(K$6-$B65&lt;0,"",EXP(-'MRS(calc_process)'!$F$45*(K$6-$B65)/12)*(1-EXP(-'MRS(calc_process)'!$F$45/12)))</f>
        <v/>
      </c>
      <c r="L65" s="25" t="str">
        <f>IF(L$6-$B65&lt;0,"",EXP(-'MRS(calc_process)'!$F$45*(L$6-$B65)/12)*(1-EXP(-'MRS(calc_process)'!$F$45/12)))</f>
        <v/>
      </c>
      <c r="M65" s="25" t="str">
        <f>IF(M$6-$B65&lt;0,"",EXP(-'MRS(calc_process)'!$F$45*(M$6-$B65)/12)*(1-EXP(-'MRS(calc_process)'!$F$45/12)))</f>
        <v/>
      </c>
      <c r="N65" s="25" t="str">
        <f>IF(N$6-$B65&lt;0,"",EXP(-'MRS(calc_process)'!$F$45*(N$6-$B65)/12)*(1-EXP(-'MRS(calc_process)'!$F$45/12)))</f>
        <v/>
      </c>
      <c r="O65" s="108" t="str">
        <f>IF(O$6-$B65-1&lt;0,"",EXP(-'MRS(calc_process)'!$F$45*(O$6-$B65-1))*(1-EXP(-'MRS(calc_process)'!$F$45)))</f>
        <v/>
      </c>
      <c r="P65" s="108" t="str">
        <f>IF(P$6-$B65-1&lt;0,"",EXP(-'MRS(calc_process)'!$F$45*(P$6-$B65-1))*(1-EXP(-'MRS(calc_process)'!$F$45)))</f>
        <v/>
      </c>
      <c r="Q65" s="108" t="str">
        <f>IF(Q$6-$B65-1&lt;0,"",EXP(-'MRS(calc_process)'!$F$45*(Q$6-$B65-1))*(1-EXP(-'MRS(calc_process)'!$F$45)))</f>
        <v/>
      </c>
      <c r="R65" s="108" t="str">
        <f>IF(R$6-$B65-1&lt;0,"",EXP(-'MRS(calc_process)'!$F$45*(R$6-$B65-1))*(1-EXP(-'MRS(calc_process)'!$F$45)))</f>
        <v/>
      </c>
      <c r="S65" s="108" t="str">
        <f>IF(S$6-$B65-1&lt;0,"",EXP(-'MRS(calc_process)'!$F$45*(S$6-$B65-1))*(1-EXP(-'MRS(calc_process)'!$F$45)))</f>
        <v/>
      </c>
      <c r="T65" s="108">
        <f>IF(T$6-$B65-1&lt;0,"",EXP(-'MRS(calc_process)'!$F$45*(T$6-$B65-1))*(1-EXP(-'MRS(calc_process)'!$F$45)))</f>
        <v>0.1563351834036163</v>
      </c>
    </row>
    <row r="66" spans="1:20" x14ac:dyDescent="0.2">
      <c r="A66" s="94"/>
      <c r="B66" s="104">
        <v>18</v>
      </c>
      <c r="C66" s="25" t="str">
        <f>IF(C$6-$B66&lt;0,"",EXP(-'MRS(calc_process)'!$F$45*(C$6-$B66)/12)*(1-EXP(-'MRS(calc_process)'!$F$45/12)))</f>
        <v/>
      </c>
      <c r="D66" s="25" t="str">
        <f>IF(D$6-$B66&lt;0,"",EXP(-'MRS(calc_process)'!$F$45*(D$6-$B66)/12)*(1-EXP(-'MRS(calc_process)'!$F$45/12)))</f>
        <v/>
      </c>
      <c r="E66" s="25" t="str">
        <f>IF(E$6-$B66&lt;0,"",EXP(-'MRS(calc_process)'!$F$45*(E$6-$B66)/12)*(1-EXP(-'MRS(calc_process)'!$F$45/12)))</f>
        <v/>
      </c>
      <c r="F66" s="25" t="str">
        <f>IF(F$6-$B66&lt;0,"",EXP(-'MRS(calc_process)'!$F$45*(F$6-$B66)/12)*(1-EXP(-'MRS(calc_process)'!$F$45/12)))</f>
        <v/>
      </c>
      <c r="G66" s="25" t="str">
        <f>IF(G$6-$B66&lt;0,"",EXP(-'MRS(calc_process)'!$F$45*(G$6-$B66)/12)*(1-EXP(-'MRS(calc_process)'!$F$45/12)))</f>
        <v/>
      </c>
      <c r="H66" s="25" t="str">
        <f>IF(H$6-$B66&lt;0,"",EXP(-'MRS(calc_process)'!$F$45*(H$6-$B66)/12)*(1-EXP(-'MRS(calc_process)'!$F$45/12)))</f>
        <v/>
      </c>
      <c r="I66" s="25" t="str">
        <f>IF(I$6-$B66&lt;0,"",EXP(-'MRS(calc_process)'!$F$45*(I$6-$B66)/12)*(1-EXP(-'MRS(calc_process)'!$F$45/12)))</f>
        <v/>
      </c>
      <c r="J66" s="25" t="str">
        <f>IF(J$6-$B66&lt;0,"",EXP(-'MRS(calc_process)'!$F$45*(J$6-$B66)/12)*(1-EXP(-'MRS(calc_process)'!$F$45/12)))</f>
        <v/>
      </c>
      <c r="K66" s="25" t="str">
        <f>IF(K$6-$B66&lt;0,"",EXP(-'MRS(calc_process)'!$F$45*(K$6-$B66)/12)*(1-EXP(-'MRS(calc_process)'!$F$45/12)))</f>
        <v/>
      </c>
      <c r="L66" s="25" t="str">
        <f>IF(L$6-$B66&lt;0,"",EXP(-'MRS(calc_process)'!$F$45*(L$6-$B66)/12)*(1-EXP(-'MRS(calc_process)'!$F$45/12)))</f>
        <v/>
      </c>
      <c r="M66" s="25" t="str">
        <f>IF(M$6-$B66&lt;0,"",EXP(-'MRS(calc_process)'!$F$45*(M$6-$B66)/12)*(1-EXP(-'MRS(calc_process)'!$F$45/12)))</f>
        <v/>
      </c>
      <c r="N66" s="25" t="str">
        <f>IF(N$6-$B66&lt;0,"",EXP(-'MRS(calc_process)'!$F$45*(N$6-$B66)/12)*(1-EXP(-'MRS(calc_process)'!$F$45/12)))</f>
        <v/>
      </c>
      <c r="O66" s="108" t="str">
        <f>IF(O$6-$B66-1&lt;0,"",EXP(-'MRS(calc_process)'!$F$45*(O$6-$B66-1))*(1-EXP(-'MRS(calc_process)'!$F$45)))</f>
        <v/>
      </c>
      <c r="P66" s="108" t="str">
        <f>IF(P$6-$B66-1&lt;0,"",EXP(-'MRS(calc_process)'!$F$45*(P$6-$B66-1))*(1-EXP(-'MRS(calc_process)'!$F$45)))</f>
        <v/>
      </c>
      <c r="Q66" s="108" t="str">
        <f>IF(Q$6-$B66-1&lt;0,"",EXP(-'MRS(calc_process)'!$F$45*(Q$6-$B66-1))*(1-EXP(-'MRS(calc_process)'!$F$45)))</f>
        <v/>
      </c>
      <c r="R66" s="108" t="str">
        <f>IF(R$6-$B66-1&lt;0,"",EXP(-'MRS(calc_process)'!$F$45*(R$6-$B66-1))*(1-EXP(-'MRS(calc_process)'!$F$45)))</f>
        <v/>
      </c>
      <c r="S66" s="108" t="str">
        <f>IF(S$6-$B66-1&lt;0,"",EXP(-'MRS(calc_process)'!$F$45*(S$6-$B66-1))*(1-EXP(-'MRS(calc_process)'!$F$45)))</f>
        <v/>
      </c>
      <c r="T66" s="108" t="str">
        <f>IF(T$6-$B66-1&lt;0,"",EXP(-'MRS(calc_process)'!$F$45*(T$6-$B66-1))*(1-EXP(-'MRS(calc_process)'!$F$45)))</f>
        <v/>
      </c>
    </row>
    <row r="68" spans="1:20" x14ac:dyDescent="0.2">
      <c r="A68" s="94"/>
      <c r="B68" s="4" t="s">
        <v>79</v>
      </c>
    </row>
    <row r="69" spans="1:20" x14ac:dyDescent="0.2">
      <c r="A69" s="94"/>
      <c r="B69" s="34"/>
      <c r="C69" s="104">
        <v>1</v>
      </c>
      <c r="D69" s="104">
        <v>2</v>
      </c>
      <c r="E69" s="104">
        <v>3</v>
      </c>
      <c r="F69" s="104">
        <v>4</v>
      </c>
      <c r="G69" s="104">
        <v>5</v>
      </c>
      <c r="H69" s="104">
        <v>6</v>
      </c>
      <c r="I69" s="104">
        <v>7</v>
      </c>
      <c r="J69" s="104">
        <v>8</v>
      </c>
      <c r="K69" s="104">
        <v>9</v>
      </c>
      <c r="L69" s="104">
        <v>10</v>
      </c>
      <c r="M69" s="104">
        <v>11</v>
      </c>
      <c r="N69" s="104">
        <v>12</v>
      </c>
      <c r="O69" s="104">
        <v>13</v>
      </c>
      <c r="P69" s="104">
        <v>14</v>
      </c>
      <c r="Q69" s="104">
        <v>15</v>
      </c>
      <c r="R69" s="104">
        <v>16</v>
      </c>
      <c r="S69" s="104">
        <v>17</v>
      </c>
      <c r="T69" s="104">
        <v>18</v>
      </c>
    </row>
    <row r="70" spans="1:20" x14ac:dyDescent="0.2">
      <c r="A70" s="94"/>
      <c r="B70" s="104">
        <v>1</v>
      </c>
      <c r="C70" s="25" t="str">
        <f>IF(C$6-$B70-1&lt;0,"",EXP(-'MRS(calc_process)'!$F$46*(C$6-$B70-1))*(1-EXP(-'MRS(calc_process)'!$F$46)))</f>
        <v/>
      </c>
      <c r="D70" s="25">
        <f>IF(D$6-$B70-1&lt;0,"",EXP(-'MRS(calc_process)'!$F$46*(D$6-$B70-1))*(1-EXP(-'MRS(calc_process)'!$F$46)))</f>
        <v>0.32967995396436067</v>
      </c>
      <c r="E70" s="25">
        <f>IF(E$6-$B70-1&lt;0,"",EXP(-'MRS(calc_process)'!$F$46*(E$6-$B70-1))*(1-EXP(-'MRS(calc_process)'!$F$46)))</f>
        <v>0.22099108191841771</v>
      </c>
      <c r="F70" s="25">
        <f>IF(F$6-$B70-1&lt;0,"",EXP(-'MRS(calc_process)'!$F$46*(F$6-$B70-1))*(1-EXP(-'MRS(calc_process)'!$F$46)))</f>
        <v>0.14813475220501948</v>
      </c>
      <c r="G70" s="25">
        <f>IF(G$6-$B70-1&lt;0,"",EXP(-'MRS(calc_process)'!$F$46*(G$6-$B70-1))*(1-EXP(-'MRS(calc_process)'!$F$46)))</f>
        <v>9.9297693917546656E-2</v>
      </c>
      <c r="H70" s="25">
        <f>IF(H$6-$B70-1&lt;0,"",EXP(-'MRS(calc_process)'!$F$46*(H$6-$B70-1))*(1-EXP(-'MRS(calc_process)'!$F$46)))</f>
        <v>6.6561234758042709E-2</v>
      </c>
      <c r="I70" s="25">
        <f>IF(I$6-$B70-1&lt;0,"",EXP(-'MRS(calc_process)'!$F$46*(I$6-$B70-1))*(1-EXP(-'MRS(calc_process)'!$F$46)))</f>
        <v>4.4617329947200191E-2</v>
      </c>
      <c r="J70" s="25">
        <f>IF(J$6-$B70-1&lt;0,"",EXP(-'MRS(calc_process)'!$F$46*(J$6-$B70-1))*(1-EXP(-'MRS(calc_process)'!$F$46)))</f>
        <v>2.9907890664194525E-2</v>
      </c>
      <c r="K70" s="25">
        <f>IF(K$6-$B70-1&lt;0,"",EXP(-'MRS(calc_process)'!$F$46*(K$6-$B70-1))*(1-EXP(-'MRS(calc_process)'!$F$46)))</f>
        <v>2.0047858646851744E-2</v>
      </c>
      <c r="L70" s="25">
        <f>IF(L$6-$B70-1&lt;0,"",EXP(-'MRS(calc_process)'!$F$46*(L$6-$B70-1))*(1-EXP(-'MRS(calc_process)'!$F$46)))</f>
        <v>1.3438481531073652E-2</v>
      </c>
      <c r="M70" s="25">
        <f>IF(M$6-$B70-1&lt;0,"",EXP(-'MRS(calc_process)'!$F$46*(M$6-$B70-1))*(1-EXP(-'MRS(calc_process)'!$F$46)))</f>
        <v>9.0080835585583784E-3</v>
      </c>
      <c r="N70" s="25">
        <f>IF(N$6-$B70-1&lt;0,"",EXP(-'MRS(calc_process)'!$F$46*(N$6-$B70-1))*(1-EXP(-'MRS(calc_process)'!$F$46)))</f>
        <v>6.0382989856657384E-3</v>
      </c>
      <c r="O70" s="108">
        <f>IF(O$6-$B70-1&lt;0,"",EXP(-'MRS(calc_process)'!$F$46*(O$6-$B70-1))*(1-EXP(-'MRS(calc_process)'!$F$46)))</f>
        <v>4.0475928540484101E-3</v>
      </c>
      <c r="P70" s="108">
        <f>IF(P$6-$B70-1&lt;0,"",EXP(-'MRS(calc_process)'!$F$46*(P$6-$B70-1))*(1-EXP(-'MRS(calc_process)'!$F$46)))</f>
        <v>2.7131826282592543E-3</v>
      </c>
      <c r="Q70" s="108">
        <f>IF(Q$6-$B70-1&lt;0,"",EXP(-'MRS(calc_process)'!$F$46*(Q$6-$B70-1))*(1-EXP(-'MRS(calc_process)'!$F$46)))</f>
        <v>1.8187007042778413E-3</v>
      </c>
      <c r="R70" s="108">
        <f>IF(R$6-$B70-1&lt;0,"",EXP(-'MRS(calc_process)'!$F$46*(R$6-$B70-1))*(1-EXP(-'MRS(calc_process)'!$F$46)))</f>
        <v>1.2191115398165718E-3</v>
      </c>
      <c r="S70" s="108">
        <f>IF(S$6-$B70-1&lt;0,"",EXP(-'MRS(calc_process)'!$F$46*(S$6-$B70-1))*(1-EXP(-'MRS(calc_process)'!$F$46)))</f>
        <v>8.1719490349242392E-4</v>
      </c>
      <c r="T70" s="108">
        <f>IF(T$6-$B70-1&lt;0,"",EXP(-'MRS(calc_process)'!$F$46*(T$6-$B70-1))*(1-EXP(-'MRS(calc_process)'!$F$46)))</f>
        <v>5.4778212532913121E-4</v>
      </c>
    </row>
    <row r="71" spans="1:20" x14ac:dyDescent="0.2">
      <c r="A71" s="94"/>
      <c r="B71" s="104">
        <v>2</v>
      </c>
      <c r="C71" s="25" t="str">
        <f>IF(C$6-$B71-1&lt;0,"",EXP(-'MRS(calc_process)'!$F$46*(C$6-$B71-1))*(1-EXP(-'MRS(calc_process)'!$F$46)))</f>
        <v/>
      </c>
      <c r="D71" s="25" t="str">
        <f>IF(D$6-$B71-1&lt;0,"",EXP(-'MRS(calc_process)'!$F$46*(D$6-$B71-1))*(1-EXP(-'MRS(calc_process)'!$F$46)))</f>
        <v/>
      </c>
      <c r="E71" s="25">
        <f>IF(E$6-$B71-1&lt;0,"",EXP(-'MRS(calc_process)'!$F$46*(E$6-$B71-1))*(1-EXP(-'MRS(calc_process)'!$F$46)))</f>
        <v>0.32967995396436067</v>
      </c>
      <c r="F71" s="25">
        <f>IF(F$6-$B71-1&lt;0,"",EXP(-'MRS(calc_process)'!$F$46*(F$6-$B71-1))*(1-EXP(-'MRS(calc_process)'!$F$46)))</f>
        <v>0.22099108191841771</v>
      </c>
      <c r="G71" s="25">
        <f>IF(G$6-$B71-1&lt;0,"",EXP(-'MRS(calc_process)'!$F$46*(G$6-$B71-1))*(1-EXP(-'MRS(calc_process)'!$F$46)))</f>
        <v>0.14813475220501948</v>
      </c>
      <c r="H71" s="25">
        <f>IF(H$6-$B71-1&lt;0,"",EXP(-'MRS(calc_process)'!$F$46*(H$6-$B71-1))*(1-EXP(-'MRS(calc_process)'!$F$46)))</f>
        <v>9.9297693917546656E-2</v>
      </c>
      <c r="I71" s="25">
        <f>IF(I$6-$B71-1&lt;0,"",EXP(-'MRS(calc_process)'!$F$46*(I$6-$B71-1))*(1-EXP(-'MRS(calc_process)'!$F$46)))</f>
        <v>6.6561234758042709E-2</v>
      </c>
      <c r="J71" s="25">
        <f>IF(J$6-$B71-1&lt;0,"",EXP(-'MRS(calc_process)'!$F$46*(J$6-$B71-1))*(1-EXP(-'MRS(calc_process)'!$F$46)))</f>
        <v>4.4617329947200191E-2</v>
      </c>
      <c r="K71" s="25">
        <f>IF(K$6-$B71-1&lt;0,"",EXP(-'MRS(calc_process)'!$F$46*(K$6-$B71-1))*(1-EXP(-'MRS(calc_process)'!$F$46)))</f>
        <v>2.9907890664194525E-2</v>
      </c>
      <c r="L71" s="25">
        <f>IF(L$6-$B71-1&lt;0,"",EXP(-'MRS(calc_process)'!$F$46*(L$6-$B71-1))*(1-EXP(-'MRS(calc_process)'!$F$46)))</f>
        <v>2.0047858646851744E-2</v>
      </c>
      <c r="M71" s="25">
        <f>IF(M$6-$B71-1&lt;0,"",EXP(-'MRS(calc_process)'!$F$46*(M$6-$B71-1))*(1-EXP(-'MRS(calc_process)'!$F$46)))</f>
        <v>1.3438481531073652E-2</v>
      </c>
      <c r="N71" s="25">
        <f>IF(N$6-$B71-1&lt;0,"",EXP(-'MRS(calc_process)'!$F$46*(N$6-$B71-1))*(1-EXP(-'MRS(calc_process)'!$F$46)))</f>
        <v>9.0080835585583784E-3</v>
      </c>
      <c r="O71" s="108">
        <f>IF(O$6-$B71-1&lt;0,"",EXP(-'MRS(calc_process)'!$F$46*(O$6-$B71-1))*(1-EXP(-'MRS(calc_process)'!$F$46)))</f>
        <v>6.0382989856657384E-3</v>
      </c>
      <c r="P71" s="108">
        <f>IF(P$6-$B71-1&lt;0,"",EXP(-'MRS(calc_process)'!$F$46*(P$6-$B71-1))*(1-EXP(-'MRS(calc_process)'!$F$46)))</f>
        <v>4.0475928540484101E-3</v>
      </c>
      <c r="Q71" s="108">
        <f>IF(Q$6-$B71-1&lt;0,"",EXP(-'MRS(calc_process)'!$F$46*(Q$6-$B71-1))*(1-EXP(-'MRS(calc_process)'!$F$46)))</f>
        <v>2.7131826282592543E-3</v>
      </c>
      <c r="R71" s="108">
        <f>IF(R$6-$B71-1&lt;0,"",EXP(-'MRS(calc_process)'!$F$46*(R$6-$B71-1))*(1-EXP(-'MRS(calc_process)'!$F$46)))</f>
        <v>1.8187007042778413E-3</v>
      </c>
      <c r="S71" s="108">
        <f>IF(S$6-$B71-1&lt;0,"",EXP(-'MRS(calc_process)'!$F$46*(S$6-$B71-1))*(1-EXP(-'MRS(calc_process)'!$F$46)))</f>
        <v>1.2191115398165718E-3</v>
      </c>
      <c r="T71" s="108">
        <f>IF(T$6-$B71-1&lt;0,"",EXP(-'MRS(calc_process)'!$F$46*(T$6-$B71-1))*(1-EXP(-'MRS(calc_process)'!$F$46)))</f>
        <v>8.1719490349242392E-4</v>
      </c>
    </row>
    <row r="72" spans="1:20" x14ac:dyDescent="0.2">
      <c r="A72" s="94"/>
      <c r="B72" s="104">
        <v>3</v>
      </c>
      <c r="C72" s="25" t="str">
        <f>IF(C$6-$B72-1&lt;0,"",EXP(-'MRS(calc_process)'!$F$46*(C$6-$B72-1))*(1-EXP(-'MRS(calc_process)'!$F$46)))</f>
        <v/>
      </c>
      <c r="D72" s="25" t="str">
        <f>IF(D$6-$B72-1&lt;0,"",EXP(-'MRS(calc_process)'!$F$46*(D$6-$B72-1))*(1-EXP(-'MRS(calc_process)'!$F$46)))</f>
        <v/>
      </c>
      <c r="E72" s="25" t="str">
        <f>IF(E$6-$B72-1&lt;0,"",EXP(-'MRS(calc_process)'!$F$46*(E$6-$B72-1))*(1-EXP(-'MRS(calc_process)'!$F$46)))</f>
        <v/>
      </c>
      <c r="F72" s="25">
        <f>IF(F$6-$B72-1&lt;0,"",EXP(-'MRS(calc_process)'!$F$46*(F$6-$B72-1))*(1-EXP(-'MRS(calc_process)'!$F$46)))</f>
        <v>0.32967995396436067</v>
      </c>
      <c r="G72" s="25">
        <f>IF(G$6-$B72-1&lt;0,"",EXP(-'MRS(calc_process)'!$F$46*(G$6-$B72-1))*(1-EXP(-'MRS(calc_process)'!$F$46)))</f>
        <v>0.22099108191841771</v>
      </c>
      <c r="H72" s="25">
        <f>IF(H$6-$B72-1&lt;0,"",EXP(-'MRS(calc_process)'!$F$46*(H$6-$B72-1))*(1-EXP(-'MRS(calc_process)'!$F$46)))</f>
        <v>0.14813475220501948</v>
      </c>
      <c r="I72" s="25">
        <f>IF(I$6-$B72-1&lt;0,"",EXP(-'MRS(calc_process)'!$F$46*(I$6-$B72-1))*(1-EXP(-'MRS(calc_process)'!$F$46)))</f>
        <v>9.9297693917546656E-2</v>
      </c>
      <c r="J72" s="25">
        <f>IF(J$6-$B72-1&lt;0,"",EXP(-'MRS(calc_process)'!$F$46*(J$6-$B72-1))*(1-EXP(-'MRS(calc_process)'!$F$46)))</f>
        <v>6.6561234758042709E-2</v>
      </c>
      <c r="K72" s="25">
        <f>IF(K$6-$B72-1&lt;0,"",EXP(-'MRS(calc_process)'!$F$46*(K$6-$B72-1))*(1-EXP(-'MRS(calc_process)'!$F$46)))</f>
        <v>4.4617329947200191E-2</v>
      </c>
      <c r="L72" s="25">
        <f>IF(L$6-$B72-1&lt;0,"",EXP(-'MRS(calc_process)'!$F$46*(L$6-$B72-1))*(1-EXP(-'MRS(calc_process)'!$F$46)))</f>
        <v>2.9907890664194525E-2</v>
      </c>
      <c r="M72" s="25">
        <f>IF(M$6-$B72-1&lt;0,"",EXP(-'MRS(calc_process)'!$F$46*(M$6-$B72-1))*(1-EXP(-'MRS(calc_process)'!$F$46)))</f>
        <v>2.0047858646851744E-2</v>
      </c>
      <c r="N72" s="25">
        <f>IF(N$6-$B72-1&lt;0,"",EXP(-'MRS(calc_process)'!$F$46*(N$6-$B72-1))*(1-EXP(-'MRS(calc_process)'!$F$46)))</f>
        <v>1.3438481531073652E-2</v>
      </c>
      <c r="O72" s="108">
        <f>IF(O$6-$B72-1&lt;0,"",EXP(-'MRS(calc_process)'!$F$46*(O$6-$B72-1))*(1-EXP(-'MRS(calc_process)'!$F$46)))</f>
        <v>9.0080835585583784E-3</v>
      </c>
      <c r="P72" s="108">
        <f>IF(P$6-$B72-1&lt;0,"",EXP(-'MRS(calc_process)'!$F$46*(P$6-$B72-1))*(1-EXP(-'MRS(calc_process)'!$F$46)))</f>
        <v>6.0382989856657384E-3</v>
      </c>
      <c r="Q72" s="108">
        <f>IF(Q$6-$B72-1&lt;0,"",EXP(-'MRS(calc_process)'!$F$46*(Q$6-$B72-1))*(1-EXP(-'MRS(calc_process)'!$F$46)))</f>
        <v>4.0475928540484101E-3</v>
      </c>
      <c r="R72" s="108">
        <f>IF(R$6-$B72-1&lt;0,"",EXP(-'MRS(calc_process)'!$F$46*(R$6-$B72-1))*(1-EXP(-'MRS(calc_process)'!$F$46)))</f>
        <v>2.7131826282592543E-3</v>
      </c>
      <c r="S72" s="108">
        <f>IF(S$6-$B72-1&lt;0,"",EXP(-'MRS(calc_process)'!$F$46*(S$6-$B72-1))*(1-EXP(-'MRS(calc_process)'!$F$46)))</f>
        <v>1.8187007042778413E-3</v>
      </c>
      <c r="T72" s="108">
        <f>IF(T$6-$B72-1&lt;0,"",EXP(-'MRS(calc_process)'!$F$46*(T$6-$B72-1))*(1-EXP(-'MRS(calc_process)'!$F$46)))</f>
        <v>1.2191115398165718E-3</v>
      </c>
    </row>
    <row r="73" spans="1:20" x14ac:dyDescent="0.2">
      <c r="A73" s="94"/>
      <c r="B73" s="104">
        <v>4</v>
      </c>
      <c r="C73" s="25" t="str">
        <f>IF(C$6-$B73-1&lt;0,"",EXP(-'MRS(calc_process)'!$F$46*(C$6-$B73-1))*(1-EXP(-'MRS(calc_process)'!$F$46)))</f>
        <v/>
      </c>
      <c r="D73" s="25" t="str">
        <f>IF(D$6-$B73-1&lt;0,"",EXP(-'MRS(calc_process)'!$F$46*(D$6-$B73-1))*(1-EXP(-'MRS(calc_process)'!$F$46)))</f>
        <v/>
      </c>
      <c r="E73" s="25" t="str">
        <f>IF(E$6-$B73-1&lt;0,"",EXP(-'MRS(calc_process)'!$F$46*(E$6-$B73-1))*(1-EXP(-'MRS(calc_process)'!$F$46)))</f>
        <v/>
      </c>
      <c r="F73" s="25" t="str">
        <f>IF(F$6-$B73-1&lt;0,"",EXP(-'MRS(calc_process)'!$F$46*(F$6-$B73-1))*(1-EXP(-'MRS(calc_process)'!$F$46)))</f>
        <v/>
      </c>
      <c r="G73" s="25">
        <f>IF(G$6-$B73-1&lt;0,"",EXP(-'MRS(calc_process)'!$F$46*(G$6-$B73-1))*(1-EXP(-'MRS(calc_process)'!$F$46)))</f>
        <v>0.32967995396436067</v>
      </c>
      <c r="H73" s="25">
        <f>IF(H$6-$B73-1&lt;0,"",EXP(-'MRS(calc_process)'!$F$46*(H$6-$B73-1))*(1-EXP(-'MRS(calc_process)'!$F$46)))</f>
        <v>0.22099108191841771</v>
      </c>
      <c r="I73" s="25">
        <f>IF(I$6-$B73-1&lt;0,"",EXP(-'MRS(calc_process)'!$F$46*(I$6-$B73-1))*(1-EXP(-'MRS(calc_process)'!$F$46)))</f>
        <v>0.14813475220501948</v>
      </c>
      <c r="J73" s="25">
        <f>IF(J$6-$B73-1&lt;0,"",EXP(-'MRS(calc_process)'!$F$46*(J$6-$B73-1))*(1-EXP(-'MRS(calc_process)'!$F$46)))</f>
        <v>9.9297693917546656E-2</v>
      </c>
      <c r="K73" s="25">
        <f>IF(K$6-$B73-1&lt;0,"",EXP(-'MRS(calc_process)'!$F$46*(K$6-$B73-1))*(1-EXP(-'MRS(calc_process)'!$F$46)))</f>
        <v>6.6561234758042709E-2</v>
      </c>
      <c r="L73" s="25">
        <f>IF(L$6-$B73-1&lt;0,"",EXP(-'MRS(calc_process)'!$F$46*(L$6-$B73-1))*(1-EXP(-'MRS(calc_process)'!$F$46)))</f>
        <v>4.4617329947200191E-2</v>
      </c>
      <c r="M73" s="25">
        <f>IF(M$6-$B73-1&lt;0,"",EXP(-'MRS(calc_process)'!$F$46*(M$6-$B73-1))*(1-EXP(-'MRS(calc_process)'!$F$46)))</f>
        <v>2.9907890664194525E-2</v>
      </c>
      <c r="N73" s="25">
        <f>IF(N$6-$B73-1&lt;0,"",EXP(-'MRS(calc_process)'!$F$46*(N$6-$B73-1))*(1-EXP(-'MRS(calc_process)'!$F$46)))</f>
        <v>2.0047858646851744E-2</v>
      </c>
      <c r="O73" s="108">
        <f>IF(O$6-$B73-1&lt;0,"",EXP(-'MRS(calc_process)'!$F$46*(O$6-$B73-1))*(1-EXP(-'MRS(calc_process)'!$F$46)))</f>
        <v>1.3438481531073652E-2</v>
      </c>
      <c r="P73" s="108">
        <f>IF(P$6-$B73-1&lt;0,"",EXP(-'MRS(calc_process)'!$F$46*(P$6-$B73-1))*(1-EXP(-'MRS(calc_process)'!$F$46)))</f>
        <v>9.0080835585583784E-3</v>
      </c>
      <c r="Q73" s="108">
        <f>IF(Q$6-$B73-1&lt;0,"",EXP(-'MRS(calc_process)'!$F$46*(Q$6-$B73-1))*(1-EXP(-'MRS(calc_process)'!$F$46)))</f>
        <v>6.0382989856657384E-3</v>
      </c>
      <c r="R73" s="108">
        <f>IF(R$6-$B73-1&lt;0,"",EXP(-'MRS(calc_process)'!$F$46*(R$6-$B73-1))*(1-EXP(-'MRS(calc_process)'!$F$46)))</f>
        <v>4.0475928540484101E-3</v>
      </c>
      <c r="S73" s="108">
        <f>IF(S$6-$B73-1&lt;0,"",EXP(-'MRS(calc_process)'!$F$46*(S$6-$B73-1))*(1-EXP(-'MRS(calc_process)'!$F$46)))</f>
        <v>2.7131826282592543E-3</v>
      </c>
      <c r="T73" s="108">
        <f>IF(T$6-$B73-1&lt;0,"",EXP(-'MRS(calc_process)'!$F$46*(T$6-$B73-1))*(1-EXP(-'MRS(calc_process)'!$F$46)))</f>
        <v>1.8187007042778413E-3</v>
      </c>
    </row>
    <row r="74" spans="1:20" x14ac:dyDescent="0.2">
      <c r="A74" s="94"/>
      <c r="B74" s="104">
        <v>5</v>
      </c>
      <c r="C74" s="25" t="str">
        <f>IF(C$6-$B74-1&lt;0,"",EXP(-'MRS(calc_process)'!$F$46*(C$6-$B74-1))*(1-EXP(-'MRS(calc_process)'!$F$46)))</f>
        <v/>
      </c>
      <c r="D74" s="25" t="str">
        <f>IF(D$6-$B74-1&lt;0,"",EXP(-'MRS(calc_process)'!$F$46*(D$6-$B74-1))*(1-EXP(-'MRS(calc_process)'!$F$46)))</f>
        <v/>
      </c>
      <c r="E74" s="25" t="str">
        <f>IF(E$6-$B74-1&lt;0,"",EXP(-'MRS(calc_process)'!$F$46*(E$6-$B74-1))*(1-EXP(-'MRS(calc_process)'!$F$46)))</f>
        <v/>
      </c>
      <c r="F74" s="25" t="str">
        <f>IF(F$6-$B74-1&lt;0,"",EXP(-'MRS(calc_process)'!$F$46*(F$6-$B74-1))*(1-EXP(-'MRS(calc_process)'!$F$46)))</f>
        <v/>
      </c>
      <c r="G74" s="25" t="str">
        <f>IF(G$6-$B74-1&lt;0,"",EXP(-'MRS(calc_process)'!$F$46*(G$6-$B74-1))*(1-EXP(-'MRS(calc_process)'!$F$46)))</f>
        <v/>
      </c>
      <c r="H74" s="25">
        <f>IF(H$6-$B74-1&lt;0,"",EXP(-'MRS(calc_process)'!$F$46*(H$6-$B74-1))*(1-EXP(-'MRS(calc_process)'!$F$46)))</f>
        <v>0.32967995396436067</v>
      </c>
      <c r="I74" s="25">
        <f>IF(I$6-$B74-1&lt;0,"",EXP(-'MRS(calc_process)'!$F$46*(I$6-$B74-1))*(1-EXP(-'MRS(calc_process)'!$F$46)))</f>
        <v>0.22099108191841771</v>
      </c>
      <c r="J74" s="25">
        <f>IF(J$6-$B74-1&lt;0,"",EXP(-'MRS(calc_process)'!$F$46*(J$6-$B74-1))*(1-EXP(-'MRS(calc_process)'!$F$46)))</f>
        <v>0.14813475220501948</v>
      </c>
      <c r="K74" s="25">
        <f>IF(K$6-$B74-1&lt;0,"",EXP(-'MRS(calc_process)'!$F$46*(K$6-$B74-1))*(1-EXP(-'MRS(calc_process)'!$F$46)))</f>
        <v>9.9297693917546656E-2</v>
      </c>
      <c r="L74" s="25">
        <f>IF(L$6-$B74-1&lt;0,"",EXP(-'MRS(calc_process)'!$F$46*(L$6-$B74-1))*(1-EXP(-'MRS(calc_process)'!$F$46)))</f>
        <v>6.6561234758042709E-2</v>
      </c>
      <c r="M74" s="25">
        <f>IF(M$6-$B74-1&lt;0,"",EXP(-'MRS(calc_process)'!$F$46*(M$6-$B74-1))*(1-EXP(-'MRS(calc_process)'!$F$46)))</f>
        <v>4.4617329947200191E-2</v>
      </c>
      <c r="N74" s="25">
        <f>IF(N$6-$B74-1&lt;0,"",EXP(-'MRS(calc_process)'!$F$46*(N$6-$B74-1))*(1-EXP(-'MRS(calc_process)'!$F$46)))</f>
        <v>2.9907890664194525E-2</v>
      </c>
      <c r="O74" s="108">
        <f>IF(O$6-$B74-1&lt;0,"",EXP(-'MRS(calc_process)'!$F$46*(O$6-$B74-1))*(1-EXP(-'MRS(calc_process)'!$F$46)))</f>
        <v>2.0047858646851744E-2</v>
      </c>
      <c r="P74" s="108">
        <f>IF(P$6-$B74-1&lt;0,"",EXP(-'MRS(calc_process)'!$F$46*(P$6-$B74-1))*(1-EXP(-'MRS(calc_process)'!$F$46)))</f>
        <v>1.3438481531073652E-2</v>
      </c>
      <c r="Q74" s="108">
        <f>IF(Q$6-$B74-1&lt;0,"",EXP(-'MRS(calc_process)'!$F$46*(Q$6-$B74-1))*(1-EXP(-'MRS(calc_process)'!$F$46)))</f>
        <v>9.0080835585583784E-3</v>
      </c>
      <c r="R74" s="108">
        <f>IF(R$6-$B74-1&lt;0,"",EXP(-'MRS(calc_process)'!$F$46*(R$6-$B74-1))*(1-EXP(-'MRS(calc_process)'!$F$46)))</f>
        <v>6.0382989856657384E-3</v>
      </c>
      <c r="S74" s="108">
        <f>IF(S$6-$B74-1&lt;0,"",EXP(-'MRS(calc_process)'!$F$46*(S$6-$B74-1))*(1-EXP(-'MRS(calc_process)'!$F$46)))</f>
        <v>4.0475928540484101E-3</v>
      </c>
      <c r="T74" s="108">
        <f>IF(T$6-$B74-1&lt;0,"",EXP(-'MRS(calc_process)'!$F$46*(T$6-$B74-1))*(1-EXP(-'MRS(calc_process)'!$F$46)))</f>
        <v>2.7131826282592543E-3</v>
      </c>
    </row>
    <row r="75" spans="1:20" x14ac:dyDescent="0.2">
      <c r="A75" s="94"/>
      <c r="B75" s="104">
        <v>6</v>
      </c>
      <c r="C75" s="25" t="str">
        <f>IF(C$6-$B75-1&lt;0,"",EXP(-'MRS(calc_process)'!$F$46*(C$6-$B75-1))*(1-EXP(-'MRS(calc_process)'!$F$46)))</f>
        <v/>
      </c>
      <c r="D75" s="25" t="str">
        <f>IF(D$6-$B75-1&lt;0,"",EXP(-'MRS(calc_process)'!$F$46*(D$6-$B75-1))*(1-EXP(-'MRS(calc_process)'!$F$46)))</f>
        <v/>
      </c>
      <c r="E75" s="25" t="str">
        <f>IF(E$6-$B75-1&lt;0,"",EXP(-'MRS(calc_process)'!$F$46*(E$6-$B75-1))*(1-EXP(-'MRS(calc_process)'!$F$46)))</f>
        <v/>
      </c>
      <c r="F75" s="25" t="str">
        <f>IF(F$6-$B75-1&lt;0,"",EXP(-'MRS(calc_process)'!$F$46*(F$6-$B75-1))*(1-EXP(-'MRS(calc_process)'!$F$46)))</f>
        <v/>
      </c>
      <c r="G75" s="25" t="str">
        <f>IF(G$6-$B75-1&lt;0,"",EXP(-'MRS(calc_process)'!$F$46*(G$6-$B75-1))*(1-EXP(-'MRS(calc_process)'!$F$46)))</f>
        <v/>
      </c>
      <c r="H75" s="25" t="str">
        <f>IF(H$6-$B75-1&lt;0,"",EXP(-'MRS(calc_process)'!$F$46*(H$6-$B75-1))*(1-EXP(-'MRS(calc_process)'!$F$46)))</f>
        <v/>
      </c>
      <c r="I75" s="25">
        <f>IF(I$6-$B75-1&lt;0,"",EXP(-'MRS(calc_process)'!$F$46*(I$6-$B75-1))*(1-EXP(-'MRS(calc_process)'!$F$46)))</f>
        <v>0.32967995396436067</v>
      </c>
      <c r="J75" s="25">
        <f>IF(J$6-$B75-1&lt;0,"",EXP(-'MRS(calc_process)'!$F$46*(J$6-$B75-1))*(1-EXP(-'MRS(calc_process)'!$F$46)))</f>
        <v>0.22099108191841771</v>
      </c>
      <c r="K75" s="25">
        <f>IF(K$6-$B75-1&lt;0,"",EXP(-'MRS(calc_process)'!$F$46*(K$6-$B75-1))*(1-EXP(-'MRS(calc_process)'!$F$46)))</f>
        <v>0.14813475220501948</v>
      </c>
      <c r="L75" s="25">
        <f>IF(L$6-$B75-1&lt;0,"",EXP(-'MRS(calc_process)'!$F$46*(L$6-$B75-1))*(1-EXP(-'MRS(calc_process)'!$F$46)))</f>
        <v>9.9297693917546656E-2</v>
      </c>
      <c r="M75" s="25">
        <f>IF(M$6-$B75-1&lt;0,"",EXP(-'MRS(calc_process)'!$F$46*(M$6-$B75-1))*(1-EXP(-'MRS(calc_process)'!$F$46)))</f>
        <v>6.6561234758042709E-2</v>
      </c>
      <c r="N75" s="25">
        <f>IF(N$6-$B75-1&lt;0,"",EXP(-'MRS(calc_process)'!$F$46*(N$6-$B75-1))*(1-EXP(-'MRS(calc_process)'!$F$46)))</f>
        <v>4.4617329947200191E-2</v>
      </c>
      <c r="O75" s="108">
        <f>IF(O$6-$B75-1&lt;0,"",EXP(-'MRS(calc_process)'!$F$46*(O$6-$B75-1))*(1-EXP(-'MRS(calc_process)'!$F$46)))</f>
        <v>2.9907890664194525E-2</v>
      </c>
      <c r="P75" s="108">
        <f>IF(P$6-$B75-1&lt;0,"",EXP(-'MRS(calc_process)'!$F$46*(P$6-$B75-1))*(1-EXP(-'MRS(calc_process)'!$F$46)))</f>
        <v>2.0047858646851744E-2</v>
      </c>
      <c r="Q75" s="108">
        <f>IF(Q$6-$B75-1&lt;0,"",EXP(-'MRS(calc_process)'!$F$46*(Q$6-$B75-1))*(1-EXP(-'MRS(calc_process)'!$F$46)))</f>
        <v>1.3438481531073652E-2</v>
      </c>
      <c r="R75" s="108">
        <f>IF(R$6-$B75-1&lt;0,"",EXP(-'MRS(calc_process)'!$F$46*(R$6-$B75-1))*(1-EXP(-'MRS(calc_process)'!$F$46)))</f>
        <v>9.0080835585583784E-3</v>
      </c>
      <c r="S75" s="108">
        <f>IF(S$6-$B75-1&lt;0,"",EXP(-'MRS(calc_process)'!$F$46*(S$6-$B75-1))*(1-EXP(-'MRS(calc_process)'!$F$46)))</f>
        <v>6.0382989856657384E-3</v>
      </c>
      <c r="T75" s="108">
        <f>IF(T$6-$B75-1&lt;0,"",EXP(-'MRS(calc_process)'!$F$46*(T$6-$B75-1))*(1-EXP(-'MRS(calc_process)'!$F$46)))</f>
        <v>4.0475928540484101E-3</v>
      </c>
    </row>
    <row r="76" spans="1:20" x14ac:dyDescent="0.2">
      <c r="A76" s="94"/>
      <c r="B76" s="104">
        <v>7</v>
      </c>
      <c r="C76" s="25" t="str">
        <f>IF(C$6-$B76-1&lt;0,"",EXP(-'MRS(calc_process)'!$F$46*(C$6-$B76-1))*(1-EXP(-'MRS(calc_process)'!$F$46)))</f>
        <v/>
      </c>
      <c r="D76" s="25" t="str">
        <f>IF(D$6-$B76-1&lt;0,"",EXP(-'MRS(calc_process)'!$F$46*(D$6-$B76-1))*(1-EXP(-'MRS(calc_process)'!$F$46)))</f>
        <v/>
      </c>
      <c r="E76" s="25" t="str">
        <f>IF(E$6-$B76-1&lt;0,"",EXP(-'MRS(calc_process)'!$F$46*(E$6-$B76-1))*(1-EXP(-'MRS(calc_process)'!$F$46)))</f>
        <v/>
      </c>
      <c r="F76" s="25" t="str">
        <f>IF(F$6-$B76-1&lt;0,"",EXP(-'MRS(calc_process)'!$F$46*(F$6-$B76-1))*(1-EXP(-'MRS(calc_process)'!$F$46)))</f>
        <v/>
      </c>
      <c r="G76" s="25" t="str">
        <f>IF(G$6-$B76-1&lt;0,"",EXP(-'MRS(calc_process)'!$F$46*(G$6-$B76-1))*(1-EXP(-'MRS(calc_process)'!$F$46)))</f>
        <v/>
      </c>
      <c r="H76" s="25" t="str">
        <f>IF(H$6-$B76-1&lt;0,"",EXP(-'MRS(calc_process)'!$F$46*(H$6-$B76-1))*(1-EXP(-'MRS(calc_process)'!$F$46)))</f>
        <v/>
      </c>
      <c r="I76" s="25" t="str">
        <f>IF(I$6-$B76-1&lt;0,"",EXP(-'MRS(calc_process)'!$F$46*(I$6-$B76-1))*(1-EXP(-'MRS(calc_process)'!$F$46)))</f>
        <v/>
      </c>
      <c r="J76" s="25">
        <f>IF(J$6-$B76-1&lt;0,"",EXP(-'MRS(calc_process)'!$F$46*(J$6-$B76-1))*(1-EXP(-'MRS(calc_process)'!$F$46)))</f>
        <v>0.32967995396436067</v>
      </c>
      <c r="K76" s="25">
        <f>IF(K$6-$B76-1&lt;0,"",EXP(-'MRS(calc_process)'!$F$46*(K$6-$B76-1))*(1-EXP(-'MRS(calc_process)'!$F$46)))</f>
        <v>0.22099108191841771</v>
      </c>
      <c r="L76" s="25">
        <f>IF(L$6-$B76-1&lt;0,"",EXP(-'MRS(calc_process)'!$F$46*(L$6-$B76-1))*(1-EXP(-'MRS(calc_process)'!$F$46)))</f>
        <v>0.14813475220501948</v>
      </c>
      <c r="M76" s="25">
        <f>IF(M$6-$B76-1&lt;0,"",EXP(-'MRS(calc_process)'!$F$46*(M$6-$B76-1))*(1-EXP(-'MRS(calc_process)'!$F$46)))</f>
        <v>9.9297693917546656E-2</v>
      </c>
      <c r="N76" s="25">
        <f>IF(N$6-$B76-1&lt;0,"",EXP(-'MRS(calc_process)'!$F$46*(N$6-$B76-1))*(1-EXP(-'MRS(calc_process)'!$F$46)))</f>
        <v>6.6561234758042709E-2</v>
      </c>
      <c r="O76" s="108">
        <f>IF(O$6-$B76-1&lt;0,"",EXP(-'MRS(calc_process)'!$F$46*(O$6-$B76-1))*(1-EXP(-'MRS(calc_process)'!$F$46)))</f>
        <v>4.4617329947200191E-2</v>
      </c>
      <c r="P76" s="108">
        <f>IF(P$6-$B76-1&lt;0,"",EXP(-'MRS(calc_process)'!$F$46*(P$6-$B76-1))*(1-EXP(-'MRS(calc_process)'!$F$46)))</f>
        <v>2.9907890664194525E-2</v>
      </c>
      <c r="Q76" s="108">
        <f>IF(Q$6-$B76-1&lt;0,"",EXP(-'MRS(calc_process)'!$F$46*(Q$6-$B76-1))*(1-EXP(-'MRS(calc_process)'!$F$46)))</f>
        <v>2.0047858646851744E-2</v>
      </c>
      <c r="R76" s="108">
        <f>IF(R$6-$B76-1&lt;0,"",EXP(-'MRS(calc_process)'!$F$46*(R$6-$B76-1))*(1-EXP(-'MRS(calc_process)'!$F$46)))</f>
        <v>1.3438481531073652E-2</v>
      </c>
      <c r="S76" s="108">
        <f>IF(S$6-$B76-1&lt;0,"",EXP(-'MRS(calc_process)'!$F$46*(S$6-$B76-1))*(1-EXP(-'MRS(calc_process)'!$F$46)))</f>
        <v>9.0080835585583784E-3</v>
      </c>
      <c r="T76" s="108">
        <f>IF(T$6-$B76-1&lt;0,"",EXP(-'MRS(calc_process)'!$F$46*(T$6-$B76-1))*(1-EXP(-'MRS(calc_process)'!$F$46)))</f>
        <v>6.0382989856657384E-3</v>
      </c>
    </row>
    <row r="77" spans="1:20" x14ac:dyDescent="0.2">
      <c r="A77" s="94"/>
      <c r="B77" s="104">
        <v>8</v>
      </c>
      <c r="C77" s="25" t="str">
        <f>IF(C$6-$B77-1&lt;0,"",EXP(-'MRS(calc_process)'!$F$46*(C$6-$B77-1))*(1-EXP(-'MRS(calc_process)'!$F$46)))</f>
        <v/>
      </c>
      <c r="D77" s="25" t="str">
        <f>IF(D$6-$B77-1&lt;0,"",EXP(-'MRS(calc_process)'!$F$46*(D$6-$B77-1))*(1-EXP(-'MRS(calc_process)'!$F$46)))</f>
        <v/>
      </c>
      <c r="E77" s="25" t="str">
        <f>IF(E$6-$B77-1&lt;0,"",EXP(-'MRS(calc_process)'!$F$46*(E$6-$B77-1))*(1-EXP(-'MRS(calc_process)'!$F$46)))</f>
        <v/>
      </c>
      <c r="F77" s="25" t="str">
        <f>IF(F$6-$B77-1&lt;0,"",EXP(-'MRS(calc_process)'!$F$46*(F$6-$B77-1))*(1-EXP(-'MRS(calc_process)'!$F$46)))</f>
        <v/>
      </c>
      <c r="G77" s="25" t="str">
        <f>IF(G$6-$B77-1&lt;0,"",EXP(-'MRS(calc_process)'!$F$46*(G$6-$B77-1))*(1-EXP(-'MRS(calc_process)'!$F$46)))</f>
        <v/>
      </c>
      <c r="H77" s="25" t="str">
        <f>IF(H$6-$B77-1&lt;0,"",EXP(-'MRS(calc_process)'!$F$46*(H$6-$B77-1))*(1-EXP(-'MRS(calc_process)'!$F$46)))</f>
        <v/>
      </c>
      <c r="I77" s="25" t="str">
        <f>IF(I$6-$B77-1&lt;0,"",EXP(-'MRS(calc_process)'!$F$46*(I$6-$B77-1))*(1-EXP(-'MRS(calc_process)'!$F$46)))</f>
        <v/>
      </c>
      <c r="J77" s="25" t="str">
        <f>IF(J$6-$B77-1&lt;0,"",EXP(-'MRS(calc_process)'!$F$46*(J$6-$B77-1))*(1-EXP(-'MRS(calc_process)'!$F$46)))</f>
        <v/>
      </c>
      <c r="K77" s="25">
        <f>IF(K$6-$B77-1&lt;0,"",EXP(-'MRS(calc_process)'!$F$46*(K$6-$B77-1))*(1-EXP(-'MRS(calc_process)'!$F$46)))</f>
        <v>0.32967995396436067</v>
      </c>
      <c r="L77" s="25">
        <f>IF(L$6-$B77-1&lt;0,"",EXP(-'MRS(calc_process)'!$F$46*(L$6-$B77-1))*(1-EXP(-'MRS(calc_process)'!$F$46)))</f>
        <v>0.22099108191841771</v>
      </c>
      <c r="M77" s="25">
        <f>IF(M$6-$B77-1&lt;0,"",EXP(-'MRS(calc_process)'!$F$46*(M$6-$B77-1))*(1-EXP(-'MRS(calc_process)'!$F$46)))</f>
        <v>0.14813475220501948</v>
      </c>
      <c r="N77" s="25">
        <f>IF(N$6-$B77-1&lt;0,"",EXP(-'MRS(calc_process)'!$F$46*(N$6-$B77-1))*(1-EXP(-'MRS(calc_process)'!$F$46)))</f>
        <v>9.9297693917546656E-2</v>
      </c>
      <c r="O77" s="108">
        <f>IF(O$6-$B77-1&lt;0,"",EXP(-'MRS(calc_process)'!$F$46*(O$6-$B77-1))*(1-EXP(-'MRS(calc_process)'!$F$46)))</f>
        <v>6.6561234758042709E-2</v>
      </c>
      <c r="P77" s="108">
        <f>IF(P$6-$B77-1&lt;0,"",EXP(-'MRS(calc_process)'!$F$46*(P$6-$B77-1))*(1-EXP(-'MRS(calc_process)'!$F$46)))</f>
        <v>4.4617329947200191E-2</v>
      </c>
      <c r="Q77" s="108">
        <f>IF(Q$6-$B77-1&lt;0,"",EXP(-'MRS(calc_process)'!$F$46*(Q$6-$B77-1))*(1-EXP(-'MRS(calc_process)'!$F$46)))</f>
        <v>2.9907890664194525E-2</v>
      </c>
      <c r="R77" s="108">
        <f>IF(R$6-$B77-1&lt;0,"",EXP(-'MRS(calc_process)'!$F$46*(R$6-$B77-1))*(1-EXP(-'MRS(calc_process)'!$F$46)))</f>
        <v>2.0047858646851744E-2</v>
      </c>
      <c r="S77" s="108">
        <f>IF(S$6-$B77-1&lt;0,"",EXP(-'MRS(calc_process)'!$F$46*(S$6-$B77-1))*(1-EXP(-'MRS(calc_process)'!$F$46)))</f>
        <v>1.3438481531073652E-2</v>
      </c>
      <c r="T77" s="108">
        <f>IF(T$6-$B77-1&lt;0,"",EXP(-'MRS(calc_process)'!$F$46*(T$6-$B77-1))*(1-EXP(-'MRS(calc_process)'!$F$46)))</f>
        <v>9.0080835585583784E-3</v>
      </c>
    </row>
    <row r="78" spans="1:20" x14ac:dyDescent="0.2">
      <c r="A78" s="94"/>
      <c r="B78" s="104">
        <v>9</v>
      </c>
      <c r="C78" s="25" t="str">
        <f>IF(C$6-$B78-1&lt;0,"",EXP(-'MRS(calc_process)'!$F$46*(C$6-$B78-1))*(1-EXP(-'MRS(calc_process)'!$F$46)))</f>
        <v/>
      </c>
      <c r="D78" s="25" t="str">
        <f>IF(D$6-$B78-1&lt;0,"",EXP(-'MRS(calc_process)'!$F$46*(D$6-$B78-1))*(1-EXP(-'MRS(calc_process)'!$F$46)))</f>
        <v/>
      </c>
      <c r="E78" s="25" t="str">
        <f>IF(E$6-$B78-1&lt;0,"",EXP(-'MRS(calc_process)'!$F$46*(E$6-$B78-1))*(1-EXP(-'MRS(calc_process)'!$F$46)))</f>
        <v/>
      </c>
      <c r="F78" s="25" t="str">
        <f>IF(F$6-$B78-1&lt;0,"",EXP(-'MRS(calc_process)'!$F$46*(F$6-$B78-1))*(1-EXP(-'MRS(calc_process)'!$F$46)))</f>
        <v/>
      </c>
      <c r="G78" s="25" t="str">
        <f>IF(G$6-$B78-1&lt;0,"",EXP(-'MRS(calc_process)'!$F$46*(G$6-$B78-1))*(1-EXP(-'MRS(calc_process)'!$F$46)))</f>
        <v/>
      </c>
      <c r="H78" s="25" t="str">
        <f>IF(H$6-$B78-1&lt;0,"",EXP(-'MRS(calc_process)'!$F$46*(H$6-$B78-1))*(1-EXP(-'MRS(calc_process)'!$F$46)))</f>
        <v/>
      </c>
      <c r="I78" s="25" t="str">
        <f>IF(I$6-$B78-1&lt;0,"",EXP(-'MRS(calc_process)'!$F$46*(I$6-$B78-1))*(1-EXP(-'MRS(calc_process)'!$F$46)))</f>
        <v/>
      </c>
      <c r="J78" s="25" t="str">
        <f>IF(J$6-$B78-1&lt;0,"",EXP(-'MRS(calc_process)'!$F$46*(J$6-$B78-1))*(1-EXP(-'MRS(calc_process)'!$F$46)))</f>
        <v/>
      </c>
      <c r="K78" s="25" t="str">
        <f>IF(K$6-$B78-1&lt;0,"",EXP(-'MRS(calc_process)'!$F$46*(K$6-$B78-1))*(1-EXP(-'MRS(calc_process)'!$F$46)))</f>
        <v/>
      </c>
      <c r="L78" s="25">
        <f>IF(L$6-$B78-1&lt;0,"",EXP(-'MRS(calc_process)'!$F$46*(L$6-$B78-1))*(1-EXP(-'MRS(calc_process)'!$F$46)))</f>
        <v>0.32967995396436067</v>
      </c>
      <c r="M78" s="25">
        <f>IF(M$6-$B78-1&lt;0,"",EXP(-'MRS(calc_process)'!$F$46*(M$6-$B78-1))*(1-EXP(-'MRS(calc_process)'!$F$46)))</f>
        <v>0.22099108191841771</v>
      </c>
      <c r="N78" s="25">
        <f>IF(N$6-$B78-1&lt;0,"",EXP(-'MRS(calc_process)'!$F$46*(N$6-$B78-1))*(1-EXP(-'MRS(calc_process)'!$F$46)))</f>
        <v>0.14813475220501948</v>
      </c>
      <c r="O78" s="108">
        <f>IF(O$6-$B78-1&lt;0,"",EXP(-'MRS(calc_process)'!$F$46*(O$6-$B78-1))*(1-EXP(-'MRS(calc_process)'!$F$46)))</f>
        <v>9.9297693917546656E-2</v>
      </c>
      <c r="P78" s="108">
        <f>IF(P$6-$B78-1&lt;0,"",EXP(-'MRS(calc_process)'!$F$46*(P$6-$B78-1))*(1-EXP(-'MRS(calc_process)'!$F$46)))</f>
        <v>6.6561234758042709E-2</v>
      </c>
      <c r="Q78" s="108">
        <f>IF(Q$6-$B78-1&lt;0,"",EXP(-'MRS(calc_process)'!$F$46*(Q$6-$B78-1))*(1-EXP(-'MRS(calc_process)'!$F$46)))</f>
        <v>4.4617329947200191E-2</v>
      </c>
      <c r="R78" s="108">
        <f>IF(R$6-$B78-1&lt;0,"",EXP(-'MRS(calc_process)'!$F$46*(R$6-$B78-1))*(1-EXP(-'MRS(calc_process)'!$F$46)))</f>
        <v>2.9907890664194525E-2</v>
      </c>
      <c r="S78" s="108">
        <f>IF(S$6-$B78-1&lt;0,"",EXP(-'MRS(calc_process)'!$F$46*(S$6-$B78-1))*(1-EXP(-'MRS(calc_process)'!$F$46)))</f>
        <v>2.0047858646851744E-2</v>
      </c>
      <c r="T78" s="108">
        <f>IF(T$6-$B78-1&lt;0,"",EXP(-'MRS(calc_process)'!$F$46*(T$6-$B78-1))*(1-EXP(-'MRS(calc_process)'!$F$46)))</f>
        <v>1.3438481531073652E-2</v>
      </c>
    </row>
    <row r="79" spans="1:20" x14ac:dyDescent="0.2">
      <c r="A79" s="94"/>
      <c r="B79" s="104">
        <v>10</v>
      </c>
      <c r="C79" s="25" t="str">
        <f>IF(C$6-$B79-1&lt;0,"",EXP(-'MRS(calc_process)'!$F$46*(C$6-$B79-1))*(1-EXP(-'MRS(calc_process)'!$F$46)))</f>
        <v/>
      </c>
      <c r="D79" s="25" t="str">
        <f>IF(D$6-$B79-1&lt;0,"",EXP(-'MRS(calc_process)'!$F$46*(D$6-$B79-1))*(1-EXP(-'MRS(calc_process)'!$F$46)))</f>
        <v/>
      </c>
      <c r="E79" s="25" t="str">
        <f>IF(E$6-$B79-1&lt;0,"",EXP(-'MRS(calc_process)'!$F$46*(E$6-$B79-1))*(1-EXP(-'MRS(calc_process)'!$F$46)))</f>
        <v/>
      </c>
      <c r="F79" s="25" t="str">
        <f>IF(F$6-$B79-1&lt;0,"",EXP(-'MRS(calc_process)'!$F$46*(F$6-$B79-1))*(1-EXP(-'MRS(calc_process)'!$F$46)))</f>
        <v/>
      </c>
      <c r="G79" s="25" t="str">
        <f>IF(G$6-$B79-1&lt;0,"",EXP(-'MRS(calc_process)'!$F$46*(G$6-$B79-1))*(1-EXP(-'MRS(calc_process)'!$F$46)))</f>
        <v/>
      </c>
      <c r="H79" s="25" t="str">
        <f>IF(H$6-$B79-1&lt;0,"",EXP(-'MRS(calc_process)'!$F$46*(H$6-$B79-1))*(1-EXP(-'MRS(calc_process)'!$F$46)))</f>
        <v/>
      </c>
      <c r="I79" s="25" t="str">
        <f>IF(I$6-$B79-1&lt;0,"",EXP(-'MRS(calc_process)'!$F$46*(I$6-$B79-1))*(1-EXP(-'MRS(calc_process)'!$F$46)))</f>
        <v/>
      </c>
      <c r="J79" s="25" t="str">
        <f>IF(J$6-$B79-1&lt;0,"",EXP(-'MRS(calc_process)'!$F$46*(J$6-$B79-1))*(1-EXP(-'MRS(calc_process)'!$F$46)))</f>
        <v/>
      </c>
      <c r="K79" s="25" t="str">
        <f>IF(K$6-$B79-1&lt;0,"",EXP(-'MRS(calc_process)'!$F$46*(K$6-$B79-1))*(1-EXP(-'MRS(calc_process)'!$F$46)))</f>
        <v/>
      </c>
      <c r="L79" s="25" t="str">
        <f>IF(L$6-$B79-1&lt;0,"",EXP(-'MRS(calc_process)'!$F$46*(L$6-$B79-1))*(1-EXP(-'MRS(calc_process)'!$F$46)))</f>
        <v/>
      </c>
      <c r="M79" s="25">
        <f>IF(M$6-$B79-1&lt;0,"",EXP(-'MRS(calc_process)'!$F$46*(M$6-$B79-1))*(1-EXP(-'MRS(calc_process)'!$F$46)))</f>
        <v>0.32967995396436067</v>
      </c>
      <c r="N79" s="25">
        <f>IF(N$6-$B79-1&lt;0,"",EXP(-'MRS(calc_process)'!$F$46*(N$6-$B79-1))*(1-EXP(-'MRS(calc_process)'!$F$46)))</f>
        <v>0.22099108191841771</v>
      </c>
      <c r="O79" s="108">
        <f>IF(O$6-$B79-1&lt;0,"",EXP(-'MRS(calc_process)'!$F$46*(O$6-$B79-1))*(1-EXP(-'MRS(calc_process)'!$F$46)))</f>
        <v>0.14813475220501948</v>
      </c>
      <c r="P79" s="108">
        <f>IF(P$6-$B79-1&lt;0,"",EXP(-'MRS(calc_process)'!$F$46*(P$6-$B79-1))*(1-EXP(-'MRS(calc_process)'!$F$46)))</f>
        <v>9.9297693917546656E-2</v>
      </c>
      <c r="Q79" s="108">
        <f>IF(Q$6-$B79-1&lt;0,"",EXP(-'MRS(calc_process)'!$F$46*(Q$6-$B79-1))*(1-EXP(-'MRS(calc_process)'!$F$46)))</f>
        <v>6.6561234758042709E-2</v>
      </c>
      <c r="R79" s="108">
        <f>IF(R$6-$B79-1&lt;0,"",EXP(-'MRS(calc_process)'!$F$46*(R$6-$B79-1))*(1-EXP(-'MRS(calc_process)'!$F$46)))</f>
        <v>4.4617329947200191E-2</v>
      </c>
      <c r="S79" s="108">
        <f>IF(S$6-$B79-1&lt;0,"",EXP(-'MRS(calc_process)'!$F$46*(S$6-$B79-1))*(1-EXP(-'MRS(calc_process)'!$F$46)))</f>
        <v>2.9907890664194525E-2</v>
      </c>
      <c r="T79" s="108">
        <f>IF(T$6-$B79-1&lt;0,"",EXP(-'MRS(calc_process)'!$F$46*(T$6-$B79-1))*(1-EXP(-'MRS(calc_process)'!$F$46)))</f>
        <v>2.0047858646851744E-2</v>
      </c>
    </row>
    <row r="80" spans="1:20" x14ac:dyDescent="0.2">
      <c r="A80" s="94"/>
      <c r="B80" s="104">
        <v>11</v>
      </c>
      <c r="C80" s="25" t="str">
        <f>IF(C$6-$B80-1&lt;0,"",EXP(-'MRS(calc_process)'!$F$46*(C$6-$B80-1))*(1-EXP(-'MRS(calc_process)'!$F$46)))</f>
        <v/>
      </c>
      <c r="D80" s="25" t="str">
        <f>IF(D$6-$B80-1&lt;0,"",EXP(-'MRS(calc_process)'!$F$46*(D$6-$B80-1))*(1-EXP(-'MRS(calc_process)'!$F$46)))</f>
        <v/>
      </c>
      <c r="E80" s="25" t="str">
        <f>IF(E$6-$B80-1&lt;0,"",EXP(-'MRS(calc_process)'!$F$46*(E$6-$B80-1))*(1-EXP(-'MRS(calc_process)'!$F$46)))</f>
        <v/>
      </c>
      <c r="F80" s="25" t="str">
        <f>IF(F$6-$B80-1&lt;0,"",EXP(-'MRS(calc_process)'!$F$46*(F$6-$B80-1))*(1-EXP(-'MRS(calc_process)'!$F$46)))</f>
        <v/>
      </c>
      <c r="G80" s="25" t="str">
        <f>IF(G$6-$B80-1&lt;0,"",EXP(-'MRS(calc_process)'!$F$46*(G$6-$B80-1))*(1-EXP(-'MRS(calc_process)'!$F$46)))</f>
        <v/>
      </c>
      <c r="H80" s="25" t="str">
        <f>IF(H$6-$B80-1&lt;0,"",EXP(-'MRS(calc_process)'!$F$46*(H$6-$B80-1))*(1-EXP(-'MRS(calc_process)'!$F$46)))</f>
        <v/>
      </c>
      <c r="I80" s="25" t="str">
        <f>IF(I$6-$B80-1&lt;0,"",EXP(-'MRS(calc_process)'!$F$46*(I$6-$B80-1))*(1-EXP(-'MRS(calc_process)'!$F$46)))</f>
        <v/>
      </c>
      <c r="J80" s="25" t="str">
        <f>IF(J$6-$B80-1&lt;0,"",EXP(-'MRS(calc_process)'!$F$46*(J$6-$B80-1))*(1-EXP(-'MRS(calc_process)'!$F$46)))</f>
        <v/>
      </c>
      <c r="K80" s="25" t="str">
        <f>IF(K$6-$B80-1&lt;0,"",EXP(-'MRS(calc_process)'!$F$46*(K$6-$B80-1))*(1-EXP(-'MRS(calc_process)'!$F$46)))</f>
        <v/>
      </c>
      <c r="L80" s="25" t="str">
        <f>IF(L$6-$B80-1&lt;0,"",EXP(-'MRS(calc_process)'!$F$46*(L$6-$B80-1))*(1-EXP(-'MRS(calc_process)'!$F$46)))</f>
        <v/>
      </c>
      <c r="M80" s="25" t="str">
        <f>IF(M$6-$B80-1&lt;0,"",EXP(-'MRS(calc_process)'!$F$46*(M$6-$B80-1))*(1-EXP(-'MRS(calc_process)'!$F$46)))</f>
        <v/>
      </c>
      <c r="N80" s="25">
        <f>IF(N$6-$B80-1&lt;0,"",EXP(-'MRS(calc_process)'!$F$46*(N$6-$B80-1))*(1-EXP(-'MRS(calc_process)'!$F$46)))</f>
        <v>0.32967995396436067</v>
      </c>
      <c r="O80" s="108">
        <f>IF(O$6-$B80-1&lt;0,"",EXP(-'MRS(calc_process)'!$F$46*(O$6-$B80-1))*(1-EXP(-'MRS(calc_process)'!$F$46)))</f>
        <v>0.22099108191841771</v>
      </c>
      <c r="P80" s="108">
        <f>IF(P$6-$B80-1&lt;0,"",EXP(-'MRS(calc_process)'!$F$46*(P$6-$B80-1))*(1-EXP(-'MRS(calc_process)'!$F$46)))</f>
        <v>0.14813475220501948</v>
      </c>
      <c r="Q80" s="108">
        <f>IF(Q$6-$B80-1&lt;0,"",EXP(-'MRS(calc_process)'!$F$46*(Q$6-$B80-1))*(1-EXP(-'MRS(calc_process)'!$F$46)))</f>
        <v>9.9297693917546656E-2</v>
      </c>
      <c r="R80" s="108">
        <f>IF(R$6-$B80-1&lt;0,"",EXP(-'MRS(calc_process)'!$F$46*(R$6-$B80-1))*(1-EXP(-'MRS(calc_process)'!$F$46)))</f>
        <v>6.6561234758042709E-2</v>
      </c>
      <c r="S80" s="108">
        <f>IF(S$6-$B80-1&lt;0,"",EXP(-'MRS(calc_process)'!$F$46*(S$6-$B80-1))*(1-EXP(-'MRS(calc_process)'!$F$46)))</f>
        <v>4.4617329947200191E-2</v>
      </c>
      <c r="T80" s="108">
        <f>IF(T$6-$B80-1&lt;0,"",EXP(-'MRS(calc_process)'!$F$46*(T$6-$B80-1))*(1-EXP(-'MRS(calc_process)'!$F$46)))</f>
        <v>2.9907890664194525E-2</v>
      </c>
    </row>
    <row r="81" spans="1:20" x14ac:dyDescent="0.2">
      <c r="A81" s="94"/>
      <c r="B81" s="104">
        <v>12</v>
      </c>
      <c r="C81" s="25" t="str">
        <f>IF(C$6-$B81-1&lt;0,"",EXP(-'MRS(calc_process)'!$F$46*(C$6-$B81-1))*(1-EXP(-'MRS(calc_process)'!$F$46)))</f>
        <v/>
      </c>
      <c r="D81" s="25" t="str">
        <f>IF(D$6-$B81-1&lt;0,"",EXP(-'MRS(calc_process)'!$F$46*(D$6-$B81-1))*(1-EXP(-'MRS(calc_process)'!$F$46)))</f>
        <v/>
      </c>
      <c r="E81" s="25" t="str">
        <f>IF(E$6-$B81-1&lt;0,"",EXP(-'MRS(calc_process)'!$F$46*(E$6-$B81-1))*(1-EXP(-'MRS(calc_process)'!$F$46)))</f>
        <v/>
      </c>
      <c r="F81" s="25" t="str">
        <f>IF(F$6-$B81-1&lt;0,"",EXP(-'MRS(calc_process)'!$F$46*(F$6-$B81-1))*(1-EXP(-'MRS(calc_process)'!$F$46)))</f>
        <v/>
      </c>
      <c r="G81" s="25" t="str">
        <f>IF(G$6-$B81-1&lt;0,"",EXP(-'MRS(calc_process)'!$F$46*(G$6-$B81-1))*(1-EXP(-'MRS(calc_process)'!$F$46)))</f>
        <v/>
      </c>
      <c r="H81" s="25" t="str">
        <f>IF(H$6-$B81-1&lt;0,"",EXP(-'MRS(calc_process)'!$F$46*(H$6-$B81-1))*(1-EXP(-'MRS(calc_process)'!$F$46)))</f>
        <v/>
      </c>
      <c r="I81" s="25" t="str">
        <f>IF(I$6-$B81-1&lt;0,"",EXP(-'MRS(calc_process)'!$F$46*(I$6-$B81-1))*(1-EXP(-'MRS(calc_process)'!$F$46)))</f>
        <v/>
      </c>
      <c r="J81" s="25" t="str">
        <f>IF(J$6-$B81-1&lt;0,"",EXP(-'MRS(calc_process)'!$F$46*(J$6-$B81-1))*(1-EXP(-'MRS(calc_process)'!$F$46)))</f>
        <v/>
      </c>
      <c r="K81" s="25" t="str">
        <f>IF(K$6-$B81-1&lt;0,"",EXP(-'MRS(calc_process)'!$F$46*(K$6-$B81-1))*(1-EXP(-'MRS(calc_process)'!$F$46)))</f>
        <v/>
      </c>
      <c r="L81" s="25" t="str">
        <f>IF(L$6-$B81-1&lt;0,"",EXP(-'MRS(calc_process)'!$F$46*(L$6-$B81-1))*(1-EXP(-'MRS(calc_process)'!$F$46)))</f>
        <v/>
      </c>
      <c r="M81" s="25" t="str">
        <f>IF(M$6-$B81-1&lt;0,"",EXP(-'MRS(calc_process)'!$F$46*(M$6-$B81-1))*(1-EXP(-'MRS(calc_process)'!$F$46)))</f>
        <v/>
      </c>
      <c r="N81" s="25" t="str">
        <f>IF(N$6-$B81-1&lt;0,"",EXP(-'MRS(calc_process)'!$F$46*(N$6-$B81-1))*(1-EXP(-'MRS(calc_process)'!$F$46)))</f>
        <v/>
      </c>
      <c r="O81" s="108">
        <f>IF(O$6-$B81-1&lt;0,"",EXP(-'MRS(calc_process)'!$F$46*(O$6-$B81-1))*(1-EXP(-'MRS(calc_process)'!$F$46)))</f>
        <v>0.32967995396436067</v>
      </c>
      <c r="P81" s="108">
        <f>IF(P$6-$B81-1&lt;0,"",EXP(-'MRS(calc_process)'!$F$46*(P$6-$B81-1))*(1-EXP(-'MRS(calc_process)'!$F$46)))</f>
        <v>0.22099108191841771</v>
      </c>
      <c r="Q81" s="108">
        <f>IF(Q$6-$B81-1&lt;0,"",EXP(-'MRS(calc_process)'!$F$46*(Q$6-$B81-1))*(1-EXP(-'MRS(calc_process)'!$F$46)))</f>
        <v>0.14813475220501948</v>
      </c>
      <c r="R81" s="108">
        <f>IF(R$6-$B81-1&lt;0,"",EXP(-'MRS(calc_process)'!$F$46*(R$6-$B81-1))*(1-EXP(-'MRS(calc_process)'!$F$46)))</f>
        <v>9.9297693917546656E-2</v>
      </c>
      <c r="S81" s="108">
        <f>IF(S$6-$B81-1&lt;0,"",EXP(-'MRS(calc_process)'!$F$46*(S$6-$B81-1))*(1-EXP(-'MRS(calc_process)'!$F$46)))</f>
        <v>6.6561234758042709E-2</v>
      </c>
      <c r="T81" s="108">
        <f>IF(T$6-$B81-1&lt;0,"",EXP(-'MRS(calc_process)'!$F$46*(T$6-$B81-1))*(1-EXP(-'MRS(calc_process)'!$F$46)))</f>
        <v>4.4617329947200191E-2</v>
      </c>
    </row>
    <row r="82" spans="1:20" x14ac:dyDescent="0.2">
      <c r="A82" s="94"/>
      <c r="B82" s="104">
        <v>13</v>
      </c>
      <c r="C82" s="25" t="str">
        <f>IF(C$6-$B82&lt;0,"",EXP(-'MRS(calc_process)'!$F$46*(C$6-$B82)/12)*(1-EXP(-'MRS(calc_process)'!$F$46/12)))</f>
        <v/>
      </c>
      <c r="D82" s="25" t="str">
        <f>IF(D$6-$B82&lt;0,"",EXP(-'MRS(calc_process)'!$F$46*(D$6-$B82)/12)*(1-EXP(-'MRS(calc_process)'!$F$46/12)))</f>
        <v/>
      </c>
      <c r="E82" s="25" t="str">
        <f>IF(E$6-$B82&lt;0,"",EXP(-'MRS(calc_process)'!$F$46*(E$6-$B82)/12)*(1-EXP(-'MRS(calc_process)'!$F$46/12)))</f>
        <v/>
      </c>
      <c r="F82" s="25" t="str">
        <f>IF(F$6-$B82&lt;0,"",EXP(-'MRS(calc_process)'!$F$46*(F$6-$B82)/12)*(1-EXP(-'MRS(calc_process)'!$F$46/12)))</f>
        <v/>
      </c>
      <c r="G82" s="25" t="str">
        <f>IF(G$6-$B82&lt;0,"",EXP(-'MRS(calc_process)'!$F$46*(G$6-$B82)/12)*(1-EXP(-'MRS(calc_process)'!$F$46/12)))</f>
        <v/>
      </c>
      <c r="H82" s="25" t="str">
        <f>IF(H$6-$B82&lt;0,"",EXP(-'MRS(calc_process)'!$F$46*(H$6-$B82)/12)*(1-EXP(-'MRS(calc_process)'!$F$46/12)))</f>
        <v/>
      </c>
      <c r="I82" s="25" t="str">
        <f>IF(I$6-$B82&lt;0,"",EXP(-'MRS(calc_process)'!$F$46*(I$6-$B82)/12)*(1-EXP(-'MRS(calc_process)'!$F$46/12)))</f>
        <v/>
      </c>
      <c r="J82" s="25" t="str">
        <f>IF(J$6-$B82&lt;0,"",EXP(-'MRS(calc_process)'!$F$46*(J$6-$B82)/12)*(1-EXP(-'MRS(calc_process)'!$F$46/12)))</f>
        <v/>
      </c>
      <c r="K82" s="25" t="str">
        <f>IF(K$6-$B82&lt;0,"",EXP(-'MRS(calc_process)'!$F$46*(K$6-$B82)/12)*(1-EXP(-'MRS(calc_process)'!$F$46/12)))</f>
        <v/>
      </c>
      <c r="L82" s="25" t="str">
        <f>IF(L$6-$B82&lt;0,"",EXP(-'MRS(calc_process)'!$F$46*(L$6-$B82)/12)*(1-EXP(-'MRS(calc_process)'!$F$46/12)))</f>
        <v/>
      </c>
      <c r="M82" s="25" t="str">
        <f>IF(M$6-$B82&lt;0,"",EXP(-'MRS(calc_process)'!$F$46*(M$6-$B82)/12)*(1-EXP(-'MRS(calc_process)'!$F$46/12)))</f>
        <v/>
      </c>
      <c r="N82" s="25" t="str">
        <f>IF(N$6-$B82&lt;0,"",EXP(-'MRS(calc_process)'!$F$46*(N$6-$B82)/12)*(1-EXP(-'MRS(calc_process)'!$F$46/12)))</f>
        <v/>
      </c>
      <c r="O82" s="108" t="str">
        <f>IF(O$6-$B82-1&lt;0,"",EXP(-'MRS(calc_process)'!$F$46*(O$6-$B82-1))*(1-EXP(-'MRS(calc_process)'!$F$46)))</f>
        <v/>
      </c>
      <c r="P82" s="108">
        <f>IF(P$6-$B82-1&lt;0,"",EXP(-'MRS(calc_process)'!$F$46*(P$6-$B82-1))*(1-EXP(-'MRS(calc_process)'!$F$46)))</f>
        <v>0.32967995396436067</v>
      </c>
      <c r="Q82" s="108">
        <f>IF(Q$6-$B82-1&lt;0,"",EXP(-'MRS(calc_process)'!$F$46*(Q$6-$B82-1))*(1-EXP(-'MRS(calc_process)'!$F$46)))</f>
        <v>0.22099108191841771</v>
      </c>
      <c r="R82" s="108">
        <f>IF(R$6-$B82-1&lt;0,"",EXP(-'MRS(calc_process)'!$F$46*(R$6-$B82-1))*(1-EXP(-'MRS(calc_process)'!$F$46)))</f>
        <v>0.14813475220501948</v>
      </c>
      <c r="S82" s="108">
        <f>IF(S$6-$B82-1&lt;0,"",EXP(-'MRS(calc_process)'!$F$46*(S$6-$B82-1))*(1-EXP(-'MRS(calc_process)'!$F$46)))</f>
        <v>9.9297693917546656E-2</v>
      </c>
      <c r="T82" s="108">
        <f>IF(T$6-$B82-1&lt;0,"",EXP(-'MRS(calc_process)'!$F$46*(T$6-$B82-1))*(1-EXP(-'MRS(calc_process)'!$F$46)))</f>
        <v>6.6561234758042709E-2</v>
      </c>
    </row>
    <row r="83" spans="1:20" x14ac:dyDescent="0.2">
      <c r="A83" s="94"/>
      <c r="B83" s="104">
        <v>14</v>
      </c>
      <c r="C83" s="25" t="str">
        <f>IF(C$6-$B83&lt;0,"",EXP(-'MRS(calc_process)'!$F$46*(C$6-$B83)/12)*(1-EXP(-'MRS(calc_process)'!$F$46/12)))</f>
        <v/>
      </c>
      <c r="D83" s="25" t="str">
        <f>IF(D$6-$B83&lt;0,"",EXP(-'MRS(calc_process)'!$F$46*(D$6-$B83)/12)*(1-EXP(-'MRS(calc_process)'!$F$46/12)))</f>
        <v/>
      </c>
      <c r="E83" s="25" t="str">
        <f>IF(E$6-$B83&lt;0,"",EXP(-'MRS(calc_process)'!$F$46*(E$6-$B83)/12)*(1-EXP(-'MRS(calc_process)'!$F$46/12)))</f>
        <v/>
      </c>
      <c r="F83" s="25" t="str">
        <f>IF(F$6-$B83&lt;0,"",EXP(-'MRS(calc_process)'!$F$46*(F$6-$B83)/12)*(1-EXP(-'MRS(calc_process)'!$F$46/12)))</f>
        <v/>
      </c>
      <c r="G83" s="25" t="str">
        <f>IF(G$6-$B83&lt;0,"",EXP(-'MRS(calc_process)'!$F$46*(G$6-$B83)/12)*(1-EXP(-'MRS(calc_process)'!$F$46/12)))</f>
        <v/>
      </c>
      <c r="H83" s="25" t="str">
        <f>IF(H$6-$B83&lt;0,"",EXP(-'MRS(calc_process)'!$F$46*(H$6-$B83)/12)*(1-EXP(-'MRS(calc_process)'!$F$46/12)))</f>
        <v/>
      </c>
      <c r="I83" s="25" t="str">
        <f>IF(I$6-$B83&lt;0,"",EXP(-'MRS(calc_process)'!$F$46*(I$6-$B83)/12)*(1-EXP(-'MRS(calc_process)'!$F$46/12)))</f>
        <v/>
      </c>
      <c r="J83" s="25" t="str">
        <f>IF(J$6-$B83&lt;0,"",EXP(-'MRS(calc_process)'!$F$46*(J$6-$B83)/12)*(1-EXP(-'MRS(calc_process)'!$F$46/12)))</f>
        <v/>
      </c>
      <c r="K83" s="25" t="str">
        <f>IF(K$6-$B83&lt;0,"",EXP(-'MRS(calc_process)'!$F$46*(K$6-$B83)/12)*(1-EXP(-'MRS(calc_process)'!$F$46/12)))</f>
        <v/>
      </c>
      <c r="L83" s="25" t="str">
        <f>IF(L$6-$B83&lt;0,"",EXP(-'MRS(calc_process)'!$F$46*(L$6-$B83)/12)*(1-EXP(-'MRS(calc_process)'!$F$46/12)))</f>
        <v/>
      </c>
      <c r="M83" s="25" t="str">
        <f>IF(M$6-$B83&lt;0,"",EXP(-'MRS(calc_process)'!$F$46*(M$6-$B83)/12)*(1-EXP(-'MRS(calc_process)'!$F$46/12)))</f>
        <v/>
      </c>
      <c r="N83" s="25" t="str">
        <f>IF(N$6-$B83&lt;0,"",EXP(-'MRS(calc_process)'!$F$46*(N$6-$B83)/12)*(1-EXP(-'MRS(calc_process)'!$F$46/12)))</f>
        <v/>
      </c>
      <c r="O83" s="108" t="str">
        <f>IF(O$6-$B83-1&lt;0,"",EXP(-'MRS(calc_process)'!$F$46*(O$6-$B83-1))*(1-EXP(-'MRS(calc_process)'!$F$46)))</f>
        <v/>
      </c>
      <c r="P83" s="108" t="str">
        <f>IF(P$6-$B83-1&lt;0,"",EXP(-'MRS(calc_process)'!$F$46*(P$6-$B83-1))*(1-EXP(-'MRS(calc_process)'!$F$46)))</f>
        <v/>
      </c>
      <c r="Q83" s="108">
        <f>IF(Q$6-$B83-1&lt;0,"",EXP(-'MRS(calc_process)'!$F$46*(Q$6-$B83-1))*(1-EXP(-'MRS(calc_process)'!$F$46)))</f>
        <v>0.32967995396436067</v>
      </c>
      <c r="R83" s="108">
        <f>IF(R$6-$B83-1&lt;0,"",EXP(-'MRS(calc_process)'!$F$46*(R$6-$B83-1))*(1-EXP(-'MRS(calc_process)'!$F$46)))</f>
        <v>0.22099108191841771</v>
      </c>
      <c r="S83" s="108">
        <f>IF(S$6-$B83-1&lt;0,"",EXP(-'MRS(calc_process)'!$F$46*(S$6-$B83-1))*(1-EXP(-'MRS(calc_process)'!$F$46)))</f>
        <v>0.14813475220501948</v>
      </c>
      <c r="T83" s="108">
        <f>IF(T$6-$B83-1&lt;0,"",EXP(-'MRS(calc_process)'!$F$46*(T$6-$B83-1))*(1-EXP(-'MRS(calc_process)'!$F$46)))</f>
        <v>9.9297693917546656E-2</v>
      </c>
    </row>
    <row r="84" spans="1:20" x14ac:dyDescent="0.2">
      <c r="A84" s="94"/>
      <c r="B84" s="104">
        <v>15</v>
      </c>
      <c r="C84" s="25" t="str">
        <f>IF(C$6-$B84&lt;0,"",EXP(-'MRS(calc_process)'!$F$46*(C$6-$B84)/12)*(1-EXP(-'MRS(calc_process)'!$F$46/12)))</f>
        <v/>
      </c>
      <c r="D84" s="25" t="str">
        <f>IF(D$6-$B84&lt;0,"",EXP(-'MRS(calc_process)'!$F$46*(D$6-$B84)/12)*(1-EXP(-'MRS(calc_process)'!$F$46/12)))</f>
        <v/>
      </c>
      <c r="E84" s="25" t="str">
        <f>IF(E$6-$B84&lt;0,"",EXP(-'MRS(calc_process)'!$F$46*(E$6-$B84)/12)*(1-EXP(-'MRS(calc_process)'!$F$46/12)))</f>
        <v/>
      </c>
      <c r="F84" s="25" t="str">
        <f>IF(F$6-$B84&lt;0,"",EXP(-'MRS(calc_process)'!$F$46*(F$6-$B84)/12)*(1-EXP(-'MRS(calc_process)'!$F$46/12)))</f>
        <v/>
      </c>
      <c r="G84" s="25" t="str">
        <f>IF(G$6-$B84&lt;0,"",EXP(-'MRS(calc_process)'!$F$46*(G$6-$B84)/12)*(1-EXP(-'MRS(calc_process)'!$F$46/12)))</f>
        <v/>
      </c>
      <c r="H84" s="25" t="str">
        <f>IF(H$6-$B84&lt;0,"",EXP(-'MRS(calc_process)'!$F$46*(H$6-$B84)/12)*(1-EXP(-'MRS(calc_process)'!$F$46/12)))</f>
        <v/>
      </c>
      <c r="I84" s="25" t="str">
        <f>IF(I$6-$B84&lt;0,"",EXP(-'MRS(calc_process)'!$F$46*(I$6-$B84)/12)*(1-EXP(-'MRS(calc_process)'!$F$46/12)))</f>
        <v/>
      </c>
      <c r="J84" s="25" t="str">
        <f>IF(J$6-$B84&lt;0,"",EXP(-'MRS(calc_process)'!$F$46*(J$6-$B84)/12)*(1-EXP(-'MRS(calc_process)'!$F$46/12)))</f>
        <v/>
      </c>
      <c r="K84" s="25" t="str">
        <f>IF(K$6-$B84&lt;0,"",EXP(-'MRS(calc_process)'!$F$46*(K$6-$B84)/12)*(1-EXP(-'MRS(calc_process)'!$F$46/12)))</f>
        <v/>
      </c>
      <c r="L84" s="25" t="str">
        <f>IF(L$6-$B84&lt;0,"",EXP(-'MRS(calc_process)'!$F$46*(L$6-$B84)/12)*(1-EXP(-'MRS(calc_process)'!$F$46/12)))</f>
        <v/>
      </c>
      <c r="M84" s="25" t="str">
        <f>IF(M$6-$B84&lt;0,"",EXP(-'MRS(calc_process)'!$F$46*(M$6-$B84)/12)*(1-EXP(-'MRS(calc_process)'!$F$46/12)))</f>
        <v/>
      </c>
      <c r="N84" s="25" t="str">
        <f>IF(N$6-$B84&lt;0,"",EXP(-'MRS(calc_process)'!$F$46*(N$6-$B84)/12)*(1-EXP(-'MRS(calc_process)'!$F$46/12)))</f>
        <v/>
      </c>
      <c r="O84" s="108" t="str">
        <f>IF(O$6-$B84-1&lt;0,"",EXP(-'MRS(calc_process)'!$F$46*(O$6-$B84-1))*(1-EXP(-'MRS(calc_process)'!$F$46)))</f>
        <v/>
      </c>
      <c r="P84" s="108" t="str">
        <f>IF(P$6-$B84-1&lt;0,"",EXP(-'MRS(calc_process)'!$F$46*(P$6-$B84-1))*(1-EXP(-'MRS(calc_process)'!$F$46)))</f>
        <v/>
      </c>
      <c r="Q84" s="108" t="str">
        <f>IF(Q$6-$B84-1&lt;0,"",EXP(-'MRS(calc_process)'!$F$46*(Q$6-$B84-1))*(1-EXP(-'MRS(calc_process)'!$F$46)))</f>
        <v/>
      </c>
      <c r="R84" s="108">
        <f>IF(R$6-$B84-1&lt;0,"",EXP(-'MRS(calc_process)'!$F$46*(R$6-$B84-1))*(1-EXP(-'MRS(calc_process)'!$F$46)))</f>
        <v>0.32967995396436067</v>
      </c>
      <c r="S84" s="108">
        <f>IF(S$6-$B84-1&lt;0,"",EXP(-'MRS(calc_process)'!$F$46*(S$6-$B84-1))*(1-EXP(-'MRS(calc_process)'!$F$46)))</f>
        <v>0.22099108191841771</v>
      </c>
      <c r="T84" s="108">
        <f>IF(T$6-$B84-1&lt;0,"",EXP(-'MRS(calc_process)'!$F$46*(T$6-$B84-1))*(1-EXP(-'MRS(calc_process)'!$F$46)))</f>
        <v>0.14813475220501948</v>
      </c>
    </row>
    <row r="85" spans="1:20" x14ac:dyDescent="0.2">
      <c r="A85" s="94"/>
      <c r="B85" s="104">
        <v>16</v>
      </c>
      <c r="C85" s="25" t="str">
        <f>IF(C$6-$B85&lt;0,"",EXP(-'MRS(calc_process)'!$F$46*(C$6-$B85)/12)*(1-EXP(-'MRS(calc_process)'!$F$46/12)))</f>
        <v/>
      </c>
      <c r="D85" s="25" t="str">
        <f>IF(D$6-$B85&lt;0,"",EXP(-'MRS(calc_process)'!$F$46*(D$6-$B85)/12)*(1-EXP(-'MRS(calc_process)'!$F$46/12)))</f>
        <v/>
      </c>
      <c r="E85" s="25" t="str">
        <f>IF(E$6-$B85&lt;0,"",EXP(-'MRS(calc_process)'!$F$46*(E$6-$B85)/12)*(1-EXP(-'MRS(calc_process)'!$F$46/12)))</f>
        <v/>
      </c>
      <c r="F85" s="25" t="str">
        <f>IF(F$6-$B85&lt;0,"",EXP(-'MRS(calc_process)'!$F$46*(F$6-$B85)/12)*(1-EXP(-'MRS(calc_process)'!$F$46/12)))</f>
        <v/>
      </c>
      <c r="G85" s="25" t="str">
        <f>IF(G$6-$B85&lt;0,"",EXP(-'MRS(calc_process)'!$F$46*(G$6-$B85)/12)*(1-EXP(-'MRS(calc_process)'!$F$46/12)))</f>
        <v/>
      </c>
      <c r="H85" s="25" t="str">
        <f>IF(H$6-$B85&lt;0,"",EXP(-'MRS(calc_process)'!$F$46*(H$6-$B85)/12)*(1-EXP(-'MRS(calc_process)'!$F$46/12)))</f>
        <v/>
      </c>
      <c r="I85" s="25" t="str">
        <f>IF(I$6-$B85&lt;0,"",EXP(-'MRS(calc_process)'!$F$46*(I$6-$B85)/12)*(1-EXP(-'MRS(calc_process)'!$F$46/12)))</f>
        <v/>
      </c>
      <c r="J85" s="25" t="str">
        <f>IF(J$6-$B85&lt;0,"",EXP(-'MRS(calc_process)'!$F$46*(J$6-$B85)/12)*(1-EXP(-'MRS(calc_process)'!$F$46/12)))</f>
        <v/>
      </c>
      <c r="K85" s="25" t="str">
        <f>IF(K$6-$B85&lt;0,"",EXP(-'MRS(calc_process)'!$F$46*(K$6-$B85)/12)*(1-EXP(-'MRS(calc_process)'!$F$46/12)))</f>
        <v/>
      </c>
      <c r="L85" s="25" t="str">
        <f>IF(L$6-$B85&lt;0,"",EXP(-'MRS(calc_process)'!$F$46*(L$6-$B85)/12)*(1-EXP(-'MRS(calc_process)'!$F$46/12)))</f>
        <v/>
      </c>
      <c r="M85" s="25" t="str">
        <f>IF(M$6-$B85&lt;0,"",EXP(-'MRS(calc_process)'!$F$46*(M$6-$B85)/12)*(1-EXP(-'MRS(calc_process)'!$F$46/12)))</f>
        <v/>
      </c>
      <c r="N85" s="25" t="str">
        <f>IF(N$6-$B85&lt;0,"",EXP(-'MRS(calc_process)'!$F$46*(N$6-$B85)/12)*(1-EXP(-'MRS(calc_process)'!$F$46/12)))</f>
        <v/>
      </c>
      <c r="O85" s="108" t="str">
        <f>IF(O$6-$B85-1&lt;0,"",EXP(-'MRS(calc_process)'!$F$46*(O$6-$B85-1))*(1-EXP(-'MRS(calc_process)'!$F$46)))</f>
        <v/>
      </c>
      <c r="P85" s="108" t="str">
        <f>IF(P$6-$B85-1&lt;0,"",EXP(-'MRS(calc_process)'!$F$46*(P$6-$B85-1))*(1-EXP(-'MRS(calc_process)'!$F$46)))</f>
        <v/>
      </c>
      <c r="Q85" s="108" t="str">
        <f>IF(Q$6-$B85-1&lt;0,"",EXP(-'MRS(calc_process)'!$F$46*(Q$6-$B85-1))*(1-EXP(-'MRS(calc_process)'!$F$46)))</f>
        <v/>
      </c>
      <c r="R85" s="108" t="str">
        <f>IF(R$6-$B85-1&lt;0,"",EXP(-'MRS(calc_process)'!$F$46*(R$6-$B85-1))*(1-EXP(-'MRS(calc_process)'!$F$46)))</f>
        <v/>
      </c>
      <c r="S85" s="108">
        <f>IF(S$6-$B85-1&lt;0,"",EXP(-'MRS(calc_process)'!$F$46*(S$6-$B85-1))*(1-EXP(-'MRS(calc_process)'!$F$46)))</f>
        <v>0.32967995396436067</v>
      </c>
      <c r="T85" s="108">
        <f>IF(T$6-$B85-1&lt;0,"",EXP(-'MRS(calc_process)'!$F$46*(T$6-$B85-1))*(1-EXP(-'MRS(calc_process)'!$F$46)))</f>
        <v>0.22099108191841771</v>
      </c>
    </row>
    <row r="86" spans="1:20" x14ac:dyDescent="0.2">
      <c r="A86" s="94"/>
      <c r="B86" s="104">
        <v>17</v>
      </c>
      <c r="C86" s="25" t="str">
        <f>IF(C$6-$B86&lt;0,"",EXP(-'MRS(calc_process)'!$F$46*(C$6-$B86)/12)*(1-EXP(-'MRS(calc_process)'!$F$46/12)))</f>
        <v/>
      </c>
      <c r="D86" s="25" t="str">
        <f>IF(D$6-$B86&lt;0,"",EXP(-'MRS(calc_process)'!$F$46*(D$6-$B86)/12)*(1-EXP(-'MRS(calc_process)'!$F$46/12)))</f>
        <v/>
      </c>
      <c r="E86" s="25" t="str">
        <f>IF(E$6-$B86&lt;0,"",EXP(-'MRS(calc_process)'!$F$46*(E$6-$B86)/12)*(1-EXP(-'MRS(calc_process)'!$F$46/12)))</f>
        <v/>
      </c>
      <c r="F86" s="25" t="str">
        <f>IF(F$6-$B86&lt;0,"",EXP(-'MRS(calc_process)'!$F$46*(F$6-$B86)/12)*(1-EXP(-'MRS(calc_process)'!$F$46/12)))</f>
        <v/>
      </c>
      <c r="G86" s="25" t="str">
        <f>IF(G$6-$B86&lt;0,"",EXP(-'MRS(calc_process)'!$F$46*(G$6-$B86)/12)*(1-EXP(-'MRS(calc_process)'!$F$46/12)))</f>
        <v/>
      </c>
      <c r="H86" s="25" t="str">
        <f>IF(H$6-$B86&lt;0,"",EXP(-'MRS(calc_process)'!$F$46*(H$6-$B86)/12)*(1-EXP(-'MRS(calc_process)'!$F$46/12)))</f>
        <v/>
      </c>
      <c r="I86" s="25" t="str">
        <f>IF(I$6-$B86&lt;0,"",EXP(-'MRS(calc_process)'!$F$46*(I$6-$B86)/12)*(1-EXP(-'MRS(calc_process)'!$F$46/12)))</f>
        <v/>
      </c>
      <c r="J86" s="25" t="str">
        <f>IF(J$6-$B86&lt;0,"",EXP(-'MRS(calc_process)'!$F$46*(J$6-$B86)/12)*(1-EXP(-'MRS(calc_process)'!$F$46/12)))</f>
        <v/>
      </c>
      <c r="K86" s="25" t="str">
        <f>IF(K$6-$B86&lt;0,"",EXP(-'MRS(calc_process)'!$F$46*(K$6-$B86)/12)*(1-EXP(-'MRS(calc_process)'!$F$46/12)))</f>
        <v/>
      </c>
      <c r="L86" s="25" t="str">
        <f>IF(L$6-$B86&lt;0,"",EXP(-'MRS(calc_process)'!$F$46*(L$6-$B86)/12)*(1-EXP(-'MRS(calc_process)'!$F$46/12)))</f>
        <v/>
      </c>
      <c r="M86" s="25" t="str">
        <f>IF(M$6-$B86&lt;0,"",EXP(-'MRS(calc_process)'!$F$46*(M$6-$B86)/12)*(1-EXP(-'MRS(calc_process)'!$F$46/12)))</f>
        <v/>
      </c>
      <c r="N86" s="25" t="str">
        <f>IF(N$6-$B86&lt;0,"",EXP(-'MRS(calc_process)'!$F$46*(N$6-$B86)/12)*(1-EXP(-'MRS(calc_process)'!$F$46/12)))</f>
        <v/>
      </c>
      <c r="O86" s="108" t="str">
        <f>IF(O$6-$B86-1&lt;0,"",EXP(-'MRS(calc_process)'!$F$46*(O$6-$B86-1))*(1-EXP(-'MRS(calc_process)'!$F$46)))</f>
        <v/>
      </c>
      <c r="P86" s="108" t="str">
        <f>IF(P$6-$B86-1&lt;0,"",EXP(-'MRS(calc_process)'!$F$46*(P$6-$B86-1))*(1-EXP(-'MRS(calc_process)'!$F$46)))</f>
        <v/>
      </c>
      <c r="Q86" s="108" t="str">
        <f>IF(Q$6-$B86-1&lt;0,"",EXP(-'MRS(calc_process)'!$F$46*(Q$6-$B86-1))*(1-EXP(-'MRS(calc_process)'!$F$46)))</f>
        <v/>
      </c>
      <c r="R86" s="108" t="str">
        <f>IF(R$6-$B86-1&lt;0,"",EXP(-'MRS(calc_process)'!$F$46*(R$6-$B86-1))*(1-EXP(-'MRS(calc_process)'!$F$46)))</f>
        <v/>
      </c>
      <c r="S86" s="108" t="str">
        <f>IF(S$6-$B86-1&lt;0,"",EXP(-'MRS(calc_process)'!$F$46*(S$6-$B86-1))*(1-EXP(-'MRS(calc_process)'!$F$46)))</f>
        <v/>
      </c>
      <c r="T86" s="108">
        <f>IF(T$6-$B86-1&lt;0,"",EXP(-'MRS(calc_process)'!$F$46*(T$6-$B86-1))*(1-EXP(-'MRS(calc_process)'!$F$46)))</f>
        <v>0.32967995396436067</v>
      </c>
    </row>
    <row r="87" spans="1:20" x14ac:dyDescent="0.2">
      <c r="A87" s="94"/>
      <c r="B87" s="104">
        <v>18</v>
      </c>
      <c r="C87" s="25" t="str">
        <f>IF(C$6-$B87&lt;0,"",EXP(-'MRS(calc_process)'!$F$46*(C$6-$B87)/12)*(1-EXP(-'MRS(calc_process)'!$F$46/12)))</f>
        <v/>
      </c>
      <c r="D87" s="25" t="str">
        <f>IF(D$6-$B87&lt;0,"",EXP(-'MRS(calc_process)'!$F$46*(D$6-$B87)/12)*(1-EXP(-'MRS(calc_process)'!$F$46/12)))</f>
        <v/>
      </c>
      <c r="E87" s="25" t="str">
        <f>IF(E$6-$B87&lt;0,"",EXP(-'MRS(calc_process)'!$F$46*(E$6-$B87)/12)*(1-EXP(-'MRS(calc_process)'!$F$46/12)))</f>
        <v/>
      </c>
      <c r="F87" s="25" t="str">
        <f>IF(F$6-$B87&lt;0,"",EXP(-'MRS(calc_process)'!$F$46*(F$6-$B87)/12)*(1-EXP(-'MRS(calc_process)'!$F$46/12)))</f>
        <v/>
      </c>
      <c r="G87" s="25" t="str">
        <f>IF(G$6-$B87&lt;0,"",EXP(-'MRS(calc_process)'!$F$46*(G$6-$B87)/12)*(1-EXP(-'MRS(calc_process)'!$F$46/12)))</f>
        <v/>
      </c>
      <c r="H87" s="25" t="str">
        <f>IF(H$6-$B87&lt;0,"",EXP(-'MRS(calc_process)'!$F$46*(H$6-$B87)/12)*(1-EXP(-'MRS(calc_process)'!$F$46/12)))</f>
        <v/>
      </c>
      <c r="I87" s="25" t="str">
        <f>IF(I$6-$B87&lt;0,"",EXP(-'MRS(calc_process)'!$F$46*(I$6-$B87)/12)*(1-EXP(-'MRS(calc_process)'!$F$46/12)))</f>
        <v/>
      </c>
      <c r="J87" s="25" t="str">
        <f>IF(J$6-$B87&lt;0,"",EXP(-'MRS(calc_process)'!$F$46*(J$6-$B87)/12)*(1-EXP(-'MRS(calc_process)'!$F$46/12)))</f>
        <v/>
      </c>
      <c r="K87" s="25" t="str">
        <f>IF(K$6-$B87&lt;0,"",EXP(-'MRS(calc_process)'!$F$46*(K$6-$B87)/12)*(1-EXP(-'MRS(calc_process)'!$F$46/12)))</f>
        <v/>
      </c>
      <c r="L87" s="25" t="str">
        <f>IF(L$6-$B87&lt;0,"",EXP(-'MRS(calc_process)'!$F$46*(L$6-$B87)/12)*(1-EXP(-'MRS(calc_process)'!$F$46/12)))</f>
        <v/>
      </c>
      <c r="M87" s="25" t="str">
        <f>IF(M$6-$B87&lt;0,"",EXP(-'MRS(calc_process)'!$F$46*(M$6-$B87)/12)*(1-EXP(-'MRS(calc_process)'!$F$46/12)))</f>
        <v/>
      </c>
      <c r="N87" s="25" t="str">
        <f>IF(N$6-$B87&lt;0,"",EXP(-'MRS(calc_process)'!$F$46*(N$6-$B87)/12)*(1-EXP(-'MRS(calc_process)'!$F$46/12)))</f>
        <v/>
      </c>
      <c r="O87" s="108" t="str">
        <f>IF(O$6-$B87-1&lt;0,"",EXP(-'MRS(calc_process)'!$F$46*(O$6-$B87-1))*(1-EXP(-'MRS(calc_process)'!$F$46)))</f>
        <v/>
      </c>
      <c r="P87" s="108" t="str">
        <f>IF(P$6-$B87-1&lt;0,"",EXP(-'MRS(calc_process)'!$F$46*(P$6-$B87-1))*(1-EXP(-'MRS(calc_process)'!$F$46)))</f>
        <v/>
      </c>
      <c r="Q87" s="108" t="str">
        <f>IF(Q$6-$B87-1&lt;0,"",EXP(-'MRS(calc_process)'!$F$46*(Q$6-$B87-1))*(1-EXP(-'MRS(calc_process)'!$F$46)))</f>
        <v/>
      </c>
      <c r="R87" s="108" t="str">
        <f>IF(R$6-$B87-1&lt;0,"",EXP(-'MRS(calc_process)'!$F$46*(R$6-$B87-1))*(1-EXP(-'MRS(calc_process)'!$F$46)))</f>
        <v/>
      </c>
      <c r="S87" s="108" t="str">
        <f>IF(S$6-$B87-1&lt;0,"",EXP(-'MRS(calc_process)'!$F$46*(S$6-$B87-1))*(1-EXP(-'MRS(calc_process)'!$F$46)))</f>
        <v/>
      </c>
      <c r="T87" s="108" t="str">
        <f>IF(T$6-$B87-1&lt;0,"",EXP(-'MRS(calc_process)'!$F$46*(T$6-$B87-1))*(1-EXP(-'MRS(calc_process)'!$F$46)))</f>
        <v/>
      </c>
    </row>
    <row r="88" spans="1:20" ht="17.25" customHeight="1" x14ac:dyDescent="0.2"/>
  </sheetData>
  <sheetProtection password="C503" sheet="1" objects="1" scenarios="1"/>
  <phoneticPr fontId="11"/>
  <pageMargins left="0.39370078740157483" right="0.39370078740157483" top="0.39370078740157483" bottom="0.39370078740157483" header="0.31496062992125984" footer="0.31496062992125984"/>
  <pageSetup paperSize="9" scale="76" fitToHeight="2" orientation="landscape" r:id="rId1"/>
  <rowBreaks count="1" manualBreakCount="1">
    <brk id="46"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E34"/>
  <sheetViews>
    <sheetView view="pageBreakPreview" zoomScale="80" zoomScaleNormal="100" zoomScaleSheetLayoutView="80" workbookViewId="0"/>
  </sheetViews>
  <sheetFormatPr defaultColWidth="9" defaultRowHeight="14" x14ac:dyDescent="0.2"/>
  <cols>
    <col min="1" max="1" width="3.6328125" style="92" customWidth="1"/>
    <col min="2" max="2" width="4.7265625" style="92" customWidth="1"/>
    <col min="3" max="3" width="24.6328125" style="92" customWidth="1"/>
    <col min="4" max="4" width="111.7265625" style="92" customWidth="1"/>
    <col min="5" max="5" width="3.6328125" style="92" customWidth="1"/>
    <col min="6" max="16384" width="9" style="92"/>
  </cols>
  <sheetData>
    <row r="1" spans="1:5" ht="17.25" customHeight="1" x14ac:dyDescent="0.2">
      <c r="E1" s="93" t="str">
        <f>'MPS(input)'!K1</f>
        <v>Monitoring Spreadsheet: JCM_MM_AM001_ver01.0</v>
      </c>
    </row>
    <row r="2" spans="1:5" ht="18" customHeight="1" x14ac:dyDescent="0.2">
      <c r="E2" s="93" t="str">
        <f>'MPS(input)'!K2</f>
        <v>Reference Number: MM001</v>
      </c>
    </row>
    <row r="3" spans="1:5" ht="27.75" customHeight="1" x14ac:dyDescent="0.2">
      <c r="A3" s="109" t="s">
        <v>185</v>
      </c>
      <c r="B3" s="12"/>
      <c r="C3" s="12"/>
      <c r="D3" s="12"/>
      <c r="E3" s="12"/>
    </row>
    <row r="5" spans="1:5" ht="18.75" customHeight="1" x14ac:dyDescent="0.2">
      <c r="A5" s="6" t="s">
        <v>188</v>
      </c>
      <c r="B5" s="6"/>
      <c r="E5" s="6"/>
    </row>
    <row r="6" spans="1:5" x14ac:dyDescent="0.2">
      <c r="B6" s="111" t="s">
        <v>49</v>
      </c>
      <c r="C6" s="111" t="s">
        <v>50</v>
      </c>
      <c r="D6" s="130" t="s">
        <v>51</v>
      </c>
    </row>
    <row r="7" spans="1:5" ht="16" x14ac:dyDescent="0.2">
      <c r="B7" s="111" t="s">
        <v>52</v>
      </c>
      <c r="C7" s="111" t="s">
        <v>53</v>
      </c>
      <c r="D7" s="113" t="s">
        <v>189</v>
      </c>
    </row>
    <row r="8" spans="1:5" ht="18" customHeight="1" x14ac:dyDescent="0.2">
      <c r="B8" s="200" t="s">
        <v>54</v>
      </c>
      <c r="C8" s="200" t="s">
        <v>55</v>
      </c>
      <c r="D8" s="202" t="s">
        <v>190</v>
      </c>
    </row>
    <row r="9" spans="1:5" x14ac:dyDescent="0.2">
      <c r="B9" s="201"/>
      <c r="C9" s="201"/>
      <c r="D9" s="203"/>
    </row>
    <row r="10" spans="1:5" x14ac:dyDescent="0.2">
      <c r="A10" s="5"/>
      <c r="B10" s="111" t="s">
        <v>56</v>
      </c>
      <c r="C10" s="111" t="s">
        <v>57</v>
      </c>
      <c r="D10" s="113" t="s">
        <v>36</v>
      </c>
      <c r="E10" s="5"/>
    </row>
    <row r="11" spans="1:5" x14ac:dyDescent="0.2">
      <c r="B11" s="111" t="s">
        <v>58</v>
      </c>
      <c r="C11" s="111" t="s">
        <v>59</v>
      </c>
      <c r="D11" s="125" t="s">
        <v>38</v>
      </c>
    </row>
    <row r="12" spans="1:5" ht="18" customHeight="1" x14ac:dyDescent="0.2">
      <c r="B12" s="111" t="s">
        <v>60</v>
      </c>
      <c r="C12" s="111" t="s">
        <v>61</v>
      </c>
      <c r="D12" s="126" t="s">
        <v>39</v>
      </c>
    </row>
    <row r="13" spans="1:5" ht="42.5" x14ac:dyDescent="0.2">
      <c r="B13" s="111" t="s">
        <v>62</v>
      </c>
      <c r="C13" s="111" t="s">
        <v>63</v>
      </c>
      <c r="D13" s="126" t="s">
        <v>191</v>
      </c>
    </row>
    <row r="14" spans="1:5" ht="39" customHeight="1" x14ac:dyDescent="0.2">
      <c r="B14" s="111" t="s">
        <v>64</v>
      </c>
      <c r="C14" s="111" t="s">
        <v>65</v>
      </c>
      <c r="D14" s="125" t="s">
        <v>40</v>
      </c>
    </row>
    <row r="15" spans="1:5" x14ac:dyDescent="0.2">
      <c r="B15" s="111" t="s">
        <v>66</v>
      </c>
      <c r="C15" s="111" t="s">
        <v>67</v>
      </c>
      <c r="D15" s="127"/>
    </row>
    <row r="16" spans="1:5" ht="19.5" customHeight="1" x14ac:dyDescent="0.2">
      <c r="A16" s="5"/>
      <c r="B16" s="122" t="s">
        <v>68</v>
      </c>
      <c r="C16" s="111" t="s">
        <v>69</v>
      </c>
      <c r="D16" s="111"/>
      <c r="E16" s="5"/>
    </row>
    <row r="17" spans="2:4" ht="18.75" customHeight="1" x14ac:dyDescent="0.2">
      <c r="B17" s="123"/>
      <c r="C17" s="104">
        <v>1</v>
      </c>
      <c r="D17" s="166">
        <f>60*(365-60)*7/12</f>
        <v>10675</v>
      </c>
    </row>
    <row r="18" spans="2:4" ht="20.25" customHeight="1" x14ac:dyDescent="0.2">
      <c r="B18" s="123"/>
      <c r="C18" s="104">
        <v>2</v>
      </c>
      <c r="D18" s="166">
        <f>60*(365-60)</f>
        <v>18300</v>
      </c>
    </row>
    <row r="19" spans="2:4" ht="20.25" customHeight="1" x14ac:dyDescent="0.2">
      <c r="B19" s="123"/>
      <c r="C19" s="104">
        <v>3</v>
      </c>
      <c r="D19" s="166">
        <f t="shared" ref="D19:D30" si="0">60*(365-60)</f>
        <v>18300</v>
      </c>
    </row>
    <row r="20" spans="2:4" ht="20.25" customHeight="1" x14ac:dyDescent="0.2">
      <c r="B20" s="123"/>
      <c r="C20" s="104">
        <v>4</v>
      </c>
      <c r="D20" s="166">
        <f t="shared" si="0"/>
        <v>18300</v>
      </c>
    </row>
    <row r="21" spans="2:4" ht="20.25" customHeight="1" x14ac:dyDescent="0.2">
      <c r="B21" s="123"/>
      <c r="C21" s="104">
        <v>5</v>
      </c>
      <c r="D21" s="166">
        <f t="shared" si="0"/>
        <v>18300</v>
      </c>
    </row>
    <row r="22" spans="2:4" ht="20.25" customHeight="1" x14ac:dyDescent="0.2">
      <c r="B22" s="123"/>
      <c r="C22" s="104">
        <v>6</v>
      </c>
      <c r="D22" s="166">
        <f t="shared" si="0"/>
        <v>18300</v>
      </c>
    </row>
    <row r="23" spans="2:4" ht="20.25" customHeight="1" x14ac:dyDescent="0.2">
      <c r="B23" s="123"/>
      <c r="C23" s="104">
        <v>7</v>
      </c>
      <c r="D23" s="166">
        <f t="shared" si="0"/>
        <v>18300</v>
      </c>
    </row>
    <row r="24" spans="2:4" ht="20.25" customHeight="1" x14ac:dyDescent="0.2">
      <c r="B24" s="123"/>
      <c r="C24" s="104">
        <v>8</v>
      </c>
      <c r="D24" s="166">
        <f t="shared" si="0"/>
        <v>18300</v>
      </c>
    </row>
    <row r="25" spans="2:4" ht="20.25" customHeight="1" x14ac:dyDescent="0.2">
      <c r="B25" s="123"/>
      <c r="C25" s="104">
        <v>9</v>
      </c>
      <c r="D25" s="166">
        <f t="shared" si="0"/>
        <v>18300</v>
      </c>
    </row>
    <row r="26" spans="2:4" ht="20.25" customHeight="1" x14ac:dyDescent="0.2">
      <c r="B26" s="123"/>
      <c r="C26" s="104">
        <v>10</v>
      </c>
      <c r="D26" s="166">
        <f t="shared" si="0"/>
        <v>18300</v>
      </c>
    </row>
    <row r="27" spans="2:4" ht="20.25" customHeight="1" x14ac:dyDescent="0.2">
      <c r="B27" s="123"/>
      <c r="C27" s="104">
        <v>11</v>
      </c>
      <c r="D27" s="166">
        <f t="shared" si="0"/>
        <v>18300</v>
      </c>
    </row>
    <row r="28" spans="2:4" ht="20.25" customHeight="1" x14ac:dyDescent="0.2">
      <c r="B28" s="123"/>
      <c r="C28" s="104">
        <v>12</v>
      </c>
      <c r="D28" s="166">
        <f t="shared" si="0"/>
        <v>18300</v>
      </c>
    </row>
    <row r="29" spans="2:4" ht="20.25" customHeight="1" x14ac:dyDescent="0.2">
      <c r="B29" s="123"/>
      <c r="C29" s="104">
        <v>13</v>
      </c>
      <c r="D29" s="166">
        <f t="shared" si="0"/>
        <v>18300</v>
      </c>
    </row>
    <row r="30" spans="2:4" ht="20.25" customHeight="1" x14ac:dyDescent="0.2">
      <c r="B30" s="123"/>
      <c r="C30" s="104">
        <v>14</v>
      </c>
      <c r="D30" s="166">
        <f t="shared" si="0"/>
        <v>18300</v>
      </c>
    </row>
    <row r="31" spans="2:4" ht="20.25" customHeight="1" x14ac:dyDescent="0.2">
      <c r="B31" s="123"/>
      <c r="C31" s="104">
        <v>15</v>
      </c>
      <c r="D31" s="162"/>
    </row>
    <row r="32" spans="2:4" ht="20.25" customHeight="1" x14ac:dyDescent="0.2">
      <c r="B32" s="123"/>
      <c r="C32" s="104">
        <v>16</v>
      </c>
      <c r="D32" s="141"/>
    </row>
    <row r="33" spans="2:4" ht="20.25" customHeight="1" x14ac:dyDescent="0.2">
      <c r="B33" s="123"/>
      <c r="C33" s="104">
        <v>17</v>
      </c>
      <c r="D33" s="141"/>
    </row>
    <row r="34" spans="2:4" ht="20.25" customHeight="1" x14ac:dyDescent="0.2">
      <c r="B34" s="123"/>
      <c r="C34" s="104">
        <v>18</v>
      </c>
      <c r="D34" s="141"/>
    </row>
  </sheetData>
  <sheetProtection password="C503" sheet="1" objects="1" scenarios="1" formatCells="0" formatRows="0"/>
  <mergeCells count="3">
    <mergeCell ref="B8:B9"/>
    <mergeCell ref="C8:C9"/>
    <mergeCell ref="D8:D9"/>
  </mergeCells>
  <phoneticPr fontId="11"/>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84"/>
  <sheetViews>
    <sheetView showGridLines="0" view="pageBreakPreview" zoomScale="80" zoomScaleNormal="100" zoomScaleSheetLayoutView="80" workbookViewId="0"/>
  </sheetViews>
  <sheetFormatPr defaultColWidth="9" defaultRowHeight="14" x14ac:dyDescent="0.2"/>
  <cols>
    <col min="1" max="4" width="3.6328125" style="92" customWidth="1"/>
    <col min="5" max="5" width="47.08984375" style="92" customWidth="1"/>
    <col min="6" max="7" width="12.6328125" style="92" customWidth="1"/>
    <col min="8" max="8" width="14.6328125" style="92" customWidth="1"/>
    <col min="9" max="9" width="9" style="7"/>
    <col min="10" max="16384" width="9" style="92"/>
  </cols>
  <sheetData>
    <row r="1" spans="1:11" ht="15" customHeight="1" x14ac:dyDescent="0.2">
      <c r="I1" s="93" t="str">
        <f>'MPS(input)'!K1</f>
        <v>Monitoring Spreadsheet: JCM_MM_AM001_ver01.0</v>
      </c>
    </row>
    <row r="2" spans="1:11" ht="15" customHeight="1" x14ac:dyDescent="0.2">
      <c r="I2" s="93" t="str">
        <f>'MPS(input)'!K2</f>
        <v>Reference Number: MM001</v>
      </c>
    </row>
    <row r="3" spans="1:11" ht="27.75" customHeight="1" x14ac:dyDescent="0.2">
      <c r="A3" s="206" t="s">
        <v>186</v>
      </c>
      <c r="B3" s="206"/>
      <c r="C3" s="206"/>
      <c r="D3" s="206"/>
      <c r="E3" s="206"/>
      <c r="F3" s="206"/>
      <c r="G3" s="206"/>
      <c r="H3" s="206"/>
      <c r="I3" s="206"/>
    </row>
    <row r="4" spans="1:11" ht="11.25" customHeight="1" x14ac:dyDescent="0.2"/>
    <row r="5" spans="1:11" ht="18.75" customHeight="1" thickBot="1" x14ac:dyDescent="0.25">
      <c r="A5" s="79" t="s">
        <v>2</v>
      </c>
      <c r="B5" s="66"/>
      <c r="C5" s="66"/>
      <c r="D5" s="66"/>
      <c r="E5" s="65"/>
      <c r="F5" s="67" t="s">
        <v>6</v>
      </c>
      <c r="G5" s="87" t="s">
        <v>0</v>
      </c>
      <c r="H5" s="67" t="s">
        <v>1</v>
      </c>
      <c r="I5" s="68" t="s">
        <v>7</v>
      </c>
    </row>
    <row r="6" spans="1:11" ht="18.75" customHeight="1" thickBot="1" x14ac:dyDescent="0.25">
      <c r="A6" s="82"/>
      <c r="B6" s="69" t="s">
        <v>230</v>
      </c>
      <c r="C6" s="69"/>
      <c r="D6" s="69"/>
      <c r="E6" s="69"/>
      <c r="F6" s="85"/>
      <c r="G6" s="89">
        <f>G11-G15</f>
        <v>7829.6049977331058</v>
      </c>
      <c r="H6" s="86" t="s">
        <v>229</v>
      </c>
      <c r="I6" s="70" t="s">
        <v>231</v>
      </c>
    </row>
    <row r="7" spans="1:11" ht="18.75" customHeight="1" x14ac:dyDescent="0.2">
      <c r="A7" s="79" t="s">
        <v>3</v>
      </c>
      <c r="B7" s="66"/>
      <c r="C7" s="66"/>
      <c r="D7" s="66"/>
      <c r="E7" s="65"/>
      <c r="F7" s="65"/>
      <c r="G7" s="88"/>
      <c r="H7" s="65"/>
      <c r="I7" s="67"/>
      <c r="J7" s="124"/>
      <c r="K7" s="124"/>
    </row>
    <row r="8" spans="1:11" ht="18.75" customHeight="1" x14ac:dyDescent="0.2">
      <c r="A8" s="83"/>
      <c r="B8" s="71" t="s">
        <v>101</v>
      </c>
      <c r="C8" s="69"/>
      <c r="D8" s="69"/>
      <c r="E8" s="69"/>
      <c r="F8" s="72"/>
      <c r="G8" s="131">
        <f>'MPS(input)'!E18</f>
        <v>0.8</v>
      </c>
      <c r="H8" s="132" t="s">
        <v>132</v>
      </c>
      <c r="I8" s="73" t="s">
        <v>102</v>
      </c>
    </row>
    <row r="9" spans="1:11" ht="18.75" customHeight="1" x14ac:dyDescent="0.2">
      <c r="A9" s="82"/>
      <c r="B9" s="71" t="s">
        <v>219</v>
      </c>
      <c r="C9" s="69"/>
      <c r="D9" s="69"/>
      <c r="E9" s="69"/>
      <c r="F9" s="74"/>
      <c r="G9" s="132">
        <f>'MPS(input)'!E32</f>
        <v>6.05E-5</v>
      </c>
      <c r="H9" s="133" t="s">
        <v>232</v>
      </c>
      <c r="I9" s="73" t="s">
        <v>218</v>
      </c>
    </row>
    <row r="10" spans="1:11" ht="18.75" customHeight="1" thickBot="1" x14ac:dyDescent="0.25">
      <c r="A10" s="79" t="s">
        <v>4</v>
      </c>
      <c r="B10" s="65"/>
      <c r="C10" s="66"/>
      <c r="D10" s="67"/>
      <c r="E10" s="67"/>
      <c r="F10" s="67"/>
      <c r="G10" s="79"/>
      <c r="H10" s="65"/>
      <c r="I10" s="67"/>
    </row>
    <row r="11" spans="1:11" ht="18.75" customHeight="1" thickBot="1" x14ac:dyDescent="0.25">
      <c r="A11" s="83"/>
      <c r="B11" s="81" t="s">
        <v>233</v>
      </c>
      <c r="C11" s="69"/>
      <c r="D11" s="69"/>
      <c r="E11" s="69"/>
      <c r="F11" s="85"/>
      <c r="G11" s="89">
        <f>SUM(G12:G13)</f>
        <v>13339.945754696086</v>
      </c>
      <c r="H11" s="86" t="s">
        <v>229</v>
      </c>
      <c r="I11" s="70" t="s">
        <v>234</v>
      </c>
    </row>
    <row r="12" spans="1:11" ht="37.5" customHeight="1" x14ac:dyDescent="0.2">
      <c r="A12" s="83"/>
      <c r="B12" s="84"/>
      <c r="C12" s="204" t="s">
        <v>235</v>
      </c>
      <c r="D12" s="204"/>
      <c r="E12" s="204"/>
      <c r="F12" s="75" t="s">
        <v>92</v>
      </c>
      <c r="G12" s="156">
        <f>F24*(1-F25)*F26*(1-F27)*(16/12)*F28*F29*'MPS(input)'!E18*'MPS(calc_process) (2)'!J61</f>
        <v>11144.762666696086</v>
      </c>
      <c r="H12" s="155" t="s">
        <v>236</v>
      </c>
      <c r="I12" s="70" t="s">
        <v>237</v>
      </c>
    </row>
    <row r="13" spans="1:11" ht="37.5" customHeight="1" x14ac:dyDescent="0.2">
      <c r="A13" s="83"/>
      <c r="B13" s="84"/>
      <c r="C13" s="205" t="s">
        <v>238</v>
      </c>
      <c r="D13" s="205"/>
      <c r="E13" s="205"/>
      <c r="F13" s="75" t="s">
        <v>131</v>
      </c>
      <c r="G13" s="157">
        <f>'MPS(input)'!E11*'MPS(input)'!E30</f>
        <v>2195.1830879999998</v>
      </c>
      <c r="H13" s="155" t="s">
        <v>236</v>
      </c>
      <c r="I13" s="70" t="s">
        <v>239</v>
      </c>
    </row>
    <row r="14" spans="1:11" ht="18.75" customHeight="1" thickBot="1" x14ac:dyDescent="0.25">
      <c r="A14" s="79" t="s">
        <v>5</v>
      </c>
      <c r="B14" s="66"/>
      <c r="C14" s="66"/>
      <c r="D14" s="66"/>
      <c r="E14" s="65"/>
      <c r="F14" s="67"/>
      <c r="G14" s="79"/>
      <c r="H14" s="65"/>
      <c r="I14" s="67"/>
    </row>
    <row r="15" spans="1:11" ht="18.75" customHeight="1" thickBot="1" x14ac:dyDescent="0.25">
      <c r="A15" s="83"/>
      <c r="B15" s="80" t="s">
        <v>240</v>
      </c>
      <c r="C15" s="76"/>
      <c r="D15" s="76"/>
      <c r="E15" s="76"/>
      <c r="F15" s="90"/>
      <c r="G15" s="91">
        <f>SUM(G16:G19)</f>
        <v>5510.3407569629799</v>
      </c>
      <c r="H15" s="86" t="s">
        <v>229</v>
      </c>
      <c r="I15" s="70" t="s">
        <v>241</v>
      </c>
    </row>
    <row r="16" spans="1:11" ht="54" customHeight="1" x14ac:dyDescent="0.2">
      <c r="A16" s="83"/>
      <c r="B16" s="84"/>
      <c r="C16" s="204" t="s">
        <v>242</v>
      </c>
      <c r="D16" s="204"/>
      <c r="E16" s="204"/>
      <c r="F16" s="77" t="s">
        <v>92</v>
      </c>
      <c r="G16" s="152">
        <f>F78*(44/12)*SUMPRODUCT('MPS(calc_process) (2)'!C12:M12,'MPS(calc_process) (2)'!C13:M13,'MPS(calc_process) (2)'!C17:M17)</f>
        <v>4384.735601894834</v>
      </c>
      <c r="H16" s="153" t="s">
        <v>243</v>
      </c>
      <c r="I16" s="78" t="s">
        <v>244</v>
      </c>
    </row>
    <row r="17" spans="1:10" ht="37.5" customHeight="1" x14ac:dyDescent="0.2">
      <c r="A17" s="83"/>
      <c r="B17" s="84"/>
      <c r="C17" s="204" t="s">
        <v>245</v>
      </c>
      <c r="D17" s="204"/>
      <c r="E17" s="204"/>
      <c r="F17" s="77" t="s">
        <v>92</v>
      </c>
      <c r="G17" s="154">
        <f>SUMIF('MPS(calc_process) (2)'!I61:I78,"&gt;0",'MPS(input) (2)'!D17:D34)*'MPS(input)'!E32*F79</f>
        <v>329.9307</v>
      </c>
      <c r="H17" s="153" t="s">
        <v>243</v>
      </c>
      <c r="I17" s="78" t="s">
        <v>246</v>
      </c>
    </row>
    <row r="18" spans="1:10" ht="37.5" customHeight="1" x14ac:dyDescent="0.2">
      <c r="A18" s="83"/>
      <c r="B18" s="84"/>
      <c r="C18" s="205" t="s">
        <v>247</v>
      </c>
      <c r="D18" s="205"/>
      <c r="E18" s="205"/>
      <c r="F18" s="75" t="s">
        <v>131</v>
      </c>
      <c r="G18" s="154">
        <f>'MPS(input)'!E12*'MPS(input)'!E30</f>
        <v>721.62619199999995</v>
      </c>
      <c r="H18" s="155" t="s">
        <v>236</v>
      </c>
      <c r="I18" s="70" t="s">
        <v>248</v>
      </c>
    </row>
    <row r="19" spans="1:10" ht="37.5" customHeight="1" x14ac:dyDescent="0.2">
      <c r="A19" s="82"/>
      <c r="B19" s="106"/>
      <c r="C19" s="205" t="s">
        <v>249</v>
      </c>
      <c r="D19" s="205"/>
      <c r="E19" s="205"/>
      <c r="F19" s="75" t="s">
        <v>92</v>
      </c>
      <c r="G19" s="154">
        <f>IF('MPS(input)'!E13*'MPS(input)'!E33*'MPS(input)'!E34&gt;0,'MPS(input)'!E13*'MPS(input)'!E33*'MPS(input)'!E34,0)</f>
        <v>74.048263068146397</v>
      </c>
      <c r="H19" s="155" t="s">
        <v>236</v>
      </c>
      <c r="I19" s="70" t="s">
        <v>250</v>
      </c>
    </row>
    <row r="20" spans="1:10" x14ac:dyDescent="0.2">
      <c r="A20" s="1"/>
      <c r="B20" s="1"/>
      <c r="C20" s="1"/>
      <c r="D20" s="1"/>
      <c r="E20" s="1"/>
      <c r="F20" s="9"/>
      <c r="G20" s="8"/>
      <c r="H20" s="8"/>
      <c r="I20" s="2"/>
    </row>
    <row r="21" spans="1:10" ht="21.75" customHeight="1" x14ac:dyDescent="0.2">
      <c r="E21" s="1" t="s">
        <v>86</v>
      </c>
      <c r="F21" s="5"/>
    </row>
    <row r="22" spans="1:10" ht="21.75" customHeight="1" x14ac:dyDescent="0.2">
      <c r="E22" s="3" t="s">
        <v>251</v>
      </c>
      <c r="F22" s="3"/>
      <c r="G22" s="1"/>
      <c r="H22" s="1"/>
    </row>
    <row r="23" spans="1:10" ht="21.75" customHeight="1" x14ac:dyDescent="0.2">
      <c r="E23" s="41" t="s">
        <v>87</v>
      </c>
      <c r="F23" s="42" t="s">
        <v>88</v>
      </c>
      <c r="G23" s="42" t="s">
        <v>89</v>
      </c>
      <c r="H23" s="42" t="s">
        <v>90</v>
      </c>
      <c r="I23" s="2"/>
      <c r="J23" s="7"/>
    </row>
    <row r="24" spans="1:10" ht="33.75" customHeight="1" x14ac:dyDescent="0.2">
      <c r="E24" s="43" t="s">
        <v>91</v>
      </c>
      <c r="F24" s="105">
        <v>0.8</v>
      </c>
      <c r="G24" s="42" t="s">
        <v>92</v>
      </c>
      <c r="H24" s="44" t="s">
        <v>93</v>
      </c>
      <c r="I24" s="35"/>
      <c r="J24" s="7"/>
    </row>
    <row r="25" spans="1:10" ht="45" customHeight="1" x14ac:dyDescent="0.2">
      <c r="E25" s="58" t="s">
        <v>176</v>
      </c>
      <c r="F25" s="45">
        <v>0</v>
      </c>
      <c r="G25" s="42" t="s">
        <v>92</v>
      </c>
      <c r="H25" s="44" t="s">
        <v>94</v>
      </c>
      <c r="I25" s="2"/>
      <c r="J25" s="7"/>
    </row>
    <row r="26" spans="1:10" ht="21.75" customHeight="1" x14ac:dyDescent="0.2">
      <c r="E26" s="41" t="s">
        <v>95</v>
      </c>
      <c r="F26" s="45">
        <v>25</v>
      </c>
      <c r="G26" s="42" t="s">
        <v>252</v>
      </c>
      <c r="H26" s="46" t="s">
        <v>253</v>
      </c>
      <c r="I26" s="2"/>
      <c r="J26" s="7"/>
    </row>
    <row r="27" spans="1:10" ht="21.75" customHeight="1" x14ac:dyDescent="0.2">
      <c r="E27" s="41" t="s">
        <v>96</v>
      </c>
      <c r="F27" s="47">
        <v>0.1</v>
      </c>
      <c r="G27" s="42" t="s">
        <v>92</v>
      </c>
      <c r="H27" s="46" t="s">
        <v>97</v>
      </c>
      <c r="I27" s="1"/>
      <c r="J27" s="7"/>
    </row>
    <row r="28" spans="1:10" ht="21.75" customHeight="1" x14ac:dyDescent="0.2">
      <c r="E28" s="61" t="s">
        <v>175</v>
      </c>
      <c r="F28" s="47">
        <v>0.5</v>
      </c>
      <c r="G28" s="48" t="s">
        <v>98</v>
      </c>
      <c r="H28" s="46" t="s">
        <v>99</v>
      </c>
      <c r="I28" s="1"/>
      <c r="J28" s="7"/>
    </row>
    <row r="29" spans="1:10" ht="45" customHeight="1" x14ac:dyDescent="0.2">
      <c r="E29" s="107" t="s">
        <v>177</v>
      </c>
      <c r="F29" s="47">
        <v>0.5</v>
      </c>
      <c r="G29" s="48" t="s">
        <v>100</v>
      </c>
      <c r="H29" s="46" t="s">
        <v>254</v>
      </c>
      <c r="I29" s="1"/>
      <c r="J29" s="7"/>
    </row>
    <row r="30" spans="1:10" x14ac:dyDescent="0.2">
      <c r="E30" s="3"/>
      <c r="F30" s="3"/>
      <c r="G30" s="1"/>
      <c r="H30" s="1"/>
    </row>
    <row r="31" spans="1:10" ht="21.75" customHeight="1" x14ac:dyDescent="0.2">
      <c r="E31" s="3" t="s">
        <v>255</v>
      </c>
      <c r="F31" s="3"/>
      <c r="G31" s="1"/>
      <c r="H31" s="1"/>
    </row>
    <row r="32" spans="1:10" ht="21.75" customHeight="1" x14ac:dyDescent="0.2">
      <c r="E32" s="41" t="s">
        <v>256</v>
      </c>
      <c r="F32" s="42" t="s">
        <v>257</v>
      </c>
      <c r="G32" s="42" t="s">
        <v>89</v>
      </c>
      <c r="H32" s="1"/>
    </row>
    <row r="33" spans="5:8" ht="21.75" customHeight="1" x14ac:dyDescent="0.2">
      <c r="E33" s="43" t="s">
        <v>103</v>
      </c>
      <c r="F33" s="50">
        <v>43</v>
      </c>
      <c r="G33" s="51" t="s">
        <v>104</v>
      </c>
      <c r="H33" s="1"/>
    </row>
    <row r="34" spans="5:8" ht="21.75" customHeight="1" x14ac:dyDescent="0.2">
      <c r="E34" s="43" t="s">
        <v>105</v>
      </c>
      <c r="F34" s="50">
        <v>40</v>
      </c>
      <c r="G34" s="51" t="s">
        <v>104</v>
      </c>
      <c r="H34" s="1"/>
    </row>
    <row r="35" spans="5:8" ht="33" customHeight="1" x14ac:dyDescent="0.2">
      <c r="E35" s="43" t="s">
        <v>106</v>
      </c>
      <c r="F35" s="50">
        <v>15</v>
      </c>
      <c r="G35" s="51" t="s">
        <v>104</v>
      </c>
      <c r="H35" s="1"/>
    </row>
    <row r="36" spans="5:8" ht="21.75" customHeight="1" x14ac:dyDescent="0.2">
      <c r="E36" s="43" t="s">
        <v>107</v>
      </c>
      <c r="F36" s="50">
        <v>24</v>
      </c>
      <c r="G36" s="51" t="s">
        <v>104</v>
      </c>
      <c r="H36" s="1"/>
    </row>
    <row r="37" spans="5:8" s="7" customFormat="1" ht="21.75" customHeight="1" x14ac:dyDescent="0.2">
      <c r="E37" s="43" t="s">
        <v>108</v>
      </c>
      <c r="F37" s="50">
        <v>20</v>
      </c>
      <c r="G37" s="51" t="s">
        <v>104</v>
      </c>
      <c r="H37" s="1"/>
    </row>
    <row r="38" spans="5:8" s="7" customFormat="1" ht="21.75" customHeight="1" x14ac:dyDescent="0.2">
      <c r="E38" s="43" t="s">
        <v>109</v>
      </c>
      <c r="F38" s="50">
        <v>24</v>
      </c>
      <c r="G38" s="51" t="s">
        <v>104</v>
      </c>
      <c r="H38" s="1"/>
    </row>
    <row r="39" spans="5:8" s="7" customFormat="1" ht="21.75" customHeight="1" x14ac:dyDescent="0.2">
      <c r="E39" s="49" t="s">
        <v>110</v>
      </c>
      <c r="F39" s="50">
        <v>0</v>
      </c>
      <c r="G39" s="51" t="s">
        <v>104</v>
      </c>
      <c r="H39" s="1"/>
    </row>
    <row r="40" spans="5:8" x14ac:dyDescent="0.2">
      <c r="E40" s="3"/>
      <c r="F40" s="3"/>
      <c r="G40" s="1"/>
      <c r="H40" s="1"/>
    </row>
    <row r="41" spans="5:8" ht="21.75" customHeight="1" x14ac:dyDescent="0.2">
      <c r="E41" s="3" t="s">
        <v>258</v>
      </c>
      <c r="F41" s="3"/>
      <c r="G41" s="1"/>
      <c r="H41" s="1"/>
    </row>
    <row r="42" spans="5:8" ht="21.75" customHeight="1" x14ac:dyDescent="0.2">
      <c r="E42" s="41" t="s">
        <v>256</v>
      </c>
      <c r="F42" s="42" t="s">
        <v>259</v>
      </c>
      <c r="G42" s="42" t="s">
        <v>89</v>
      </c>
      <c r="H42" s="1"/>
    </row>
    <row r="43" spans="5:8" ht="33.75" customHeight="1" x14ac:dyDescent="0.2">
      <c r="E43" s="52" t="s">
        <v>111</v>
      </c>
      <c r="F43" s="53">
        <v>7.0000000000000007E-2</v>
      </c>
      <c r="G43" s="46" t="s">
        <v>112</v>
      </c>
      <c r="H43" s="1"/>
    </row>
    <row r="44" spans="5:8" ht="33.75" customHeight="1" x14ac:dyDescent="0.2">
      <c r="E44" s="52" t="s">
        <v>113</v>
      </c>
      <c r="F44" s="54">
        <v>3.5000000000000003E-2</v>
      </c>
      <c r="G44" s="46" t="s">
        <v>112</v>
      </c>
      <c r="H44" s="1"/>
    </row>
    <row r="45" spans="5:8" s="7" customFormat="1" ht="45" customHeight="1" x14ac:dyDescent="0.2">
      <c r="E45" s="52" t="s">
        <v>114</v>
      </c>
      <c r="F45" s="53">
        <v>0.17</v>
      </c>
      <c r="G45" s="46" t="s">
        <v>112</v>
      </c>
      <c r="H45" s="1"/>
    </row>
    <row r="46" spans="5:8" s="7" customFormat="1" ht="44.25" customHeight="1" x14ac:dyDescent="0.2">
      <c r="E46" s="55" t="s">
        <v>115</v>
      </c>
      <c r="F46" s="47">
        <v>0.4</v>
      </c>
      <c r="G46" s="46" t="s">
        <v>112</v>
      </c>
      <c r="H46" s="1"/>
    </row>
    <row r="47" spans="5:8" s="7" customFormat="1" x14ac:dyDescent="0.2">
      <c r="E47" s="1"/>
      <c r="F47" s="1"/>
      <c r="G47" s="1"/>
      <c r="H47" s="1"/>
    </row>
    <row r="48" spans="5:8" ht="21.75" customHeight="1" x14ac:dyDescent="0.2">
      <c r="E48" s="3" t="s">
        <v>260</v>
      </c>
      <c r="F48" s="3"/>
      <c r="G48" s="1"/>
      <c r="H48" s="1"/>
    </row>
    <row r="49" spans="5:8" ht="21.75" customHeight="1" x14ac:dyDescent="0.2">
      <c r="E49" s="41" t="s">
        <v>256</v>
      </c>
      <c r="F49" s="42" t="s">
        <v>261</v>
      </c>
      <c r="G49" s="42" t="s">
        <v>89</v>
      </c>
      <c r="H49" s="1"/>
    </row>
    <row r="50" spans="5:8" ht="21.75" customHeight="1" x14ac:dyDescent="0.2">
      <c r="E50" s="52" t="s">
        <v>116</v>
      </c>
      <c r="F50" s="45">
        <v>50</v>
      </c>
      <c r="G50" s="51" t="s">
        <v>178</v>
      </c>
      <c r="H50" s="1"/>
    </row>
    <row r="51" spans="5:8" ht="21.75" customHeight="1" x14ac:dyDescent="0.2">
      <c r="E51" s="52" t="s">
        <v>107</v>
      </c>
      <c r="F51" s="45">
        <v>50</v>
      </c>
      <c r="G51" s="51" t="s">
        <v>178</v>
      </c>
      <c r="H51" s="1"/>
    </row>
    <row r="52" spans="5:8" s="7" customFormat="1" ht="21.75" customHeight="1" x14ac:dyDescent="0.2">
      <c r="E52" s="52" t="s">
        <v>117</v>
      </c>
      <c r="F52" s="45">
        <v>50</v>
      </c>
      <c r="G52" s="51" t="s">
        <v>178</v>
      </c>
      <c r="H52" s="1"/>
    </row>
    <row r="53" spans="5:8" s="7" customFormat="1" ht="21.75" customHeight="1" x14ac:dyDescent="0.2">
      <c r="E53" s="55" t="s">
        <v>118</v>
      </c>
      <c r="F53" s="45">
        <v>54</v>
      </c>
      <c r="G53" s="51" t="s">
        <v>178</v>
      </c>
      <c r="H53" s="1"/>
    </row>
    <row r="54" spans="5:8" ht="21.75" customHeight="1" x14ac:dyDescent="0.2">
      <c r="E54" s="52" t="s">
        <v>119</v>
      </c>
      <c r="F54" s="45">
        <v>55</v>
      </c>
      <c r="G54" s="51" t="s">
        <v>178</v>
      </c>
      <c r="H54" s="1"/>
    </row>
    <row r="55" spans="5:8" ht="21.75" customHeight="1" x14ac:dyDescent="0.2">
      <c r="E55" s="52" t="s">
        <v>109</v>
      </c>
      <c r="F55" s="45">
        <v>90</v>
      </c>
      <c r="G55" s="51" t="s">
        <v>178</v>
      </c>
      <c r="H55" s="1"/>
    </row>
    <row r="56" spans="5:8" s="7" customFormat="1" ht="21.75" customHeight="1" x14ac:dyDescent="0.2">
      <c r="E56" s="52" t="s">
        <v>120</v>
      </c>
      <c r="F56" s="45">
        <v>67</v>
      </c>
      <c r="G56" s="51" t="s">
        <v>178</v>
      </c>
      <c r="H56" s="1"/>
    </row>
    <row r="57" spans="5:8" s="7" customFormat="1" ht="21.75" customHeight="1" x14ac:dyDescent="0.2">
      <c r="E57" s="55" t="s">
        <v>121</v>
      </c>
      <c r="F57" s="45">
        <v>85</v>
      </c>
      <c r="G57" s="51" t="s">
        <v>178</v>
      </c>
      <c r="H57" s="1"/>
    </row>
    <row r="58" spans="5:8" s="7" customFormat="1" ht="21.75" customHeight="1" x14ac:dyDescent="0.2">
      <c r="E58" s="52" t="s">
        <v>122</v>
      </c>
      <c r="F58" s="42" t="s">
        <v>123</v>
      </c>
      <c r="G58" s="51" t="s">
        <v>178</v>
      </c>
      <c r="H58" s="1"/>
    </row>
    <row r="59" spans="5:8" s="7" customFormat="1" ht="21.75" customHeight="1" x14ac:dyDescent="0.2">
      <c r="E59" s="52" t="s">
        <v>124</v>
      </c>
      <c r="F59" s="42" t="s">
        <v>123</v>
      </c>
      <c r="G59" s="51" t="s">
        <v>178</v>
      </c>
      <c r="H59" s="1"/>
    </row>
    <row r="60" spans="5:8" s="7" customFormat="1" ht="21.75" customHeight="1" x14ac:dyDescent="0.2">
      <c r="E60" s="52" t="s">
        <v>125</v>
      </c>
      <c r="F60" s="45">
        <v>5</v>
      </c>
      <c r="G60" s="51" t="s">
        <v>178</v>
      </c>
      <c r="H60" s="1"/>
    </row>
    <row r="61" spans="5:8" s="7" customFormat="1" x14ac:dyDescent="0.2">
      <c r="E61" s="1"/>
      <c r="F61" s="1"/>
      <c r="G61" s="1"/>
      <c r="H61" s="1"/>
    </row>
    <row r="62" spans="5:8" ht="21.75" customHeight="1" x14ac:dyDescent="0.2">
      <c r="E62" s="3" t="s">
        <v>262</v>
      </c>
      <c r="F62" s="3"/>
      <c r="G62" s="1"/>
      <c r="H62" s="1"/>
    </row>
    <row r="63" spans="5:8" ht="21.75" customHeight="1" x14ac:dyDescent="0.2">
      <c r="E63" s="41" t="s">
        <v>256</v>
      </c>
      <c r="F63" s="42" t="s">
        <v>263</v>
      </c>
      <c r="G63" s="42" t="s">
        <v>89</v>
      </c>
      <c r="H63" s="1"/>
    </row>
    <row r="64" spans="5:8" ht="21.75" customHeight="1" x14ac:dyDescent="0.2">
      <c r="E64" s="52" t="s">
        <v>116</v>
      </c>
      <c r="F64" s="45">
        <v>5</v>
      </c>
      <c r="G64" s="56" t="s">
        <v>126</v>
      </c>
      <c r="H64" s="1"/>
    </row>
    <row r="65" spans="5:10" ht="21.75" customHeight="1" x14ac:dyDescent="0.2">
      <c r="E65" s="52" t="s">
        <v>107</v>
      </c>
      <c r="F65" s="45">
        <v>50</v>
      </c>
      <c r="G65" s="56" t="s">
        <v>126</v>
      </c>
      <c r="H65" s="1"/>
    </row>
    <row r="66" spans="5:10" s="7" customFormat="1" ht="21.75" customHeight="1" x14ac:dyDescent="0.2">
      <c r="E66" s="52" t="s">
        <v>117</v>
      </c>
      <c r="F66" s="57" t="s">
        <v>92</v>
      </c>
      <c r="G66" s="56" t="s">
        <v>126</v>
      </c>
      <c r="H66" s="1"/>
    </row>
    <row r="67" spans="5:10" s="7" customFormat="1" ht="21.75" customHeight="1" x14ac:dyDescent="0.2">
      <c r="E67" s="55" t="s">
        <v>118</v>
      </c>
      <c r="F67" s="57" t="s">
        <v>92</v>
      </c>
      <c r="G67" s="56" t="s">
        <v>126</v>
      </c>
      <c r="H67" s="1"/>
    </row>
    <row r="68" spans="5:10" ht="21.75" customHeight="1" x14ac:dyDescent="0.2">
      <c r="E68" s="52" t="s">
        <v>119</v>
      </c>
      <c r="F68" s="45">
        <v>0</v>
      </c>
      <c r="G68" s="56" t="s">
        <v>126</v>
      </c>
      <c r="H68" s="1"/>
    </row>
    <row r="69" spans="5:10" ht="21.75" customHeight="1" x14ac:dyDescent="0.2">
      <c r="E69" s="52" t="s">
        <v>109</v>
      </c>
      <c r="F69" s="45">
        <v>10</v>
      </c>
      <c r="G69" s="56" t="s">
        <v>126</v>
      </c>
      <c r="H69" s="1"/>
    </row>
    <row r="70" spans="5:10" s="7" customFormat="1" ht="21.75" customHeight="1" x14ac:dyDescent="0.2">
      <c r="E70" s="52" t="s">
        <v>120</v>
      </c>
      <c r="F70" s="45">
        <v>20</v>
      </c>
      <c r="G70" s="56" t="s">
        <v>126</v>
      </c>
      <c r="H70" s="1"/>
    </row>
    <row r="71" spans="5:10" s="7" customFormat="1" ht="21.75" customHeight="1" x14ac:dyDescent="0.2">
      <c r="E71" s="55" t="s">
        <v>121</v>
      </c>
      <c r="F71" s="45">
        <v>100</v>
      </c>
      <c r="G71" s="56" t="s">
        <v>126</v>
      </c>
      <c r="H71" s="1"/>
    </row>
    <row r="72" spans="5:10" s="7" customFormat="1" ht="21.75" customHeight="1" x14ac:dyDescent="0.2">
      <c r="E72" s="52" t="s">
        <v>122</v>
      </c>
      <c r="F72" s="42" t="s">
        <v>123</v>
      </c>
      <c r="G72" s="56" t="s">
        <v>126</v>
      </c>
      <c r="H72" s="1"/>
    </row>
    <row r="73" spans="5:10" s="7" customFormat="1" ht="21.75" customHeight="1" x14ac:dyDescent="0.2">
      <c r="E73" s="52" t="s">
        <v>124</v>
      </c>
      <c r="F73" s="42" t="s">
        <v>123</v>
      </c>
      <c r="G73" s="56" t="s">
        <v>126</v>
      </c>
      <c r="H73" s="1"/>
    </row>
    <row r="74" spans="5:10" s="7" customFormat="1" ht="21.75" customHeight="1" x14ac:dyDescent="0.2">
      <c r="E74" s="52" t="s">
        <v>125</v>
      </c>
      <c r="F74" s="45">
        <v>100</v>
      </c>
      <c r="G74" s="56" t="s">
        <v>126</v>
      </c>
      <c r="H74" s="1"/>
    </row>
    <row r="75" spans="5:10" s="7" customFormat="1" x14ac:dyDescent="0.2">
      <c r="E75" s="1"/>
      <c r="F75" s="1"/>
      <c r="G75" s="1"/>
      <c r="H75" s="1"/>
    </row>
    <row r="76" spans="5:10" ht="21.75" customHeight="1" x14ac:dyDescent="0.2">
      <c r="E76" s="3" t="s">
        <v>127</v>
      </c>
      <c r="F76" s="3"/>
      <c r="G76" s="1"/>
      <c r="H76" s="1"/>
    </row>
    <row r="77" spans="5:10" ht="21.75" customHeight="1" x14ac:dyDescent="0.2">
      <c r="E77" s="41" t="s">
        <v>87</v>
      </c>
      <c r="F77" s="42" t="s">
        <v>88</v>
      </c>
      <c r="G77" s="42" t="s">
        <v>89</v>
      </c>
      <c r="H77" s="42" t="s">
        <v>90</v>
      </c>
    </row>
    <row r="78" spans="5:10" ht="21.75" customHeight="1" x14ac:dyDescent="0.2">
      <c r="E78" s="58" t="s">
        <v>180</v>
      </c>
      <c r="F78" s="50">
        <v>1</v>
      </c>
      <c r="G78" s="59" t="s">
        <v>179</v>
      </c>
      <c r="H78" s="60" t="s">
        <v>264</v>
      </c>
    </row>
    <row r="79" spans="5:10" ht="21.75" customHeight="1" x14ac:dyDescent="0.2">
      <c r="E79" s="61" t="s">
        <v>128</v>
      </c>
      <c r="F79" s="50">
        <v>298</v>
      </c>
      <c r="G79" s="59" t="s">
        <v>265</v>
      </c>
      <c r="H79" s="62" t="s">
        <v>266</v>
      </c>
      <c r="I79" s="2"/>
      <c r="J79" s="7"/>
    </row>
    <row r="80" spans="5:10" x14ac:dyDescent="0.2">
      <c r="E80" s="36"/>
      <c r="F80" s="36"/>
      <c r="G80" s="36"/>
      <c r="H80" s="36"/>
    </row>
    <row r="81" spans="5:10" ht="21.75" customHeight="1" x14ac:dyDescent="0.2">
      <c r="E81" s="37" t="s">
        <v>219</v>
      </c>
      <c r="F81" s="37"/>
      <c r="G81" s="8"/>
      <c r="H81" s="8"/>
    </row>
    <row r="82" spans="5:10" ht="21.75" customHeight="1" x14ac:dyDescent="0.2">
      <c r="E82" s="61" t="s">
        <v>157</v>
      </c>
      <c r="F82" s="59" t="s">
        <v>218</v>
      </c>
      <c r="G82" s="59" t="s">
        <v>89</v>
      </c>
      <c r="H82" s="38"/>
    </row>
    <row r="83" spans="5:10" ht="21.75" customHeight="1" x14ac:dyDescent="0.2">
      <c r="E83" s="58" t="s">
        <v>129</v>
      </c>
      <c r="F83" s="63">
        <f>1.21*50*10^-6</f>
        <v>6.05E-5</v>
      </c>
      <c r="G83" s="64" t="s">
        <v>232</v>
      </c>
      <c r="H83" s="39"/>
    </row>
    <row r="84" spans="5:10" ht="21.75" customHeight="1" x14ac:dyDescent="0.2">
      <c r="E84" s="58" t="s">
        <v>130</v>
      </c>
      <c r="F84" s="63">
        <f>1.21*60*10^-6</f>
        <v>7.2599999999999989E-5</v>
      </c>
      <c r="G84" s="64" t="s">
        <v>232</v>
      </c>
      <c r="H84" s="40"/>
      <c r="I84" s="2"/>
      <c r="J84" s="7"/>
    </row>
  </sheetData>
  <sheetProtection password="C503" sheet="1" objects="1" scenarios="1"/>
  <mergeCells count="7">
    <mergeCell ref="C17:E17"/>
    <mergeCell ref="C18:E18"/>
    <mergeCell ref="C19:E19"/>
    <mergeCell ref="A3:I3"/>
    <mergeCell ref="C12:E12"/>
    <mergeCell ref="C13:E13"/>
    <mergeCell ref="C16:E16"/>
  </mergeCells>
  <phoneticPr fontId="2"/>
  <pageMargins left="0.70866141732283472" right="0.70866141732283472" top="0.74803149606299213" bottom="0.74803149606299213" header="0.31496062992125984" footer="0.31496062992125984"/>
  <pageSetup paperSize="9" scale="80" fitToHeight="2" orientation="portrait" r:id="rId1"/>
  <rowBreaks count="1" manualBreakCount="1">
    <brk id="2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U78"/>
  <sheetViews>
    <sheetView view="pageBreakPreview" zoomScale="80" zoomScaleNormal="80" zoomScaleSheetLayoutView="80" workbookViewId="0"/>
  </sheetViews>
  <sheetFormatPr defaultColWidth="9" defaultRowHeight="14" x14ac:dyDescent="0.2"/>
  <cols>
    <col min="1" max="1" width="1.6328125" style="92" customWidth="1"/>
    <col min="2" max="2" width="14.7265625" style="92" customWidth="1"/>
    <col min="3" max="9" width="11.453125" style="92" customWidth="1"/>
    <col min="10" max="10" width="11.453125" style="7" customWidth="1"/>
    <col min="11" max="13" width="11.453125" style="92" customWidth="1"/>
    <col min="14" max="16384" width="9" style="92"/>
  </cols>
  <sheetData>
    <row r="1" spans="1:13" ht="18" customHeight="1" x14ac:dyDescent="0.2">
      <c r="M1" s="93" t="str">
        <f>'MPS(input)'!K1</f>
        <v>Monitoring Spreadsheet: JCM_MM_AM001_ver01.0</v>
      </c>
    </row>
    <row r="2" spans="1:13" ht="18" customHeight="1" x14ac:dyDescent="0.2">
      <c r="M2" s="93" t="str">
        <f>'MPS(input)'!K2</f>
        <v>Reference Number: MM001</v>
      </c>
    </row>
    <row r="3" spans="1:13" ht="27.75" customHeight="1" x14ac:dyDescent="0.2">
      <c r="A3" s="109" t="s">
        <v>187</v>
      </c>
      <c r="B3" s="12"/>
      <c r="C3" s="12"/>
      <c r="D3" s="12"/>
      <c r="E3" s="12"/>
      <c r="F3" s="12"/>
      <c r="G3" s="12"/>
      <c r="H3" s="12"/>
      <c r="I3" s="12"/>
      <c r="J3" s="12"/>
      <c r="K3" s="12"/>
      <c r="L3" s="12"/>
      <c r="M3" s="12"/>
    </row>
    <row r="4" spans="1:13" ht="11.25" customHeight="1" x14ac:dyDescent="0.2"/>
    <row r="5" spans="1:13" ht="18.75" customHeight="1" x14ac:dyDescent="0.2">
      <c r="A5" s="26" t="s">
        <v>70</v>
      </c>
      <c r="B5" s="27"/>
      <c r="C5" s="28"/>
      <c r="D5" s="29"/>
      <c r="E5" s="27"/>
      <c r="F5" s="27"/>
      <c r="G5" s="27"/>
      <c r="H5" s="27"/>
      <c r="I5" s="27"/>
      <c r="J5" s="27"/>
      <c r="K5" s="27"/>
      <c r="L5" s="27"/>
      <c r="M5" s="27"/>
    </row>
    <row r="6" spans="1:13" ht="18.75" customHeight="1" x14ac:dyDescent="0.2">
      <c r="A6" s="30"/>
      <c r="B6" s="207" t="s">
        <v>71</v>
      </c>
      <c r="C6" s="95">
        <v>1</v>
      </c>
      <c r="D6" s="95">
        <v>2</v>
      </c>
      <c r="E6" s="95">
        <v>3</v>
      </c>
      <c r="F6" s="95">
        <v>4</v>
      </c>
      <c r="G6" s="95">
        <v>5</v>
      </c>
      <c r="H6" s="95">
        <v>6</v>
      </c>
      <c r="I6" s="95">
        <v>7</v>
      </c>
      <c r="J6" s="95">
        <v>8</v>
      </c>
      <c r="K6" s="95">
        <v>9</v>
      </c>
      <c r="L6" s="95">
        <v>10</v>
      </c>
      <c r="M6" s="95">
        <v>11</v>
      </c>
    </row>
    <row r="7" spans="1:13" ht="36" customHeight="1" x14ac:dyDescent="0.2">
      <c r="A7" s="94"/>
      <c r="B7" s="208"/>
      <c r="C7" s="14" t="s">
        <v>165</v>
      </c>
      <c r="D7" s="14" t="s">
        <v>136</v>
      </c>
      <c r="E7" s="15" t="s">
        <v>167</v>
      </c>
      <c r="F7" s="14" t="s">
        <v>153</v>
      </c>
      <c r="G7" s="15" t="s">
        <v>166</v>
      </c>
      <c r="H7" s="14" t="s">
        <v>152</v>
      </c>
      <c r="I7" s="14" t="s">
        <v>168</v>
      </c>
      <c r="J7" s="14" t="s">
        <v>154</v>
      </c>
      <c r="K7" s="14" t="s">
        <v>137</v>
      </c>
      <c r="L7" s="14" t="s">
        <v>138</v>
      </c>
      <c r="M7" s="14" t="s">
        <v>169</v>
      </c>
    </row>
    <row r="8" spans="1:13" ht="19.5" customHeight="1" x14ac:dyDescent="0.2">
      <c r="A8" s="94"/>
      <c r="B8" s="96" t="s">
        <v>267</v>
      </c>
      <c r="C8" s="102">
        <f>'MPS(input)'!E19</f>
        <v>0.13708730693016882</v>
      </c>
      <c r="D8" s="102">
        <f>'MPS(input)'!E20</f>
        <v>3.8872919013340272E-2</v>
      </c>
      <c r="E8" s="102">
        <f>'MPS(input)'!E24</f>
        <v>0</v>
      </c>
      <c r="F8" s="102">
        <f>'MPS(input)'!E22</f>
        <v>0.15146309362290639</v>
      </c>
      <c r="G8" s="103">
        <f>'MPS(input)'!E23</f>
        <v>0</v>
      </c>
      <c r="H8" s="102">
        <f>'MPS(input)'!E21</f>
        <v>0.44377988293066856</v>
      </c>
      <c r="I8" s="102">
        <f>'MPS(input)'!E28</f>
        <v>2.8508539207302161E-2</v>
      </c>
      <c r="J8" s="102">
        <f>'MPS(input)'!E26</f>
        <v>0.17659920251026906</v>
      </c>
      <c r="K8" s="102">
        <f>'MPS(input)'!E25</f>
        <v>1.5015375095615817E-2</v>
      </c>
      <c r="L8" s="102">
        <f>'MPS(input)'!E27</f>
        <v>5.3370106863921641E-3</v>
      </c>
      <c r="M8" s="102">
        <f>'MPS(input)'!E29</f>
        <v>3.3366700033366698E-3</v>
      </c>
    </row>
    <row r="9" spans="1:13" ht="19.5" customHeight="1" x14ac:dyDescent="0.2">
      <c r="A9" s="94"/>
      <c r="B9" s="96" t="s">
        <v>155</v>
      </c>
      <c r="C9" s="209">
        <f>'MPS(input)'!$E$31/100</f>
        <v>0.39500000000000002</v>
      </c>
      <c r="D9" s="210"/>
      <c r="E9" s="210"/>
      <c r="F9" s="210"/>
      <c r="G9" s="210"/>
      <c r="H9" s="210"/>
      <c r="I9" s="210"/>
      <c r="J9" s="210"/>
      <c r="K9" s="210"/>
      <c r="L9" s="210"/>
      <c r="M9" s="211"/>
    </row>
    <row r="10" spans="1:13" ht="19.5" customHeight="1" x14ac:dyDescent="0.2">
      <c r="A10" s="94"/>
      <c r="B10" s="96" t="s">
        <v>268</v>
      </c>
      <c r="C10" s="97">
        <f>'MPS(calc_process)'!F34/100</f>
        <v>0.4</v>
      </c>
      <c r="D10" s="97">
        <f>'MPS(calc_process)'!F36/100</f>
        <v>0.24</v>
      </c>
      <c r="E10" s="98">
        <f>'MPS(calc_process)'!F38/100</f>
        <v>0.24</v>
      </c>
      <c r="F10" s="97">
        <f>'MPS(calc_process)'!F33/100</f>
        <v>0.43</v>
      </c>
      <c r="G10" s="98">
        <f>'MPS(calc_process)'!F37/100</f>
        <v>0.2</v>
      </c>
      <c r="H10" s="97">
        <f>'MPS(calc_process)'!F35/100</f>
        <v>0.15</v>
      </c>
      <c r="I10" s="97">
        <f>'MPS(calc_process)'!F39/100</f>
        <v>0</v>
      </c>
      <c r="J10" s="97">
        <f>'MPS(calc_process)'!F39/100</f>
        <v>0</v>
      </c>
      <c r="K10" s="98">
        <f>'MPS(calc_process)'!F39/100</f>
        <v>0</v>
      </c>
      <c r="L10" s="97">
        <f>'MPS(calc_process)'!F39/100</f>
        <v>0</v>
      </c>
      <c r="M10" s="97">
        <f>'MPS(calc_process)'!F39/100</f>
        <v>0</v>
      </c>
    </row>
    <row r="11" spans="1:13" ht="19.5" customHeight="1" x14ac:dyDescent="0.2">
      <c r="A11" s="94"/>
      <c r="B11" s="96" t="s">
        <v>269</v>
      </c>
      <c r="C11" s="14">
        <f>'MPS(calc_process)'!F43</f>
        <v>7.0000000000000007E-2</v>
      </c>
      <c r="D11" s="14">
        <f>'MPS(calc_process)'!F43</f>
        <v>7.0000000000000007E-2</v>
      </c>
      <c r="E11" s="15">
        <f>'MPS(calc_process)'!F43</f>
        <v>7.0000000000000007E-2</v>
      </c>
      <c r="F11" s="14">
        <f>'MPS(calc_process)'!F44</f>
        <v>3.5000000000000003E-2</v>
      </c>
      <c r="G11" s="15">
        <f>'MPS(calc_process)'!F45</f>
        <v>0.17</v>
      </c>
      <c r="H11" s="14">
        <f>'MPS(calc_process)'!F46</f>
        <v>0.4</v>
      </c>
      <c r="I11" s="16"/>
      <c r="J11" s="16"/>
      <c r="K11" s="16"/>
      <c r="L11" s="16"/>
      <c r="M11" s="16"/>
    </row>
    <row r="12" spans="1:13" ht="19.5" customHeight="1" x14ac:dyDescent="0.2">
      <c r="A12" s="94"/>
      <c r="B12" s="96" t="s">
        <v>270</v>
      </c>
      <c r="C12" s="97">
        <f>'MPS(calc_process)'!F50/100</f>
        <v>0.5</v>
      </c>
      <c r="D12" s="97">
        <f>'MPS(calc_process)'!F51/100</f>
        <v>0.5</v>
      </c>
      <c r="E12" s="98">
        <f>'MPS(calc_process)'!F55/100</f>
        <v>0.9</v>
      </c>
      <c r="F12" s="97">
        <f>'MPS(calc_process)'!F53/100</f>
        <v>0.54</v>
      </c>
      <c r="G12" s="98">
        <f>'MPS(calc_process)'!F54/100</f>
        <v>0.55000000000000004</v>
      </c>
      <c r="H12" s="97">
        <f>'MPS(calc_process)'!F52/100</f>
        <v>0.5</v>
      </c>
      <c r="I12" s="98">
        <v>0</v>
      </c>
      <c r="J12" s="97">
        <f>'MPS(calc_process)'!F57/100</f>
        <v>0.85</v>
      </c>
      <c r="K12" s="97">
        <f>'MPS(calc_process)'!F56/100</f>
        <v>0.67</v>
      </c>
      <c r="L12" s="98">
        <v>0</v>
      </c>
      <c r="M12" s="97">
        <f>'MPS(calc_process)'!F60/100</f>
        <v>0.05</v>
      </c>
    </row>
    <row r="13" spans="1:13" ht="19.5" customHeight="1" x14ac:dyDescent="0.2">
      <c r="A13" s="94"/>
      <c r="B13" s="96" t="s">
        <v>271</v>
      </c>
      <c r="C13" s="97">
        <f>'MPS(calc_process)'!F64/100</f>
        <v>0.05</v>
      </c>
      <c r="D13" s="97">
        <f>'MPS(calc_process)'!F65/100</f>
        <v>0.5</v>
      </c>
      <c r="E13" s="98">
        <f>'MPS(calc_process)'!F69/100</f>
        <v>0.1</v>
      </c>
      <c r="F13" s="98">
        <v>0</v>
      </c>
      <c r="G13" s="98">
        <f>'MPS(calc_process)'!F68/100</f>
        <v>0</v>
      </c>
      <c r="H13" s="98">
        <v>0</v>
      </c>
      <c r="I13" s="98">
        <v>0</v>
      </c>
      <c r="J13" s="97">
        <f>'MPS(calc_process)'!F71/100</f>
        <v>1</v>
      </c>
      <c r="K13" s="97">
        <f>'MPS(calc_process)'!F70/100</f>
        <v>0.2</v>
      </c>
      <c r="L13" s="98">
        <v>0</v>
      </c>
      <c r="M13" s="97">
        <f>'MPS(calc_process)'!F74/100</f>
        <v>1</v>
      </c>
    </row>
    <row r="14" spans="1:13" ht="18.75" customHeight="1" x14ac:dyDescent="0.2">
      <c r="A14" s="26" t="s">
        <v>72</v>
      </c>
      <c r="B14" s="31"/>
      <c r="C14" s="32"/>
      <c r="D14" s="32"/>
      <c r="E14" s="32"/>
      <c r="F14" s="32"/>
      <c r="G14" s="32"/>
      <c r="H14" s="32"/>
      <c r="I14" s="32"/>
      <c r="J14" s="32"/>
      <c r="K14" s="32"/>
      <c r="L14" s="32"/>
      <c r="M14" s="32"/>
    </row>
    <row r="15" spans="1:13" ht="17.25" customHeight="1" x14ac:dyDescent="0.2">
      <c r="A15" s="94"/>
      <c r="B15" s="92" t="s">
        <v>73</v>
      </c>
    </row>
    <row r="16" spans="1:13" ht="36" customHeight="1" x14ac:dyDescent="0.2">
      <c r="A16" s="30"/>
      <c r="B16" s="17"/>
      <c r="C16" s="15" t="s">
        <v>165</v>
      </c>
      <c r="D16" s="15" t="s">
        <v>136</v>
      </c>
      <c r="E16" s="15" t="s">
        <v>167</v>
      </c>
      <c r="F16" s="15" t="s">
        <v>153</v>
      </c>
      <c r="G16" s="15" t="s">
        <v>166</v>
      </c>
      <c r="H16" s="15" t="s">
        <v>152</v>
      </c>
      <c r="I16" s="15" t="s">
        <v>168</v>
      </c>
      <c r="J16" s="15" t="s">
        <v>154</v>
      </c>
      <c r="K16" s="15" t="s">
        <v>137</v>
      </c>
      <c r="L16" s="15" t="s">
        <v>138</v>
      </c>
      <c r="M16" s="15" t="s">
        <v>169</v>
      </c>
    </row>
    <row r="17" spans="1:13" ht="17.25" customHeight="1" x14ac:dyDescent="0.2">
      <c r="A17" s="94"/>
      <c r="B17" s="33" t="s">
        <v>74</v>
      </c>
      <c r="C17" s="99">
        <f t="shared" ref="C17:M17" si="0">SUMIF($I61:$I78,"&gt;0",C18:C35)*$C$9</f>
        <v>990.93559814472542</v>
      </c>
      <c r="D17" s="99">
        <f t="shared" si="0"/>
        <v>280.99289508793015</v>
      </c>
      <c r="E17" s="99">
        <f t="shared" si="0"/>
        <v>0</v>
      </c>
      <c r="F17" s="99">
        <f t="shared" si="0"/>
        <v>1094.850972253179</v>
      </c>
      <c r="G17" s="99">
        <f t="shared" si="0"/>
        <v>0</v>
      </c>
      <c r="H17" s="99">
        <f t="shared" si="0"/>
        <v>3207.8628837643378</v>
      </c>
      <c r="I17" s="99">
        <f t="shared" si="0"/>
        <v>206.07397565998366</v>
      </c>
      <c r="J17" s="99">
        <f t="shared" si="0"/>
        <v>1276.54733534548</v>
      </c>
      <c r="K17" s="99">
        <f t="shared" si="0"/>
        <v>108.53863887865894</v>
      </c>
      <c r="L17" s="99">
        <f t="shared" si="0"/>
        <v>38.578581746585755</v>
      </c>
      <c r="M17" s="99">
        <f t="shared" si="0"/>
        <v>24.119119119119119</v>
      </c>
    </row>
    <row r="18" spans="1:13" ht="17.25" customHeight="1" x14ac:dyDescent="0.2">
      <c r="A18" s="94"/>
      <c r="B18" s="104">
        <v>1</v>
      </c>
      <c r="C18" s="100">
        <f>IF('MPS(input) (2)'!$D17&gt;0,'MPS(input) (2)'!$D17*C$8,0)</f>
        <v>1463.4070014795523</v>
      </c>
      <c r="D18" s="100">
        <f>IF('MPS(input) (2)'!$D17&gt;0,'MPS(input) (2)'!$D17*D$8,0)</f>
        <v>414.96841046740741</v>
      </c>
      <c r="E18" s="100">
        <f>IF('MPS(input) (2)'!$D17&gt;0,'MPS(input) (2)'!$D17*E$8,0)</f>
        <v>0</v>
      </c>
      <c r="F18" s="100">
        <f>IF('MPS(input) (2)'!$D17&gt;0,'MPS(input) (2)'!$D17*F$8,0)</f>
        <v>1616.8685244245257</v>
      </c>
      <c r="G18" s="100">
        <f>IF('MPS(input) (2)'!$D17&gt;0,'MPS(input) (2)'!$D17*G$8,0)</f>
        <v>0</v>
      </c>
      <c r="H18" s="100">
        <f>IF('MPS(input) (2)'!$D17&gt;0,'MPS(input) (2)'!$D17*H$8,0)</f>
        <v>4737.3502502848869</v>
      </c>
      <c r="I18" s="100">
        <f>IF('MPS(input) (2)'!$D17&gt;0,'MPS(input) (2)'!$D17*I$8,0)</f>
        <v>304.32865603795057</v>
      </c>
      <c r="J18" s="100">
        <f>IF('MPS(input) (2)'!$D17&gt;0,'MPS(input) (2)'!$D17*J$8,0)</f>
        <v>1885.1964867971221</v>
      </c>
      <c r="K18" s="100">
        <f>IF('MPS(input) (2)'!$D17&gt;0,'MPS(input) (2)'!$D17*K$8,0)</f>
        <v>160.28912914569884</v>
      </c>
      <c r="L18" s="100">
        <f>IF('MPS(input) (2)'!$D17&gt;0,'MPS(input) (2)'!$D17*L$8,0)</f>
        <v>56.97258907723635</v>
      </c>
      <c r="M18" s="100">
        <f>IF('MPS(input) (2)'!$D17&gt;0,'MPS(input) (2)'!$D17*M$8,0)</f>
        <v>35.618952285618953</v>
      </c>
    </row>
    <row r="19" spans="1:13" ht="17.25" customHeight="1" x14ac:dyDescent="0.2">
      <c r="A19" s="94"/>
      <c r="B19" s="104">
        <v>2</v>
      </c>
      <c r="C19" s="100">
        <f>IF('MPS(input) (2)'!$D18&gt;0,'MPS(input) (2)'!$D18*C$8,0)</f>
        <v>2508.6977168220897</v>
      </c>
      <c r="D19" s="100">
        <f>IF('MPS(input) (2)'!$D18&gt;0,'MPS(input) (2)'!$D18*D$8,0)</f>
        <v>711.374417944127</v>
      </c>
      <c r="E19" s="100">
        <f>IF('MPS(input) (2)'!$D18&gt;0,'MPS(input) (2)'!$D18*E$8,0)</f>
        <v>0</v>
      </c>
      <c r="F19" s="100">
        <f>IF('MPS(input) (2)'!$D18&gt;0,'MPS(input) (2)'!$D18*F$8,0)</f>
        <v>2771.774613299187</v>
      </c>
      <c r="G19" s="100">
        <f>IF('MPS(input) (2)'!$D18&gt;0,'MPS(input) (2)'!$D18*G$8,0)</f>
        <v>0</v>
      </c>
      <c r="H19" s="100">
        <f>IF('MPS(input) (2)'!$D18&gt;0,'MPS(input) (2)'!$D18*H$8,0)</f>
        <v>8121.1718576312342</v>
      </c>
      <c r="I19" s="100">
        <f>IF('MPS(input) (2)'!$D18&gt;0,'MPS(input) (2)'!$D18*I$8,0)</f>
        <v>521.70626749362953</v>
      </c>
      <c r="J19" s="100">
        <f>IF('MPS(input) (2)'!$D18&gt;0,'MPS(input) (2)'!$D18*J$8,0)</f>
        <v>3231.7654059379238</v>
      </c>
      <c r="K19" s="100">
        <f>IF('MPS(input) (2)'!$D18&gt;0,'MPS(input) (2)'!$D18*K$8,0)</f>
        <v>274.78136424976947</v>
      </c>
      <c r="L19" s="100">
        <f>IF('MPS(input) (2)'!$D18&gt;0,'MPS(input) (2)'!$D18*L$8,0)</f>
        <v>97.667295560976598</v>
      </c>
      <c r="M19" s="100">
        <f>IF('MPS(input) (2)'!$D18&gt;0,'MPS(input) (2)'!$D18*M$8,0)</f>
        <v>61.061061061061061</v>
      </c>
    </row>
    <row r="20" spans="1:13" ht="17.25" customHeight="1" x14ac:dyDescent="0.2">
      <c r="A20" s="94"/>
      <c r="B20" s="104">
        <v>3</v>
      </c>
      <c r="C20" s="100">
        <f>IF('MPS(input) (2)'!$D19&gt;0,'MPS(input) (2)'!$D19*C$8,0)</f>
        <v>2508.6977168220897</v>
      </c>
      <c r="D20" s="100">
        <f>IF('MPS(input) (2)'!$D19&gt;0,'MPS(input) (2)'!$D19*D$8,0)</f>
        <v>711.374417944127</v>
      </c>
      <c r="E20" s="100">
        <f>IF('MPS(input) (2)'!$D19&gt;0,'MPS(input) (2)'!$D19*E$8,0)</f>
        <v>0</v>
      </c>
      <c r="F20" s="100">
        <f>IF('MPS(input) (2)'!$D19&gt;0,'MPS(input) (2)'!$D19*F$8,0)</f>
        <v>2771.774613299187</v>
      </c>
      <c r="G20" s="100">
        <f>IF('MPS(input) (2)'!$D19&gt;0,'MPS(input) (2)'!$D19*G$8,0)</f>
        <v>0</v>
      </c>
      <c r="H20" s="100">
        <f>IF('MPS(input) (2)'!$D19&gt;0,'MPS(input) (2)'!$D19*H$8,0)</f>
        <v>8121.1718576312342</v>
      </c>
      <c r="I20" s="100">
        <f>IF('MPS(input) (2)'!$D19&gt;0,'MPS(input) (2)'!$D19*I$8,0)</f>
        <v>521.70626749362953</v>
      </c>
      <c r="J20" s="100">
        <f>IF('MPS(input) (2)'!$D19&gt;0,'MPS(input) (2)'!$D19*J$8,0)</f>
        <v>3231.7654059379238</v>
      </c>
      <c r="K20" s="100">
        <f>IF('MPS(input) (2)'!$D19&gt;0,'MPS(input) (2)'!$D19*K$8,0)</f>
        <v>274.78136424976947</v>
      </c>
      <c r="L20" s="100">
        <f>IF('MPS(input) (2)'!$D19&gt;0,'MPS(input) (2)'!$D19*L$8,0)</f>
        <v>97.667295560976598</v>
      </c>
      <c r="M20" s="100">
        <f>IF('MPS(input) (2)'!$D19&gt;0,'MPS(input) (2)'!$D19*M$8,0)</f>
        <v>61.061061061061061</v>
      </c>
    </row>
    <row r="21" spans="1:13" ht="17.25" customHeight="1" x14ac:dyDescent="0.2">
      <c r="A21" s="94"/>
      <c r="B21" s="104">
        <v>4</v>
      </c>
      <c r="C21" s="100">
        <f>IF('MPS(input) (2)'!$D20&gt;0,'MPS(input) (2)'!$D20*C$8,0)</f>
        <v>2508.6977168220897</v>
      </c>
      <c r="D21" s="100">
        <f>IF('MPS(input) (2)'!$D20&gt;0,'MPS(input) (2)'!$D20*D$8,0)</f>
        <v>711.374417944127</v>
      </c>
      <c r="E21" s="100">
        <f>IF('MPS(input) (2)'!$D20&gt;0,'MPS(input) (2)'!$D20*E$8,0)</f>
        <v>0</v>
      </c>
      <c r="F21" s="100">
        <f>IF('MPS(input) (2)'!$D20&gt;0,'MPS(input) (2)'!$D20*F$8,0)</f>
        <v>2771.774613299187</v>
      </c>
      <c r="G21" s="100">
        <f>IF('MPS(input) (2)'!$D20&gt;0,'MPS(input) (2)'!$D20*G$8,0)</f>
        <v>0</v>
      </c>
      <c r="H21" s="100">
        <f>IF('MPS(input) (2)'!$D20&gt;0,'MPS(input) (2)'!$D20*H$8,0)</f>
        <v>8121.1718576312342</v>
      </c>
      <c r="I21" s="100">
        <f>IF('MPS(input) (2)'!$D20&gt;0,'MPS(input) (2)'!$D20*I$8,0)</f>
        <v>521.70626749362953</v>
      </c>
      <c r="J21" s="100">
        <f>IF('MPS(input) (2)'!$D20&gt;0,'MPS(input) (2)'!$D20*J$8,0)</f>
        <v>3231.7654059379238</v>
      </c>
      <c r="K21" s="100">
        <f>IF('MPS(input) (2)'!$D20&gt;0,'MPS(input) (2)'!$D20*K$8,0)</f>
        <v>274.78136424976947</v>
      </c>
      <c r="L21" s="100">
        <f>IF('MPS(input) (2)'!$D20&gt;0,'MPS(input) (2)'!$D20*L$8,0)</f>
        <v>97.667295560976598</v>
      </c>
      <c r="M21" s="100">
        <f>IF('MPS(input) (2)'!$D20&gt;0,'MPS(input) (2)'!$D20*M$8,0)</f>
        <v>61.061061061061061</v>
      </c>
    </row>
    <row r="22" spans="1:13" ht="17.25" customHeight="1" x14ac:dyDescent="0.2">
      <c r="A22" s="94"/>
      <c r="B22" s="104">
        <v>5</v>
      </c>
      <c r="C22" s="100">
        <f>IF('MPS(input) (2)'!$D21&gt;0,'MPS(input) (2)'!$D21*C$8,0)</f>
        <v>2508.6977168220897</v>
      </c>
      <c r="D22" s="100">
        <f>IF('MPS(input) (2)'!$D21&gt;0,'MPS(input) (2)'!$D21*D$8,0)</f>
        <v>711.374417944127</v>
      </c>
      <c r="E22" s="100">
        <f>IF('MPS(input) (2)'!$D21&gt;0,'MPS(input) (2)'!$D21*E$8,0)</f>
        <v>0</v>
      </c>
      <c r="F22" s="100">
        <f>IF('MPS(input) (2)'!$D21&gt;0,'MPS(input) (2)'!$D21*F$8,0)</f>
        <v>2771.774613299187</v>
      </c>
      <c r="G22" s="100">
        <f>IF('MPS(input) (2)'!$D21&gt;0,'MPS(input) (2)'!$D21*G$8,0)</f>
        <v>0</v>
      </c>
      <c r="H22" s="100">
        <f>IF('MPS(input) (2)'!$D21&gt;0,'MPS(input) (2)'!$D21*H$8,0)</f>
        <v>8121.1718576312342</v>
      </c>
      <c r="I22" s="100">
        <f>IF('MPS(input) (2)'!$D21&gt;0,'MPS(input) (2)'!$D21*I$8,0)</f>
        <v>521.70626749362953</v>
      </c>
      <c r="J22" s="100">
        <f>IF('MPS(input) (2)'!$D21&gt;0,'MPS(input) (2)'!$D21*J$8,0)</f>
        <v>3231.7654059379238</v>
      </c>
      <c r="K22" s="100">
        <f>IF('MPS(input) (2)'!$D21&gt;0,'MPS(input) (2)'!$D21*K$8,0)</f>
        <v>274.78136424976947</v>
      </c>
      <c r="L22" s="100">
        <f>IF('MPS(input) (2)'!$D21&gt;0,'MPS(input) (2)'!$D21*L$8,0)</f>
        <v>97.667295560976598</v>
      </c>
      <c r="M22" s="100">
        <f>IF('MPS(input) (2)'!$D21&gt;0,'MPS(input) (2)'!$D21*M$8,0)</f>
        <v>61.061061061061061</v>
      </c>
    </row>
    <row r="23" spans="1:13" ht="17.25" customHeight="1" x14ac:dyDescent="0.2">
      <c r="A23" s="94"/>
      <c r="B23" s="104">
        <v>6</v>
      </c>
      <c r="C23" s="100">
        <f>IF('MPS(input) (2)'!$D22&gt;0,'MPS(input) (2)'!$D22*C$8,0)</f>
        <v>2508.6977168220897</v>
      </c>
      <c r="D23" s="100">
        <f>IF('MPS(input) (2)'!$D22&gt;0,'MPS(input) (2)'!$D22*D$8,0)</f>
        <v>711.374417944127</v>
      </c>
      <c r="E23" s="100">
        <f>IF('MPS(input) (2)'!$D22&gt;0,'MPS(input) (2)'!$D22*E$8,0)</f>
        <v>0</v>
      </c>
      <c r="F23" s="100">
        <f>IF('MPS(input) (2)'!$D22&gt;0,'MPS(input) (2)'!$D22*F$8,0)</f>
        <v>2771.774613299187</v>
      </c>
      <c r="G23" s="100">
        <f>IF('MPS(input) (2)'!$D22&gt;0,'MPS(input) (2)'!$D22*G$8,0)</f>
        <v>0</v>
      </c>
      <c r="H23" s="100">
        <f>IF('MPS(input) (2)'!$D22&gt;0,'MPS(input) (2)'!$D22*H$8,0)</f>
        <v>8121.1718576312342</v>
      </c>
      <c r="I23" s="100">
        <f>IF('MPS(input) (2)'!$D22&gt;0,'MPS(input) (2)'!$D22*I$8,0)</f>
        <v>521.70626749362953</v>
      </c>
      <c r="J23" s="100">
        <f>IF('MPS(input) (2)'!$D22&gt;0,'MPS(input) (2)'!$D22*J$8,0)</f>
        <v>3231.7654059379238</v>
      </c>
      <c r="K23" s="100">
        <f>IF('MPS(input) (2)'!$D22&gt;0,'MPS(input) (2)'!$D22*K$8,0)</f>
        <v>274.78136424976947</v>
      </c>
      <c r="L23" s="100">
        <f>IF('MPS(input) (2)'!$D22&gt;0,'MPS(input) (2)'!$D22*L$8,0)</f>
        <v>97.667295560976598</v>
      </c>
      <c r="M23" s="100">
        <f>IF('MPS(input) (2)'!$D22&gt;0,'MPS(input) (2)'!$D22*M$8,0)</f>
        <v>61.061061061061061</v>
      </c>
    </row>
    <row r="24" spans="1:13" ht="17.25" customHeight="1" x14ac:dyDescent="0.2">
      <c r="A24" s="94"/>
      <c r="B24" s="104">
        <v>7</v>
      </c>
      <c r="C24" s="100">
        <f>IF('MPS(input) (2)'!$D23&gt;0,'MPS(input) (2)'!$D23*C$8,0)</f>
        <v>2508.6977168220897</v>
      </c>
      <c r="D24" s="100">
        <f>IF('MPS(input) (2)'!$D23&gt;0,'MPS(input) (2)'!$D23*D$8,0)</f>
        <v>711.374417944127</v>
      </c>
      <c r="E24" s="100">
        <f>IF('MPS(input) (2)'!$D23&gt;0,'MPS(input) (2)'!$D23*E$8,0)</f>
        <v>0</v>
      </c>
      <c r="F24" s="100">
        <f>IF('MPS(input) (2)'!$D23&gt;0,'MPS(input) (2)'!$D23*F$8,0)</f>
        <v>2771.774613299187</v>
      </c>
      <c r="G24" s="100">
        <f>IF('MPS(input) (2)'!$D23&gt;0,'MPS(input) (2)'!$D23*G$8,0)</f>
        <v>0</v>
      </c>
      <c r="H24" s="100">
        <f>IF('MPS(input) (2)'!$D23&gt;0,'MPS(input) (2)'!$D23*H$8,0)</f>
        <v>8121.1718576312342</v>
      </c>
      <c r="I24" s="100">
        <f>IF('MPS(input) (2)'!$D23&gt;0,'MPS(input) (2)'!$D23*I$8,0)</f>
        <v>521.70626749362953</v>
      </c>
      <c r="J24" s="100">
        <f>IF('MPS(input) (2)'!$D23&gt;0,'MPS(input) (2)'!$D23*J$8,0)</f>
        <v>3231.7654059379238</v>
      </c>
      <c r="K24" s="100">
        <f>IF('MPS(input) (2)'!$D23&gt;0,'MPS(input) (2)'!$D23*K$8,0)</f>
        <v>274.78136424976947</v>
      </c>
      <c r="L24" s="100">
        <f>IF('MPS(input) (2)'!$D23&gt;0,'MPS(input) (2)'!$D23*L$8,0)</f>
        <v>97.667295560976598</v>
      </c>
      <c r="M24" s="100">
        <f>IF('MPS(input) (2)'!$D23&gt;0,'MPS(input) (2)'!$D23*M$8,0)</f>
        <v>61.061061061061061</v>
      </c>
    </row>
    <row r="25" spans="1:13" ht="17.25" customHeight="1" x14ac:dyDescent="0.2">
      <c r="A25" s="94"/>
      <c r="B25" s="104">
        <v>8</v>
      </c>
      <c r="C25" s="100">
        <f>IF('MPS(input) (2)'!$D24&gt;0,'MPS(input) (2)'!$D24*C$8,0)</f>
        <v>2508.6977168220897</v>
      </c>
      <c r="D25" s="100">
        <f>IF('MPS(input) (2)'!$D24&gt;0,'MPS(input) (2)'!$D24*D$8,0)</f>
        <v>711.374417944127</v>
      </c>
      <c r="E25" s="100">
        <f>IF('MPS(input) (2)'!$D24&gt;0,'MPS(input) (2)'!$D24*E$8,0)</f>
        <v>0</v>
      </c>
      <c r="F25" s="100">
        <f>IF('MPS(input) (2)'!$D24&gt;0,'MPS(input) (2)'!$D24*F$8,0)</f>
        <v>2771.774613299187</v>
      </c>
      <c r="G25" s="100">
        <f>IF('MPS(input) (2)'!$D24&gt;0,'MPS(input) (2)'!$D24*G$8,0)</f>
        <v>0</v>
      </c>
      <c r="H25" s="100">
        <f>IF('MPS(input) (2)'!$D24&gt;0,'MPS(input) (2)'!$D24*H$8,0)</f>
        <v>8121.1718576312342</v>
      </c>
      <c r="I25" s="100">
        <f>IF('MPS(input) (2)'!$D24&gt;0,'MPS(input) (2)'!$D24*I$8,0)</f>
        <v>521.70626749362953</v>
      </c>
      <c r="J25" s="100">
        <f>IF('MPS(input) (2)'!$D24&gt;0,'MPS(input) (2)'!$D24*J$8,0)</f>
        <v>3231.7654059379238</v>
      </c>
      <c r="K25" s="100">
        <f>IF('MPS(input) (2)'!$D24&gt;0,'MPS(input) (2)'!$D24*K$8,0)</f>
        <v>274.78136424976947</v>
      </c>
      <c r="L25" s="100">
        <f>IF('MPS(input) (2)'!$D24&gt;0,'MPS(input) (2)'!$D24*L$8,0)</f>
        <v>97.667295560976598</v>
      </c>
      <c r="M25" s="100">
        <f>IF('MPS(input) (2)'!$D24&gt;0,'MPS(input) (2)'!$D24*M$8,0)</f>
        <v>61.061061061061061</v>
      </c>
    </row>
    <row r="26" spans="1:13" ht="17.25" customHeight="1" x14ac:dyDescent="0.2">
      <c r="A26" s="94"/>
      <c r="B26" s="104">
        <v>9</v>
      </c>
      <c r="C26" s="100">
        <f>IF('MPS(input) (2)'!$D25&gt;0,'MPS(input) (2)'!$D25*C$8,0)</f>
        <v>2508.6977168220897</v>
      </c>
      <c r="D26" s="100">
        <f>IF('MPS(input) (2)'!$D25&gt;0,'MPS(input) (2)'!$D25*D$8,0)</f>
        <v>711.374417944127</v>
      </c>
      <c r="E26" s="100">
        <f>IF('MPS(input) (2)'!$D25&gt;0,'MPS(input) (2)'!$D25*E$8,0)</f>
        <v>0</v>
      </c>
      <c r="F26" s="100">
        <f>IF('MPS(input) (2)'!$D25&gt;0,'MPS(input) (2)'!$D25*F$8,0)</f>
        <v>2771.774613299187</v>
      </c>
      <c r="G26" s="100">
        <f>IF('MPS(input) (2)'!$D25&gt;0,'MPS(input) (2)'!$D25*G$8,0)</f>
        <v>0</v>
      </c>
      <c r="H26" s="100">
        <f>IF('MPS(input) (2)'!$D25&gt;0,'MPS(input) (2)'!$D25*H$8,0)</f>
        <v>8121.1718576312342</v>
      </c>
      <c r="I26" s="100">
        <f>IF('MPS(input) (2)'!$D25&gt;0,'MPS(input) (2)'!$D25*I$8,0)</f>
        <v>521.70626749362953</v>
      </c>
      <c r="J26" s="100">
        <f>IF('MPS(input) (2)'!$D25&gt;0,'MPS(input) (2)'!$D25*J$8,0)</f>
        <v>3231.7654059379238</v>
      </c>
      <c r="K26" s="100">
        <f>IF('MPS(input) (2)'!$D25&gt;0,'MPS(input) (2)'!$D25*K$8,0)</f>
        <v>274.78136424976947</v>
      </c>
      <c r="L26" s="100">
        <f>IF('MPS(input) (2)'!$D25&gt;0,'MPS(input) (2)'!$D25*L$8,0)</f>
        <v>97.667295560976598</v>
      </c>
      <c r="M26" s="100">
        <f>IF('MPS(input) (2)'!$D25&gt;0,'MPS(input) (2)'!$D25*M$8,0)</f>
        <v>61.061061061061061</v>
      </c>
    </row>
    <row r="27" spans="1:13" ht="17.25" customHeight="1" x14ac:dyDescent="0.2">
      <c r="A27" s="94"/>
      <c r="B27" s="104">
        <v>10</v>
      </c>
      <c r="C27" s="100">
        <f>IF('MPS(input) (2)'!$D26&gt;0,'MPS(input) (2)'!$D26*C$8,0)</f>
        <v>2508.6977168220897</v>
      </c>
      <c r="D27" s="100">
        <f>IF('MPS(input) (2)'!$D26&gt;0,'MPS(input) (2)'!$D26*D$8,0)</f>
        <v>711.374417944127</v>
      </c>
      <c r="E27" s="100">
        <f>IF('MPS(input) (2)'!$D26&gt;0,'MPS(input) (2)'!$D26*E$8,0)</f>
        <v>0</v>
      </c>
      <c r="F27" s="100">
        <f>IF('MPS(input) (2)'!$D26&gt;0,'MPS(input) (2)'!$D26*F$8,0)</f>
        <v>2771.774613299187</v>
      </c>
      <c r="G27" s="100">
        <f>IF('MPS(input) (2)'!$D26&gt;0,'MPS(input) (2)'!$D26*G$8,0)</f>
        <v>0</v>
      </c>
      <c r="H27" s="100">
        <f>IF('MPS(input) (2)'!$D26&gt;0,'MPS(input) (2)'!$D26*H$8,0)</f>
        <v>8121.1718576312342</v>
      </c>
      <c r="I27" s="100">
        <f>IF('MPS(input) (2)'!$D26&gt;0,'MPS(input) (2)'!$D26*I$8,0)</f>
        <v>521.70626749362953</v>
      </c>
      <c r="J27" s="100">
        <f>IF('MPS(input) (2)'!$D26&gt;0,'MPS(input) (2)'!$D26*J$8,0)</f>
        <v>3231.7654059379238</v>
      </c>
      <c r="K27" s="100">
        <f>IF('MPS(input) (2)'!$D26&gt;0,'MPS(input) (2)'!$D26*K$8,0)</f>
        <v>274.78136424976947</v>
      </c>
      <c r="L27" s="100">
        <f>IF('MPS(input) (2)'!$D26&gt;0,'MPS(input) (2)'!$D26*L$8,0)</f>
        <v>97.667295560976598</v>
      </c>
      <c r="M27" s="100">
        <f>IF('MPS(input) (2)'!$D26&gt;0,'MPS(input) (2)'!$D26*M$8,0)</f>
        <v>61.061061061061061</v>
      </c>
    </row>
    <row r="28" spans="1:13" ht="17.25" customHeight="1" x14ac:dyDescent="0.2">
      <c r="A28" s="94"/>
      <c r="B28" s="104">
        <v>11</v>
      </c>
      <c r="C28" s="100">
        <f>IF('MPS(input) (2)'!$D27&gt;0,'MPS(input) (2)'!$D27*C$8,0)</f>
        <v>2508.6977168220897</v>
      </c>
      <c r="D28" s="100">
        <f>IF('MPS(input) (2)'!$D27&gt;0,'MPS(input) (2)'!$D27*D$8,0)</f>
        <v>711.374417944127</v>
      </c>
      <c r="E28" s="100">
        <f>IF('MPS(input) (2)'!$D27&gt;0,'MPS(input) (2)'!$D27*E$8,0)</f>
        <v>0</v>
      </c>
      <c r="F28" s="100">
        <f>IF('MPS(input) (2)'!$D27&gt;0,'MPS(input) (2)'!$D27*F$8,0)</f>
        <v>2771.774613299187</v>
      </c>
      <c r="G28" s="100">
        <f>IF('MPS(input) (2)'!$D27&gt;0,'MPS(input) (2)'!$D27*G$8,0)</f>
        <v>0</v>
      </c>
      <c r="H28" s="100">
        <f>IF('MPS(input) (2)'!$D27&gt;0,'MPS(input) (2)'!$D27*H$8,0)</f>
        <v>8121.1718576312342</v>
      </c>
      <c r="I28" s="100">
        <f>IF('MPS(input) (2)'!$D27&gt;0,'MPS(input) (2)'!$D27*I$8,0)</f>
        <v>521.70626749362953</v>
      </c>
      <c r="J28" s="100">
        <f>IF('MPS(input) (2)'!$D27&gt;0,'MPS(input) (2)'!$D27*J$8,0)</f>
        <v>3231.7654059379238</v>
      </c>
      <c r="K28" s="100">
        <f>IF('MPS(input) (2)'!$D27&gt;0,'MPS(input) (2)'!$D27*K$8,0)</f>
        <v>274.78136424976947</v>
      </c>
      <c r="L28" s="100">
        <f>IF('MPS(input) (2)'!$D27&gt;0,'MPS(input) (2)'!$D27*L$8,0)</f>
        <v>97.667295560976598</v>
      </c>
      <c r="M28" s="100">
        <f>IF('MPS(input) (2)'!$D27&gt;0,'MPS(input) (2)'!$D27*M$8,0)</f>
        <v>61.061061061061061</v>
      </c>
    </row>
    <row r="29" spans="1:13" ht="17.25" customHeight="1" x14ac:dyDescent="0.2">
      <c r="A29" s="94"/>
      <c r="B29" s="104">
        <v>12</v>
      </c>
      <c r="C29" s="100">
        <f>IF('MPS(input) (2)'!$D28&gt;0,'MPS(input) (2)'!$D28*C$8,0)</f>
        <v>2508.6977168220897</v>
      </c>
      <c r="D29" s="100">
        <f>IF('MPS(input) (2)'!$D28&gt;0,'MPS(input) (2)'!$D28*D$8,0)</f>
        <v>711.374417944127</v>
      </c>
      <c r="E29" s="100">
        <f>IF('MPS(input) (2)'!$D28&gt;0,'MPS(input) (2)'!$D28*E$8,0)</f>
        <v>0</v>
      </c>
      <c r="F29" s="100">
        <f>IF('MPS(input) (2)'!$D28&gt;0,'MPS(input) (2)'!$D28*F$8,0)</f>
        <v>2771.774613299187</v>
      </c>
      <c r="G29" s="100">
        <f>IF('MPS(input) (2)'!$D28&gt;0,'MPS(input) (2)'!$D28*G$8,0)</f>
        <v>0</v>
      </c>
      <c r="H29" s="100">
        <f>IF('MPS(input) (2)'!$D28&gt;0,'MPS(input) (2)'!$D28*H$8,0)</f>
        <v>8121.1718576312342</v>
      </c>
      <c r="I29" s="100">
        <f>IF('MPS(input) (2)'!$D28&gt;0,'MPS(input) (2)'!$D28*I$8,0)</f>
        <v>521.70626749362953</v>
      </c>
      <c r="J29" s="100">
        <f>IF('MPS(input) (2)'!$D28&gt;0,'MPS(input) (2)'!$D28*J$8,0)</f>
        <v>3231.7654059379238</v>
      </c>
      <c r="K29" s="100">
        <f>IF('MPS(input) (2)'!$D28&gt;0,'MPS(input) (2)'!$D28*K$8,0)</f>
        <v>274.78136424976947</v>
      </c>
      <c r="L29" s="100">
        <f>IF('MPS(input) (2)'!$D28&gt;0,'MPS(input) (2)'!$D28*L$8,0)</f>
        <v>97.667295560976598</v>
      </c>
      <c r="M29" s="100">
        <f>IF('MPS(input) (2)'!$D28&gt;0,'MPS(input) (2)'!$D28*M$8,0)</f>
        <v>61.061061061061061</v>
      </c>
    </row>
    <row r="30" spans="1:13" ht="17.25" customHeight="1" x14ac:dyDescent="0.2">
      <c r="A30" s="94"/>
      <c r="B30" s="104">
        <v>13</v>
      </c>
      <c r="C30" s="100">
        <f>IF('MPS(input) (2)'!$D29&gt;0,'MPS(input) (2)'!$D29*C$8,0)</f>
        <v>2508.6977168220897</v>
      </c>
      <c r="D30" s="100">
        <f>IF('MPS(input) (2)'!$D29&gt;0,'MPS(input) (2)'!$D29*D$8,0)</f>
        <v>711.374417944127</v>
      </c>
      <c r="E30" s="100">
        <f>IF('MPS(input) (2)'!$D29&gt;0,'MPS(input) (2)'!$D29*E$8,0)</f>
        <v>0</v>
      </c>
      <c r="F30" s="100">
        <f>IF('MPS(input) (2)'!$D29&gt;0,'MPS(input) (2)'!$D29*F$8,0)</f>
        <v>2771.774613299187</v>
      </c>
      <c r="G30" s="100">
        <f>IF('MPS(input) (2)'!$D29&gt;0,'MPS(input) (2)'!$D29*G$8,0)</f>
        <v>0</v>
      </c>
      <c r="H30" s="100">
        <f>IF('MPS(input) (2)'!$D29&gt;0,'MPS(input) (2)'!$D29*H$8,0)</f>
        <v>8121.1718576312342</v>
      </c>
      <c r="I30" s="100">
        <f>IF('MPS(input) (2)'!$D29&gt;0,'MPS(input) (2)'!$D29*I$8,0)</f>
        <v>521.70626749362953</v>
      </c>
      <c r="J30" s="100">
        <f>IF('MPS(input) (2)'!$D29&gt;0,'MPS(input) (2)'!$D29*J$8,0)</f>
        <v>3231.7654059379238</v>
      </c>
      <c r="K30" s="100">
        <f>IF('MPS(input) (2)'!$D29&gt;0,'MPS(input) (2)'!$D29*K$8,0)</f>
        <v>274.78136424976947</v>
      </c>
      <c r="L30" s="100">
        <f>IF('MPS(input) (2)'!$D29&gt;0,'MPS(input) (2)'!$D29*L$8,0)</f>
        <v>97.667295560976598</v>
      </c>
      <c r="M30" s="100">
        <f>IF('MPS(input) (2)'!$D29&gt;0,'MPS(input) (2)'!$D29*M$8,0)</f>
        <v>61.061061061061061</v>
      </c>
    </row>
    <row r="31" spans="1:13" ht="17.25" customHeight="1" x14ac:dyDescent="0.2">
      <c r="A31" s="94"/>
      <c r="B31" s="104">
        <v>14</v>
      </c>
      <c r="C31" s="100">
        <f>IF('MPS(input) (2)'!$D30&gt;0,'MPS(input) (2)'!$D30*C$8,0)</f>
        <v>2508.6977168220897</v>
      </c>
      <c r="D31" s="100">
        <f>IF('MPS(input) (2)'!$D30&gt;0,'MPS(input) (2)'!$D30*D$8,0)</f>
        <v>711.374417944127</v>
      </c>
      <c r="E31" s="100">
        <f>IF('MPS(input) (2)'!$D30&gt;0,'MPS(input) (2)'!$D30*E$8,0)</f>
        <v>0</v>
      </c>
      <c r="F31" s="100">
        <f>IF('MPS(input) (2)'!$D30&gt;0,'MPS(input) (2)'!$D30*F$8,0)</f>
        <v>2771.774613299187</v>
      </c>
      <c r="G31" s="100">
        <f>IF('MPS(input) (2)'!$D30&gt;0,'MPS(input) (2)'!$D30*G$8,0)</f>
        <v>0</v>
      </c>
      <c r="H31" s="100">
        <f>IF('MPS(input) (2)'!$D30&gt;0,'MPS(input) (2)'!$D30*H$8,0)</f>
        <v>8121.1718576312342</v>
      </c>
      <c r="I31" s="100">
        <f>IF('MPS(input) (2)'!$D30&gt;0,'MPS(input) (2)'!$D30*I$8,0)</f>
        <v>521.70626749362953</v>
      </c>
      <c r="J31" s="100">
        <f>IF('MPS(input) (2)'!$D30&gt;0,'MPS(input) (2)'!$D30*J$8,0)</f>
        <v>3231.7654059379238</v>
      </c>
      <c r="K31" s="100">
        <f>IF('MPS(input) (2)'!$D30&gt;0,'MPS(input) (2)'!$D30*K$8,0)</f>
        <v>274.78136424976947</v>
      </c>
      <c r="L31" s="100">
        <f>IF('MPS(input) (2)'!$D30&gt;0,'MPS(input) (2)'!$D30*L$8,0)</f>
        <v>97.667295560976598</v>
      </c>
      <c r="M31" s="100">
        <f>IF('MPS(input) (2)'!$D30&gt;0,'MPS(input) (2)'!$D30*M$8,0)</f>
        <v>61.061061061061061</v>
      </c>
    </row>
    <row r="32" spans="1:13" ht="17.25" customHeight="1" x14ac:dyDescent="0.2">
      <c r="A32" s="94"/>
      <c r="B32" s="104">
        <v>15</v>
      </c>
      <c r="C32" s="100">
        <f>IF('MPS(input) (2)'!$D31&gt;0,'MPS(input) (2)'!$D31*C$8,0)</f>
        <v>0</v>
      </c>
      <c r="D32" s="100">
        <f>IF('MPS(input) (2)'!$D31&gt;0,'MPS(input) (2)'!$D31*D$8,0)</f>
        <v>0</v>
      </c>
      <c r="E32" s="100">
        <f>IF('MPS(input) (2)'!$D31&gt;0,'MPS(input) (2)'!$D31*E$8,0)</f>
        <v>0</v>
      </c>
      <c r="F32" s="100">
        <f>IF('MPS(input) (2)'!$D31&gt;0,'MPS(input) (2)'!$D31*F$8,0)</f>
        <v>0</v>
      </c>
      <c r="G32" s="100">
        <f>IF('MPS(input) (2)'!$D31&gt;0,'MPS(input) (2)'!$D31*G$8,0)</f>
        <v>0</v>
      </c>
      <c r="H32" s="100">
        <f>IF('MPS(input) (2)'!$D31&gt;0,'MPS(input) (2)'!$D31*H$8,0)</f>
        <v>0</v>
      </c>
      <c r="I32" s="100">
        <f>IF('MPS(input) (2)'!$D31&gt;0,'MPS(input) (2)'!$D31*I$8,0)</f>
        <v>0</v>
      </c>
      <c r="J32" s="100">
        <f>IF('MPS(input) (2)'!$D31&gt;0,'MPS(input) (2)'!$D31*J$8,0)</f>
        <v>0</v>
      </c>
      <c r="K32" s="100">
        <f>IF('MPS(input) (2)'!$D31&gt;0,'MPS(input) (2)'!$D31*K$8,0)</f>
        <v>0</v>
      </c>
      <c r="L32" s="100">
        <f>IF('MPS(input) (2)'!$D31&gt;0,'MPS(input) (2)'!$D31*L$8,0)</f>
        <v>0</v>
      </c>
      <c r="M32" s="100">
        <f>IF('MPS(input) (2)'!$D31&gt;0,'MPS(input) (2)'!$D31*M$8,0)</f>
        <v>0</v>
      </c>
    </row>
    <row r="33" spans="1:13" ht="17.25" customHeight="1" x14ac:dyDescent="0.2">
      <c r="A33" s="94"/>
      <c r="B33" s="104">
        <v>16</v>
      </c>
      <c r="C33" s="100">
        <f>IF('MPS(input) (2)'!$D32&gt;0,'MPS(input) (2)'!$D32*C$8,0)</f>
        <v>0</v>
      </c>
      <c r="D33" s="100">
        <f>IF('MPS(input) (2)'!$D32&gt;0,'MPS(input) (2)'!$D32*D$8,0)</f>
        <v>0</v>
      </c>
      <c r="E33" s="100">
        <f>IF('MPS(input) (2)'!$D32&gt;0,'MPS(input) (2)'!$D32*E$8,0)</f>
        <v>0</v>
      </c>
      <c r="F33" s="100">
        <f>IF('MPS(input) (2)'!$D32&gt;0,'MPS(input) (2)'!$D32*F$8,0)</f>
        <v>0</v>
      </c>
      <c r="G33" s="100">
        <f>IF('MPS(input) (2)'!$D32&gt;0,'MPS(input) (2)'!$D32*G$8,0)</f>
        <v>0</v>
      </c>
      <c r="H33" s="100">
        <f>IF('MPS(input) (2)'!$D32&gt;0,'MPS(input) (2)'!$D32*H$8,0)</f>
        <v>0</v>
      </c>
      <c r="I33" s="100">
        <f>IF('MPS(input) (2)'!$D32&gt;0,'MPS(input) (2)'!$D32*I$8,0)</f>
        <v>0</v>
      </c>
      <c r="J33" s="100">
        <f>IF('MPS(input) (2)'!$D32&gt;0,'MPS(input) (2)'!$D32*J$8,0)</f>
        <v>0</v>
      </c>
      <c r="K33" s="100">
        <f>IF('MPS(input) (2)'!$D32&gt;0,'MPS(input) (2)'!$D32*K$8,0)</f>
        <v>0</v>
      </c>
      <c r="L33" s="100">
        <f>IF('MPS(input) (2)'!$D32&gt;0,'MPS(input) (2)'!$D32*L$8,0)</f>
        <v>0</v>
      </c>
      <c r="M33" s="100">
        <f>IF('MPS(input) (2)'!$D32&gt;0,'MPS(input) (2)'!$D32*M$8,0)</f>
        <v>0</v>
      </c>
    </row>
    <row r="34" spans="1:13" ht="17.25" customHeight="1" x14ac:dyDescent="0.2">
      <c r="A34" s="94"/>
      <c r="B34" s="104">
        <v>17</v>
      </c>
      <c r="C34" s="100">
        <f>IF('MPS(input) (2)'!$D33&gt;0,'MPS(input) (2)'!$D33*C$8,0)</f>
        <v>0</v>
      </c>
      <c r="D34" s="100">
        <f>IF('MPS(input) (2)'!$D33&gt;0,'MPS(input) (2)'!$D33*D$8,0)</f>
        <v>0</v>
      </c>
      <c r="E34" s="100">
        <f>IF('MPS(input) (2)'!$D33&gt;0,'MPS(input) (2)'!$D33*E$8,0)</f>
        <v>0</v>
      </c>
      <c r="F34" s="100">
        <f>IF('MPS(input) (2)'!$D33&gt;0,'MPS(input) (2)'!$D33*F$8,0)</f>
        <v>0</v>
      </c>
      <c r="G34" s="100">
        <f>IF('MPS(input) (2)'!$D33&gt;0,'MPS(input) (2)'!$D33*G$8,0)</f>
        <v>0</v>
      </c>
      <c r="H34" s="100">
        <f>IF('MPS(input) (2)'!$D33&gt;0,'MPS(input) (2)'!$D33*H$8,0)</f>
        <v>0</v>
      </c>
      <c r="I34" s="100">
        <f>IF('MPS(input) (2)'!$D33&gt;0,'MPS(input) (2)'!$D33*I$8,0)</f>
        <v>0</v>
      </c>
      <c r="J34" s="100">
        <f>IF('MPS(input) (2)'!$D33&gt;0,'MPS(input) (2)'!$D33*J$8,0)</f>
        <v>0</v>
      </c>
      <c r="K34" s="100">
        <f>IF('MPS(input) (2)'!$D33&gt;0,'MPS(input) (2)'!$D33*K$8,0)</f>
        <v>0</v>
      </c>
      <c r="L34" s="100">
        <f>IF('MPS(input) (2)'!$D33&gt;0,'MPS(input) (2)'!$D33*L$8,0)</f>
        <v>0</v>
      </c>
      <c r="M34" s="100">
        <f>IF('MPS(input) (2)'!$D33&gt;0,'MPS(input) (2)'!$D33*M$8,0)</f>
        <v>0</v>
      </c>
    </row>
    <row r="35" spans="1:13" ht="17.25" customHeight="1" x14ac:dyDescent="0.2">
      <c r="A35" s="94"/>
      <c r="B35" s="104">
        <v>18</v>
      </c>
      <c r="C35" s="100">
        <f>IF('MPS(input) (2)'!$D34&gt;0,'MPS(input) (2)'!$D34*C$8,0)</f>
        <v>0</v>
      </c>
      <c r="D35" s="100">
        <f>IF('MPS(input) (2)'!$D34&gt;0,'MPS(input) (2)'!$D34*D$8,0)</f>
        <v>0</v>
      </c>
      <c r="E35" s="100">
        <f>IF('MPS(input) (2)'!$D34&gt;0,'MPS(input) (2)'!$D34*E$8,0)</f>
        <v>0</v>
      </c>
      <c r="F35" s="100">
        <f>IF('MPS(input) (2)'!$D34&gt;0,'MPS(input) (2)'!$D34*F$8,0)</f>
        <v>0</v>
      </c>
      <c r="G35" s="100">
        <f>IF('MPS(input) (2)'!$D34&gt;0,'MPS(input) (2)'!$D34*G$8,0)</f>
        <v>0</v>
      </c>
      <c r="H35" s="100">
        <f>IF('MPS(input) (2)'!$D34&gt;0,'MPS(input) (2)'!$D34*H$8,0)</f>
        <v>0</v>
      </c>
      <c r="I35" s="100">
        <f>IF('MPS(input) (2)'!$D34&gt;0,'MPS(input) (2)'!$D34*I$8,0)</f>
        <v>0</v>
      </c>
      <c r="J35" s="100">
        <f>IF('MPS(input) (2)'!$D34&gt;0,'MPS(input) (2)'!$D34*J$8,0)</f>
        <v>0</v>
      </c>
      <c r="K35" s="100">
        <f>IF('MPS(input) (2)'!$D34&gt;0,'MPS(input) (2)'!$D34*K$8,0)</f>
        <v>0</v>
      </c>
      <c r="L35" s="100">
        <f>IF('MPS(input) (2)'!$D34&gt;0,'MPS(input) (2)'!$D34*L$8,0)</f>
        <v>0</v>
      </c>
      <c r="M35" s="100">
        <f>IF('MPS(input) (2)'!$D34&gt;0,'MPS(input) (2)'!$D34*M$8,0)</f>
        <v>0</v>
      </c>
    </row>
    <row r="36" spans="1:13" x14ac:dyDescent="0.2">
      <c r="J36" s="92"/>
    </row>
    <row r="37" spans="1:13" ht="17.25" customHeight="1" x14ac:dyDescent="0.2">
      <c r="A37" s="94"/>
      <c r="B37" s="92" t="s">
        <v>75</v>
      </c>
    </row>
    <row r="38" spans="1:13" ht="150" customHeight="1" x14ac:dyDescent="0.2">
      <c r="A38" s="30"/>
      <c r="B38" s="17"/>
      <c r="C38" s="101" t="s">
        <v>76</v>
      </c>
      <c r="D38" s="101" t="s">
        <v>77</v>
      </c>
      <c r="E38" s="101" t="s">
        <v>78</v>
      </c>
      <c r="F38" s="101" t="s">
        <v>79</v>
      </c>
      <c r="G38" s="18"/>
      <c r="H38" s="18"/>
      <c r="J38" s="92"/>
    </row>
    <row r="39" spans="1:13" ht="17.25" customHeight="1" x14ac:dyDescent="0.2">
      <c r="A39" s="94"/>
      <c r="B39" s="104">
        <v>1</v>
      </c>
      <c r="C39" s="99">
        <f>SUMPRODUCT(C$10:E$10,C18:E18)</f>
        <v>684.95521910399873</v>
      </c>
      <c r="D39" s="99">
        <f>F$10*F18</f>
        <v>695.25346550254608</v>
      </c>
      <c r="E39" s="99">
        <f>G$10*G18</f>
        <v>0</v>
      </c>
      <c r="F39" s="99">
        <f>H$10*H18</f>
        <v>710.60253754273299</v>
      </c>
      <c r="G39" s="1"/>
      <c r="H39" s="19"/>
    </row>
    <row r="40" spans="1:13" ht="17.25" customHeight="1" x14ac:dyDescent="0.2">
      <c r="A40" s="94"/>
      <c r="B40" s="104">
        <v>2</v>
      </c>
      <c r="C40" s="99">
        <f t="shared" ref="C40:C56" si="1">SUMPRODUCT(C$10:E$10,C19:E19)</f>
        <v>1174.2089470354263</v>
      </c>
      <c r="D40" s="99">
        <f t="shared" ref="D40:D56" si="2">F$10*F19</f>
        <v>1191.8630837186504</v>
      </c>
      <c r="E40" s="99">
        <f t="shared" ref="E40:E56" si="3">G$10*G19</f>
        <v>0</v>
      </c>
      <c r="F40" s="99">
        <f t="shared" ref="F40:F56" si="4">H$10*H19</f>
        <v>1218.1757786446851</v>
      </c>
      <c r="G40" s="1"/>
      <c r="H40" s="19"/>
    </row>
    <row r="41" spans="1:13" ht="17.25" customHeight="1" x14ac:dyDescent="0.2">
      <c r="A41" s="94"/>
      <c r="B41" s="104">
        <v>3</v>
      </c>
      <c r="C41" s="99">
        <f t="shared" si="1"/>
        <v>1174.2089470354263</v>
      </c>
      <c r="D41" s="99">
        <f t="shared" si="2"/>
        <v>1191.8630837186504</v>
      </c>
      <c r="E41" s="99">
        <f t="shared" si="3"/>
        <v>0</v>
      </c>
      <c r="F41" s="99">
        <f t="shared" si="4"/>
        <v>1218.1757786446851</v>
      </c>
      <c r="G41" s="1"/>
      <c r="H41" s="19"/>
    </row>
    <row r="42" spans="1:13" ht="17.25" customHeight="1" x14ac:dyDescent="0.2">
      <c r="A42" s="94"/>
      <c r="B42" s="104">
        <v>4</v>
      </c>
      <c r="C42" s="99">
        <f t="shared" si="1"/>
        <v>1174.2089470354263</v>
      </c>
      <c r="D42" s="99">
        <f t="shared" si="2"/>
        <v>1191.8630837186504</v>
      </c>
      <c r="E42" s="99">
        <f t="shared" si="3"/>
        <v>0</v>
      </c>
      <c r="F42" s="99">
        <f t="shared" si="4"/>
        <v>1218.1757786446851</v>
      </c>
      <c r="G42" s="1"/>
      <c r="H42" s="19"/>
    </row>
    <row r="43" spans="1:13" ht="17.25" customHeight="1" x14ac:dyDescent="0.2">
      <c r="A43" s="94"/>
      <c r="B43" s="104">
        <v>5</v>
      </c>
      <c r="C43" s="99">
        <f t="shared" si="1"/>
        <v>1174.2089470354263</v>
      </c>
      <c r="D43" s="99">
        <f t="shared" si="2"/>
        <v>1191.8630837186504</v>
      </c>
      <c r="E43" s="99">
        <f t="shared" si="3"/>
        <v>0</v>
      </c>
      <c r="F43" s="99">
        <f t="shared" si="4"/>
        <v>1218.1757786446851</v>
      </c>
      <c r="G43" s="1"/>
      <c r="H43" s="19"/>
    </row>
    <row r="44" spans="1:13" ht="17.25" customHeight="1" x14ac:dyDescent="0.2">
      <c r="A44" s="94"/>
      <c r="B44" s="104">
        <v>6</v>
      </c>
      <c r="C44" s="99">
        <f>SUMPRODUCT(C$10:E$10,C23:E23)</f>
        <v>1174.2089470354263</v>
      </c>
      <c r="D44" s="99">
        <f t="shared" si="2"/>
        <v>1191.8630837186504</v>
      </c>
      <c r="E44" s="99">
        <f t="shared" si="3"/>
        <v>0</v>
      </c>
      <c r="F44" s="99">
        <f t="shared" si="4"/>
        <v>1218.1757786446851</v>
      </c>
      <c r="G44" s="1"/>
      <c r="H44" s="19"/>
    </row>
    <row r="45" spans="1:13" ht="17.25" customHeight="1" x14ac:dyDescent="0.2">
      <c r="A45" s="94"/>
      <c r="B45" s="104">
        <v>7</v>
      </c>
      <c r="C45" s="99">
        <f t="shared" si="1"/>
        <v>1174.2089470354263</v>
      </c>
      <c r="D45" s="99">
        <f t="shared" si="2"/>
        <v>1191.8630837186504</v>
      </c>
      <c r="E45" s="99">
        <f t="shared" si="3"/>
        <v>0</v>
      </c>
      <c r="F45" s="99">
        <f t="shared" si="4"/>
        <v>1218.1757786446851</v>
      </c>
      <c r="G45" s="1"/>
      <c r="H45" s="19"/>
    </row>
    <row r="46" spans="1:13" ht="17.25" customHeight="1" x14ac:dyDescent="0.2">
      <c r="A46" s="94"/>
      <c r="B46" s="104">
        <v>8</v>
      </c>
      <c r="C46" s="99">
        <f t="shared" si="1"/>
        <v>1174.2089470354263</v>
      </c>
      <c r="D46" s="99">
        <f t="shared" si="2"/>
        <v>1191.8630837186504</v>
      </c>
      <c r="E46" s="99">
        <f t="shared" si="3"/>
        <v>0</v>
      </c>
      <c r="F46" s="99">
        <f t="shared" si="4"/>
        <v>1218.1757786446851</v>
      </c>
      <c r="G46" s="1"/>
      <c r="H46" s="19"/>
    </row>
    <row r="47" spans="1:13" ht="17.25" customHeight="1" x14ac:dyDescent="0.2">
      <c r="A47" s="94"/>
      <c r="B47" s="104">
        <v>9</v>
      </c>
      <c r="C47" s="99">
        <f t="shared" si="1"/>
        <v>1174.2089470354263</v>
      </c>
      <c r="D47" s="99">
        <f t="shared" si="2"/>
        <v>1191.8630837186504</v>
      </c>
      <c r="E47" s="99">
        <f t="shared" si="3"/>
        <v>0</v>
      </c>
      <c r="F47" s="99">
        <f t="shared" si="4"/>
        <v>1218.1757786446851</v>
      </c>
      <c r="G47" s="1"/>
      <c r="H47" s="19"/>
    </row>
    <row r="48" spans="1:13" ht="17.25" customHeight="1" x14ac:dyDescent="0.2">
      <c r="A48" s="94"/>
      <c r="B48" s="104">
        <v>10</v>
      </c>
      <c r="C48" s="99">
        <f t="shared" si="1"/>
        <v>1174.2089470354263</v>
      </c>
      <c r="D48" s="99">
        <f t="shared" si="2"/>
        <v>1191.8630837186504</v>
      </c>
      <c r="E48" s="99">
        <f t="shared" si="3"/>
        <v>0</v>
      </c>
      <c r="F48" s="99">
        <f t="shared" si="4"/>
        <v>1218.1757786446851</v>
      </c>
      <c r="G48" s="1"/>
      <c r="H48" s="19"/>
    </row>
    <row r="49" spans="1:21" ht="17.25" customHeight="1" x14ac:dyDescent="0.2">
      <c r="A49" s="94"/>
      <c r="B49" s="104">
        <v>11</v>
      </c>
      <c r="C49" s="99">
        <f t="shared" si="1"/>
        <v>1174.2089470354263</v>
      </c>
      <c r="D49" s="99">
        <f t="shared" si="2"/>
        <v>1191.8630837186504</v>
      </c>
      <c r="E49" s="99">
        <f t="shared" si="3"/>
        <v>0</v>
      </c>
      <c r="F49" s="99">
        <f t="shared" si="4"/>
        <v>1218.1757786446851</v>
      </c>
      <c r="G49" s="1"/>
      <c r="H49" s="19"/>
    </row>
    <row r="50" spans="1:21" ht="17.25" customHeight="1" x14ac:dyDescent="0.2">
      <c r="A50" s="94"/>
      <c r="B50" s="104">
        <v>12</v>
      </c>
      <c r="C50" s="99">
        <f t="shared" si="1"/>
        <v>1174.2089470354263</v>
      </c>
      <c r="D50" s="99">
        <f t="shared" si="2"/>
        <v>1191.8630837186504</v>
      </c>
      <c r="E50" s="99">
        <f t="shared" si="3"/>
        <v>0</v>
      </c>
      <c r="F50" s="99">
        <f t="shared" si="4"/>
        <v>1218.1757786446851</v>
      </c>
      <c r="G50" s="1"/>
      <c r="H50" s="19"/>
    </row>
    <row r="51" spans="1:21" ht="17.25" customHeight="1" x14ac:dyDescent="0.2">
      <c r="A51" s="94"/>
      <c r="B51" s="104">
        <v>13</v>
      </c>
      <c r="C51" s="99">
        <f t="shared" si="1"/>
        <v>1174.2089470354263</v>
      </c>
      <c r="D51" s="99">
        <f t="shared" si="2"/>
        <v>1191.8630837186504</v>
      </c>
      <c r="E51" s="99">
        <f t="shared" si="3"/>
        <v>0</v>
      </c>
      <c r="F51" s="99">
        <f t="shared" si="4"/>
        <v>1218.1757786446851</v>
      </c>
      <c r="G51" s="1"/>
      <c r="H51" s="19"/>
    </row>
    <row r="52" spans="1:21" ht="17.25" customHeight="1" x14ac:dyDescent="0.2">
      <c r="A52" s="94"/>
      <c r="B52" s="104">
        <v>14</v>
      </c>
      <c r="C52" s="99">
        <f t="shared" si="1"/>
        <v>1174.2089470354263</v>
      </c>
      <c r="D52" s="99">
        <f t="shared" si="2"/>
        <v>1191.8630837186504</v>
      </c>
      <c r="E52" s="99">
        <f t="shared" si="3"/>
        <v>0</v>
      </c>
      <c r="F52" s="99">
        <f t="shared" si="4"/>
        <v>1218.1757786446851</v>
      </c>
      <c r="G52" s="1"/>
      <c r="H52" s="19"/>
    </row>
    <row r="53" spans="1:21" ht="17.25" customHeight="1" x14ac:dyDescent="0.2">
      <c r="A53" s="94"/>
      <c r="B53" s="104">
        <v>15</v>
      </c>
      <c r="C53" s="99">
        <f t="shared" si="1"/>
        <v>0</v>
      </c>
      <c r="D53" s="99">
        <f t="shared" si="2"/>
        <v>0</v>
      </c>
      <c r="E53" s="99">
        <f t="shared" si="3"/>
        <v>0</v>
      </c>
      <c r="F53" s="99">
        <f t="shared" si="4"/>
        <v>0</v>
      </c>
      <c r="G53" s="1"/>
      <c r="H53" s="19"/>
    </row>
    <row r="54" spans="1:21" ht="17.25" customHeight="1" x14ac:dyDescent="0.2">
      <c r="A54" s="94"/>
      <c r="B54" s="104">
        <v>16</v>
      </c>
      <c r="C54" s="99">
        <f t="shared" si="1"/>
        <v>0</v>
      </c>
      <c r="D54" s="99">
        <f t="shared" si="2"/>
        <v>0</v>
      </c>
      <c r="E54" s="99">
        <f t="shared" si="3"/>
        <v>0</v>
      </c>
      <c r="F54" s="99">
        <f t="shared" si="4"/>
        <v>0</v>
      </c>
      <c r="G54" s="1"/>
      <c r="H54" s="19"/>
    </row>
    <row r="55" spans="1:21" ht="17.25" customHeight="1" x14ac:dyDescent="0.2">
      <c r="A55" s="94"/>
      <c r="B55" s="104">
        <v>17</v>
      </c>
      <c r="C55" s="99">
        <f t="shared" si="1"/>
        <v>0</v>
      </c>
      <c r="D55" s="99">
        <f t="shared" si="2"/>
        <v>0</v>
      </c>
      <c r="E55" s="99">
        <f t="shared" si="3"/>
        <v>0</v>
      </c>
      <c r="F55" s="99">
        <f t="shared" si="4"/>
        <v>0</v>
      </c>
      <c r="G55" s="1"/>
      <c r="H55" s="19"/>
    </row>
    <row r="56" spans="1:21" ht="17.25" customHeight="1" x14ac:dyDescent="0.2">
      <c r="A56" s="94"/>
      <c r="B56" s="104">
        <v>18</v>
      </c>
      <c r="C56" s="99">
        <f t="shared" si="1"/>
        <v>0</v>
      </c>
      <c r="D56" s="99">
        <f t="shared" si="2"/>
        <v>0</v>
      </c>
      <c r="E56" s="99">
        <f t="shared" si="3"/>
        <v>0</v>
      </c>
      <c r="F56" s="99">
        <f t="shared" si="4"/>
        <v>0</v>
      </c>
      <c r="G56" s="1"/>
      <c r="H56" s="19"/>
    </row>
    <row r="58" spans="1:21" ht="17.25" customHeight="1" x14ac:dyDescent="0.2">
      <c r="A58" s="94"/>
      <c r="B58" s="92" t="s">
        <v>80</v>
      </c>
    </row>
    <row r="59" spans="1:21" ht="17.25" customHeight="1" x14ac:dyDescent="0.2">
      <c r="A59" s="94"/>
      <c r="C59" s="101"/>
      <c r="D59" s="101"/>
      <c r="E59" s="101"/>
      <c r="F59" s="101"/>
      <c r="G59" s="101"/>
      <c r="H59" s="101"/>
      <c r="I59" s="101" t="s">
        <v>158</v>
      </c>
      <c r="J59" s="101"/>
    </row>
    <row r="60" spans="1:21" ht="219" customHeight="1" thickBot="1" x14ac:dyDescent="0.25">
      <c r="A60" s="30"/>
      <c r="B60" s="17"/>
      <c r="C60" s="101" t="s">
        <v>76</v>
      </c>
      <c r="D60" s="101" t="s">
        <v>77</v>
      </c>
      <c r="E60" s="101" t="s">
        <v>78</v>
      </c>
      <c r="F60" s="101" t="s">
        <v>79</v>
      </c>
      <c r="G60" s="101" t="s">
        <v>81</v>
      </c>
      <c r="H60" s="101" t="s">
        <v>82</v>
      </c>
      <c r="I60" s="101" t="s">
        <v>272</v>
      </c>
      <c r="J60" s="101" t="s">
        <v>83</v>
      </c>
    </row>
    <row r="61" spans="1:21" ht="17.25" customHeight="1" thickBot="1" x14ac:dyDescent="0.25">
      <c r="A61" s="94"/>
      <c r="B61" s="104">
        <v>1</v>
      </c>
      <c r="C61" s="99">
        <f>SUMPRODUCT(C$39:C$56,INDEX('MPS(calc_process) (3)'!$C$7:$T$24,0,$B61))</f>
        <v>0</v>
      </c>
      <c r="D61" s="99">
        <f>SUMPRODUCT(D$39:D$56,INDEX('MPS(calc_process) (3)'!$C$28:$T$45,0,$B61))</f>
        <v>0</v>
      </c>
      <c r="E61" s="99">
        <f>SUMPRODUCT(E$39:E$56,INDEX('MPS(calc_process) (3)'!$C$49:$T$66,0,$B61))</f>
        <v>0</v>
      </c>
      <c r="F61" s="99">
        <f>SUMPRODUCT(F$39:F$56,INDEX('MPS(calc_process) (3)'!$C$70:$T$87,0,$B61))</f>
        <v>0</v>
      </c>
      <c r="G61" s="20">
        <f t="shared" ref="G61:G78" si="5">SUM(C61:F61)</f>
        <v>0</v>
      </c>
      <c r="H61" s="21">
        <f>SUM(G61:G78)</f>
        <v>28496.128899673215</v>
      </c>
      <c r="I61" s="22">
        <f>IF(AND(B61&gt;='MPS(input)'!E$9,B61&lt;='MPS(input)'!E$10),B61,0)</f>
        <v>0</v>
      </c>
      <c r="J61" s="21">
        <f>SUMIF(I61:I78,"&gt;0",G61:G78)</f>
        <v>2321.8255555616843</v>
      </c>
      <c r="N61" s="23"/>
      <c r="O61" s="23"/>
      <c r="P61" s="23"/>
      <c r="Q61" s="23"/>
      <c r="R61" s="23"/>
      <c r="S61" s="23"/>
      <c r="T61" s="23"/>
      <c r="U61" s="23"/>
    </row>
    <row r="62" spans="1:21" ht="17.25" customHeight="1" x14ac:dyDescent="0.2">
      <c r="A62" s="94"/>
      <c r="B62" s="104">
        <v>2</v>
      </c>
      <c r="C62" s="99">
        <f>SUMPRODUCT(C$39:C$56,INDEX('MPS(calc_process) (3)'!$C$7:$T$24,0,$B62))</f>
        <v>46.307205899105597</v>
      </c>
      <c r="D62" s="99">
        <f>SUMPRODUCT(D$39:D$56,INDEX('MPS(calc_process) (3)'!$C$28:$T$45,0,$B62))</f>
        <v>23.912953541444448</v>
      </c>
      <c r="E62" s="99">
        <f>SUMPRODUCT(E$39:E$56,INDEX('MPS(calc_process) (3)'!$C$49:$T$66,0,$B62))</f>
        <v>0</v>
      </c>
      <c r="F62" s="99">
        <f>SUMPRODUCT(F$39:F$56,INDEX('MPS(calc_process) (3)'!$C$70:$T$87,0,$B62))</f>
        <v>234.27141186404609</v>
      </c>
      <c r="G62" s="99">
        <f t="shared" si="5"/>
        <v>304.49157130459616</v>
      </c>
      <c r="I62" s="22">
        <f>IF(AND(B62&gt;='MPS(input)'!E$9,B62&lt;='MPS(input)'!E$10),B62,0)</f>
        <v>0</v>
      </c>
      <c r="J62" s="92"/>
      <c r="N62" s="23"/>
      <c r="O62" s="23"/>
      <c r="P62" s="23"/>
      <c r="Q62" s="23"/>
      <c r="R62" s="23"/>
      <c r="S62" s="23"/>
      <c r="T62" s="23"/>
      <c r="U62" s="23"/>
    </row>
    <row r="63" spans="1:21" ht="17.25" customHeight="1" x14ac:dyDescent="0.2">
      <c r="A63" s="94"/>
      <c r="B63" s="104">
        <v>3</v>
      </c>
      <c r="C63" s="99">
        <f>SUMPRODUCT(C$39:C$56,INDEX('MPS(calc_process) (3)'!$C$7:$T$24,0,$B63))</f>
        <v>122.5603341387622</v>
      </c>
      <c r="D63" s="99">
        <f>SUMPRODUCT(D$39:D$56,INDEX('MPS(calc_process) (3)'!$C$28:$T$45,0,$B63))</f>
        <v>64.084112100810515</v>
      </c>
      <c r="E63" s="99">
        <f>SUMPRODUCT(E$39:E$56,INDEX('MPS(calc_process) (3)'!$C$49:$T$66,0,$B63))</f>
        <v>0</v>
      </c>
      <c r="F63" s="99">
        <f>SUMPRODUCT(F$39:F$56,INDEX('MPS(calc_process) (3)'!$C$70:$T$87,0,$B63))</f>
        <v>558.64495820962065</v>
      </c>
      <c r="G63" s="99">
        <f t="shared" si="5"/>
        <v>745.2894044491934</v>
      </c>
      <c r="I63" s="22">
        <f>IF(AND(B63&gt;='MPS(input)'!E$9,B63&lt;='MPS(input)'!E$10),B63,0)</f>
        <v>0</v>
      </c>
      <c r="J63" s="92"/>
      <c r="N63" s="23"/>
      <c r="O63" s="23"/>
      <c r="P63" s="23"/>
      <c r="Q63" s="23"/>
      <c r="R63" s="23"/>
      <c r="S63" s="23"/>
      <c r="T63" s="23"/>
      <c r="U63" s="23"/>
    </row>
    <row r="64" spans="1:21" ht="17.25" customHeight="1" x14ac:dyDescent="0.2">
      <c r="A64" s="94"/>
      <c r="B64" s="104">
        <v>4</v>
      </c>
      <c r="C64" s="99">
        <f>SUMPRODUCT(C$39:C$56,INDEX('MPS(calc_process) (3)'!$C$7:$T$24,0,$B64))</f>
        <v>193.65827965791374</v>
      </c>
      <c r="D64" s="99">
        <f>SUMPRODUCT(D$39:D$56,INDEX('MPS(calc_process) (3)'!$C$28:$T$45,0,$B64))</f>
        <v>102.87360038307588</v>
      </c>
      <c r="E64" s="99">
        <f>SUMPRODUCT(E$39:E$56,INDEX('MPS(calc_process) (3)'!$C$49:$T$66,0,$B64))</f>
        <v>0</v>
      </c>
      <c r="F64" s="99">
        <f>SUMPRODUCT(F$39:F$56,INDEX('MPS(calc_process) (3)'!$C$70:$T$87,0,$B64))</f>
        <v>776.07904872872973</v>
      </c>
      <c r="G64" s="99">
        <f t="shared" si="5"/>
        <v>1072.6109287697193</v>
      </c>
      <c r="I64" s="22">
        <f>IF(AND(B64&gt;='MPS(input)'!E$9,B64&lt;='MPS(input)'!E$10),B64,0)</f>
        <v>0</v>
      </c>
      <c r="J64" s="92"/>
      <c r="N64" s="23"/>
      <c r="O64" s="23"/>
      <c r="P64" s="23"/>
      <c r="Q64" s="23"/>
      <c r="R64" s="23"/>
      <c r="S64" s="23"/>
      <c r="T64" s="23"/>
      <c r="U64" s="23"/>
    </row>
    <row r="65" spans="1:21" ht="17.25" customHeight="1" x14ac:dyDescent="0.2">
      <c r="A65" s="94"/>
      <c r="B65" s="104">
        <v>5</v>
      </c>
      <c r="C65" s="99">
        <f>SUMPRODUCT(C$39:C$56,INDEX('MPS(calc_process) (3)'!$C$7:$T$24,0,$B65))</f>
        <v>259.9495646679805</v>
      </c>
      <c r="D65" s="99">
        <f>SUMPRODUCT(D$39:D$56,INDEX('MPS(calc_process) (3)'!$C$28:$T$45,0,$B65))</f>
        <v>140.32894036229072</v>
      </c>
      <c r="E65" s="99">
        <f>SUMPRODUCT(E$39:E$56,INDEX('MPS(calc_process) (3)'!$C$49:$T$66,0,$B65))</f>
        <v>0</v>
      </c>
      <c r="F65" s="99">
        <f>SUMPRODUCT(F$39:F$56,INDEX('MPS(calc_process) (3)'!$C$70:$T$87,0,$B65))</f>
        <v>921.82947829521618</v>
      </c>
      <c r="G65" s="99">
        <f t="shared" si="5"/>
        <v>1322.1079833254873</v>
      </c>
      <c r="I65" s="22">
        <f>IF(AND(B65&gt;='MPS(input)'!E$9,B65&lt;='MPS(input)'!E$10),B65,0)</f>
        <v>0</v>
      </c>
      <c r="J65" s="92"/>
      <c r="N65" s="23"/>
      <c r="O65" s="23"/>
      <c r="P65" s="23"/>
      <c r="Q65" s="23"/>
      <c r="R65" s="23"/>
      <c r="S65" s="23"/>
      <c r="T65" s="23"/>
      <c r="U65" s="23"/>
    </row>
    <row r="66" spans="1:21" ht="17.25" customHeight="1" x14ac:dyDescent="0.2">
      <c r="A66" s="94"/>
      <c r="B66" s="104">
        <v>6</v>
      </c>
      <c r="C66" s="99">
        <f>SUMPRODUCT(C$39:C$56,INDEX('MPS(calc_process) (3)'!$C$7:$T$24,0,$B66))</f>
        <v>321.75914912499053</v>
      </c>
      <c r="D66" s="99">
        <f>SUMPRODUCT(D$39:D$56,INDEX('MPS(calc_process) (3)'!$C$28:$T$45,0,$B66))</f>
        <v>176.49601951398915</v>
      </c>
      <c r="E66" s="99">
        <f>SUMPRODUCT(E$39:E$56,INDEX('MPS(calc_process) (3)'!$C$49:$T$66,0,$B66))</f>
        <v>0</v>
      </c>
      <c r="F66" s="99">
        <f>SUMPRODUCT(F$39:F$56,INDEX('MPS(calc_process) (3)'!$C$70:$T$87,0,$B66))</f>
        <v>1019.5289129519376</v>
      </c>
      <c r="G66" s="99">
        <f t="shared" si="5"/>
        <v>1517.7840815909174</v>
      </c>
      <c r="I66" s="22">
        <f>IF(AND(B66&gt;='MPS(input)'!E$9,B66&lt;='MPS(input)'!E$10),B66,0)</f>
        <v>0</v>
      </c>
      <c r="J66" s="92"/>
      <c r="N66" s="23"/>
      <c r="O66" s="23"/>
      <c r="P66" s="23"/>
      <c r="Q66" s="23"/>
      <c r="R66" s="23"/>
      <c r="S66" s="23"/>
      <c r="T66" s="23"/>
      <c r="U66" s="23"/>
    </row>
    <row r="67" spans="1:21" ht="17.25" customHeight="1" x14ac:dyDescent="0.2">
      <c r="A67" s="94"/>
      <c r="B67" s="104">
        <v>7</v>
      </c>
      <c r="C67" s="99">
        <f>SUMPRODUCT(C$39:C$56,INDEX('MPS(calc_process) (3)'!$C$7:$T$24,0,$B67))</f>
        <v>379.39002368366141</v>
      </c>
      <c r="D67" s="99">
        <f>SUMPRODUCT(D$39:D$56,INDEX('MPS(calc_process) (3)'!$C$28:$T$45,0,$B67))</f>
        <v>211.41914703308527</v>
      </c>
      <c r="E67" s="99">
        <f>SUMPRODUCT(E$39:E$56,INDEX('MPS(calc_process) (3)'!$C$49:$T$66,0,$B67))</f>
        <v>0</v>
      </c>
      <c r="F67" s="99">
        <f>SUMPRODUCT(F$39:F$56,INDEX('MPS(calc_process) (3)'!$C$70:$T$87,0,$B67))</f>
        <v>1085.0188024886872</v>
      </c>
      <c r="G67" s="99">
        <f t="shared" si="5"/>
        <v>1675.8279732054339</v>
      </c>
      <c r="I67" s="22">
        <f>IF(AND(B67&gt;='MPS(input)'!E$9,B67&lt;='MPS(input)'!E$10),B67,0)</f>
        <v>0</v>
      </c>
      <c r="J67" s="92"/>
      <c r="N67" s="23"/>
      <c r="O67" s="23"/>
      <c r="P67" s="23"/>
      <c r="Q67" s="23"/>
      <c r="R67" s="23"/>
      <c r="S67" s="23"/>
      <c r="T67" s="23"/>
      <c r="U67" s="23"/>
    </row>
    <row r="68" spans="1:21" ht="17.25" customHeight="1" x14ac:dyDescent="0.2">
      <c r="A68" s="94"/>
      <c r="B68" s="104">
        <v>8</v>
      </c>
      <c r="C68" s="99">
        <f>SUMPRODUCT(C$39:C$56,INDEX('MPS(calc_process) (3)'!$C$7:$T$24,0,$B68))</f>
        <v>433.12469495794107</v>
      </c>
      <c r="D68" s="99">
        <f>SUMPRODUCT(D$39:D$56,INDEX('MPS(calc_process) (3)'!$C$28:$T$45,0,$B68))</f>
        <v>245.14110811817815</v>
      </c>
      <c r="E68" s="99">
        <f>SUMPRODUCT(E$39:E$56,INDEX('MPS(calc_process) (3)'!$C$49:$T$66,0,$B68))</f>
        <v>0</v>
      </c>
      <c r="F68" s="99">
        <f>SUMPRODUCT(F$39:F$56,INDEX('MPS(calc_process) (3)'!$C$70:$T$87,0,$B68))</f>
        <v>1128.9179882578301</v>
      </c>
      <c r="G68" s="99">
        <f t="shared" si="5"/>
        <v>1807.1837913339493</v>
      </c>
      <c r="I68" s="22">
        <f>IF(AND(B68&gt;='MPS(input)'!E$9,B68&lt;='MPS(input)'!E$10),B68,0)</f>
        <v>0</v>
      </c>
      <c r="J68" s="92"/>
      <c r="N68" s="23"/>
      <c r="O68" s="23"/>
      <c r="P68" s="23"/>
      <c r="Q68" s="23"/>
      <c r="R68" s="23"/>
      <c r="S68" s="23"/>
      <c r="T68" s="23"/>
      <c r="U68" s="23"/>
    </row>
    <row r="69" spans="1:21" ht="17.25" customHeight="1" x14ac:dyDescent="0.2">
      <c r="A69" s="94"/>
      <c r="B69" s="104">
        <v>9</v>
      </c>
      <c r="C69" s="99">
        <f>SUMPRODUCT(C$39:C$56,INDEX('MPS(calc_process) (3)'!$C$7:$T$24,0,$B69))</f>
        <v>483.22657036875717</v>
      </c>
      <c r="D69" s="99">
        <f>SUMPRODUCT(D$39:D$56,INDEX('MPS(calc_process) (3)'!$C$28:$T$45,0,$B69))</f>
        <v>277.70321638877067</v>
      </c>
      <c r="E69" s="99">
        <f>SUMPRODUCT(E$39:E$56,INDEX('MPS(calc_process) (3)'!$C$49:$T$66,0,$B69))</f>
        <v>0</v>
      </c>
      <c r="F69" s="99">
        <f>SUMPRODUCT(F$39:F$56,INDEX('MPS(calc_process) (3)'!$C$70:$T$87,0,$B69))</f>
        <v>1158.3444924835289</v>
      </c>
      <c r="G69" s="99">
        <f t="shared" si="5"/>
        <v>1919.2742792410568</v>
      </c>
      <c r="I69" s="22">
        <f>IF(AND(B69&gt;='MPS(input)'!E$9,B69&lt;='MPS(input)'!E$10),B69,0)</f>
        <v>0</v>
      </c>
      <c r="J69" s="92"/>
      <c r="N69" s="23"/>
      <c r="O69" s="23"/>
      <c r="P69" s="23"/>
      <c r="Q69" s="23"/>
      <c r="R69" s="23"/>
      <c r="S69" s="23"/>
      <c r="T69" s="23"/>
      <c r="U69" s="23"/>
    </row>
    <row r="70" spans="1:21" ht="17.25" customHeight="1" x14ac:dyDescent="0.2">
      <c r="A70" s="94"/>
      <c r="B70" s="104">
        <v>10</v>
      </c>
      <c r="C70" s="99">
        <f>SUMPRODUCT(C$39:C$56,INDEX('MPS(calc_process) (3)'!$C$7:$T$24,0,$B70))</f>
        <v>529.94124936749984</v>
      </c>
      <c r="D70" s="99">
        <f>SUMPRODUCT(D$39:D$56,INDEX('MPS(calc_process) (3)'!$C$28:$T$45,0,$B70))</f>
        <v>309.1453644996202</v>
      </c>
      <c r="E70" s="99">
        <f>SUMPRODUCT(E$39:E$56,INDEX('MPS(calc_process) (3)'!$C$49:$T$66,0,$B70))</f>
        <v>0</v>
      </c>
      <c r="F70" s="99">
        <f>SUMPRODUCT(F$39:F$56,INDEX('MPS(calc_process) (3)'!$C$70:$T$87,0,$B70))</f>
        <v>1178.0696681507673</v>
      </c>
      <c r="G70" s="99">
        <f t="shared" si="5"/>
        <v>2017.1562820178874</v>
      </c>
      <c r="I70" s="22">
        <f>IF(AND(B70&gt;='MPS(input)'!E$9,B70&lt;='MPS(input)'!E$10),B70,0)</f>
        <v>0</v>
      </c>
      <c r="J70" s="92"/>
      <c r="N70" s="23"/>
      <c r="O70" s="23"/>
      <c r="P70" s="23"/>
      <c r="Q70" s="23"/>
      <c r="R70" s="23"/>
      <c r="S70" s="23"/>
      <c r="T70" s="23"/>
      <c r="U70" s="23"/>
    </row>
    <row r="71" spans="1:21" ht="17.25" customHeight="1" x14ac:dyDescent="0.2">
      <c r="A71" s="94"/>
      <c r="B71" s="104">
        <v>11</v>
      </c>
      <c r="C71" s="99">
        <f>SUMPRODUCT(C$39:C$56,INDEX('MPS(calc_process) (3)'!$C$7:$T$24,0,$B71))</f>
        <v>573.49772736481771</v>
      </c>
      <c r="D71" s="99">
        <f>SUMPRODUCT(D$39:D$56,INDEX('MPS(calc_process) (3)'!$C$28:$T$45,0,$B71))</f>
        <v>339.50607301422906</v>
      </c>
      <c r="E71" s="99">
        <f>SUMPRODUCT(E$39:E$56,INDEX('MPS(calc_process) (3)'!$C$49:$T$66,0,$B71))</f>
        <v>0</v>
      </c>
      <c r="F71" s="99">
        <f>SUMPRODUCT(F$39:F$56,INDEX('MPS(calc_process) (3)'!$C$70:$T$87,0,$B71))</f>
        <v>1191.2918488120915</v>
      </c>
      <c r="G71" s="99">
        <f t="shared" si="5"/>
        <v>2104.2956491911382</v>
      </c>
      <c r="I71" s="22">
        <f>IF(AND(B71&gt;='MPS(input)'!E$9,B71&lt;='MPS(input)'!E$10),B71,0)</f>
        <v>0</v>
      </c>
      <c r="J71" s="5"/>
      <c r="N71" s="23"/>
      <c r="O71" s="23"/>
      <c r="P71" s="23"/>
      <c r="Q71" s="23"/>
      <c r="R71" s="23"/>
      <c r="S71" s="23"/>
      <c r="T71" s="23"/>
      <c r="U71" s="23"/>
    </row>
    <row r="72" spans="1:21" ht="17.25" customHeight="1" x14ac:dyDescent="0.2">
      <c r="A72" s="94"/>
      <c r="B72" s="104">
        <v>12</v>
      </c>
      <c r="C72" s="99">
        <f>SUMPRODUCT(C$39:C$56,INDEX('MPS(calc_process) (3)'!$C$7:$T$24,0,$B72))</f>
        <v>614.10951826638632</v>
      </c>
      <c r="D72" s="99">
        <f>SUMPRODUCT(D$39:D$56,INDEX('MPS(calc_process) (3)'!$C$28:$T$45,0,$B72))</f>
        <v>368.82253759735261</v>
      </c>
      <c r="E72" s="99">
        <f>SUMPRODUCT(E$39:E$56,INDEX('MPS(calc_process) (3)'!$C$49:$T$66,0,$B72))</f>
        <v>0</v>
      </c>
      <c r="F72" s="99">
        <f>SUMPRODUCT(F$39:F$56,INDEX('MPS(calc_process) (3)'!$C$70:$T$87,0,$B72))</f>
        <v>1200.1549415616821</v>
      </c>
      <c r="G72" s="99">
        <f t="shared" si="5"/>
        <v>2183.086997425421</v>
      </c>
      <c r="I72" s="22">
        <f>IF(AND(B72&gt;='MPS(input)'!E$9,B72&lt;='MPS(input)'!E$10),B72,0)</f>
        <v>0</v>
      </c>
      <c r="J72" s="5"/>
      <c r="N72" s="23"/>
      <c r="O72" s="23"/>
      <c r="P72" s="23"/>
      <c r="Q72" s="23"/>
      <c r="R72" s="23"/>
      <c r="S72" s="23"/>
      <c r="T72" s="23"/>
      <c r="U72" s="23"/>
    </row>
    <row r="73" spans="1:21" ht="17.25" customHeight="1" x14ac:dyDescent="0.2">
      <c r="A73" s="94"/>
      <c r="B73" s="104">
        <v>13</v>
      </c>
      <c r="C73" s="99">
        <f>SUMPRODUCT(C$39:C$56,INDEX('MPS(calc_process) (3)'!$C$7:$T$24,0,$B73))</f>
        <v>651.97570111832147</v>
      </c>
      <c r="D73" s="99">
        <f>SUMPRODUCT(D$39:D$56,INDEX('MPS(calc_process) (3)'!$C$28:$T$45,0,$B73))</f>
        <v>397.13067458433977</v>
      </c>
      <c r="E73" s="99">
        <f>SUMPRODUCT(E$39:E$56,INDEX('MPS(calc_process) (3)'!$C$49:$T$66,0,$B73))</f>
        <v>0</v>
      </c>
      <c r="F73" s="99">
        <f>SUMPRODUCT(F$39:F$56,INDEX('MPS(calc_process) (3)'!$C$70:$T$87,0,$B73))</f>
        <v>1206.0960503016058</v>
      </c>
      <c r="G73" s="99">
        <f t="shared" si="5"/>
        <v>2255.2024260042672</v>
      </c>
      <c r="I73" s="22">
        <f>IF(AND(B73&gt;='MPS(input)'!E$9,B73&lt;='MPS(input)'!E$10),B73,0)</f>
        <v>0</v>
      </c>
      <c r="J73" s="24"/>
      <c r="N73" s="23"/>
      <c r="O73" s="23"/>
      <c r="P73" s="23"/>
      <c r="Q73" s="23"/>
      <c r="R73" s="23"/>
      <c r="S73" s="23"/>
      <c r="T73" s="23"/>
      <c r="U73" s="23"/>
    </row>
    <row r="74" spans="1:21" ht="17.25" customHeight="1" x14ac:dyDescent="0.2">
      <c r="A74" s="94"/>
      <c r="B74" s="104">
        <v>14</v>
      </c>
      <c r="C74" s="99">
        <f>SUMPRODUCT(C$39:C$56,INDEX('MPS(calc_process) (3)'!$C$7:$T$24,0,$B74))</f>
        <v>687.28189599289442</v>
      </c>
      <c r="D74" s="99">
        <f>SUMPRODUCT(D$39:D$56,INDEX('MPS(calc_process) (3)'!$C$28:$T$45,0,$B74))</f>
        <v>424.46516498313576</v>
      </c>
      <c r="E74" s="99">
        <f>SUMPRODUCT(E$39:E$56,INDEX('MPS(calc_process) (3)'!$C$49:$T$66,0,$B74))</f>
        <v>0</v>
      </c>
      <c r="F74" s="99">
        <f>SUMPRODUCT(F$39:F$56,INDEX('MPS(calc_process) (3)'!$C$70:$T$87,0,$B74))</f>
        <v>1210.078494585654</v>
      </c>
      <c r="G74" s="99">
        <f t="shared" si="5"/>
        <v>2321.8255555616843</v>
      </c>
      <c r="I74" s="22">
        <f>IF(AND(B74&gt;='MPS(input)'!E$9,B74&lt;='MPS(input)'!E$10),B74,0)</f>
        <v>14</v>
      </c>
      <c r="J74" s="5"/>
      <c r="N74" s="23"/>
      <c r="O74" s="23"/>
      <c r="P74" s="23"/>
      <c r="Q74" s="23"/>
      <c r="R74" s="23"/>
      <c r="S74" s="23"/>
      <c r="T74" s="23"/>
      <c r="U74" s="23"/>
    </row>
    <row r="75" spans="1:21" ht="17.25" customHeight="1" x14ac:dyDescent="0.2">
      <c r="A75" s="94"/>
      <c r="B75" s="104">
        <v>15</v>
      </c>
      <c r="C75" s="99">
        <f>SUMPRODUCT(C$39:C$56,INDEX('MPS(calc_process) (3)'!$C$7:$T$24,0,$B75))</f>
        <v>720.20117389834127</v>
      </c>
      <c r="D75" s="99">
        <f>SUMPRODUCT(D$39:D$56,INDEX('MPS(calc_process) (3)'!$C$28:$T$45,0,$B75))</f>
        <v>450.85949696285365</v>
      </c>
      <c r="E75" s="99">
        <f>SUMPRODUCT(E$39:E$56,INDEX('MPS(calc_process) (3)'!$C$49:$T$66,0,$B75))</f>
        <v>0</v>
      </c>
      <c r="F75" s="99">
        <f>SUMPRODUCT(F$39:F$56,INDEX('MPS(calc_process) (3)'!$C$70:$T$87,0,$B75))</f>
        <v>1212.7480068214718</v>
      </c>
      <c r="G75" s="99">
        <f t="shared" si="5"/>
        <v>2383.8086776826667</v>
      </c>
      <c r="I75" s="22">
        <f>IF(AND(B75&gt;='MPS(input)'!E$9,B75&lt;='MPS(input)'!E$10),B75,0)</f>
        <v>0</v>
      </c>
      <c r="J75" s="5"/>
      <c r="N75" s="23"/>
      <c r="O75" s="23"/>
      <c r="P75" s="23"/>
      <c r="Q75" s="23"/>
      <c r="R75" s="23"/>
      <c r="S75" s="23"/>
      <c r="T75" s="23"/>
      <c r="U75" s="23"/>
    </row>
    <row r="76" spans="1:21" ht="17.25" customHeight="1" x14ac:dyDescent="0.2">
      <c r="A76" s="94"/>
      <c r="B76" s="104">
        <v>16</v>
      </c>
      <c r="C76" s="99">
        <f>SUMPRODUCT(C$39:C$56,INDEX('MPS(calc_process) (3)'!$C$7:$T$24,0,$B76))</f>
        <v>671.51112363182256</v>
      </c>
      <c r="D76" s="99">
        <f>SUMPRODUCT(D$39:D$56,INDEX('MPS(calc_process) (3)'!$C$28:$T$45,0,$B76))</f>
        <v>435.35237223849333</v>
      </c>
      <c r="E76" s="99">
        <f>SUMPRODUCT(E$39:E$56,INDEX('MPS(calc_process) (3)'!$C$49:$T$66,0,$B76))</f>
        <v>0</v>
      </c>
      <c r="F76" s="99">
        <f>SUMPRODUCT(F$39:F$56,INDEX('MPS(calc_process) (3)'!$C$70:$T$87,0,$B76))</f>
        <v>812.92929976219875</v>
      </c>
      <c r="G76" s="99">
        <f t="shared" si="5"/>
        <v>1919.7927956325148</v>
      </c>
      <c r="I76" s="22">
        <f>IF(AND(B76&gt;='MPS(input)'!E$9,B76&lt;='MPS(input)'!E$10),B76,0)</f>
        <v>0</v>
      </c>
      <c r="J76" s="5"/>
      <c r="N76" s="23"/>
      <c r="O76" s="23"/>
      <c r="P76" s="23"/>
      <c r="Q76" s="23"/>
      <c r="R76" s="23"/>
      <c r="S76" s="23"/>
      <c r="T76" s="23"/>
      <c r="U76" s="23"/>
    </row>
    <row r="77" spans="1:21" ht="17.25" customHeight="1" x14ac:dyDescent="0.2">
      <c r="A77" s="94"/>
      <c r="B77" s="104">
        <v>17</v>
      </c>
      <c r="C77" s="99">
        <f>SUMPRODUCT(C$39:C$56,INDEX('MPS(calc_process) (3)'!$C$7:$T$24,0,$B77))</f>
        <v>626.1128216724104</v>
      </c>
      <c r="D77" s="99">
        <f>SUMPRODUCT(D$39:D$56,INDEX('MPS(calc_process) (3)'!$C$28:$T$45,0,$B77))</f>
        <v>420.37860861406944</v>
      </c>
      <c r="E77" s="99">
        <f>SUMPRODUCT(E$39:E$56,INDEX('MPS(calc_process) (3)'!$C$49:$T$66,0,$B77))</f>
        <v>0</v>
      </c>
      <c r="F77" s="99">
        <f>SUMPRODUCT(F$39:F$56,INDEX('MPS(calc_process) (3)'!$C$70:$T$87,0,$B77))</f>
        <v>544.92280564031705</v>
      </c>
      <c r="G77" s="99">
        <f t="shared" si="5"/>
        <v>1591.4142359267971</v>
      </c>
      <c r="I77" s="22">
        <f>IF(AND(B77&gt;='MPS(input)'!E$9,B77&lt;='MPS(input)'!E$10),B77,0)</f>
        <v>0</v>
      </c>
      <c r="J77" s="5"/>
      <c r="N77" s="23"/>
      <c r="O77" s="23"/>
      <c r="P77" s="23"/>
      <c r="Q77" s="23"/>
      <c r="R77" s="23"/>
      <c r="S77" s="23"/>
      <c r="T77" s="23"/>
      <c r="U77" s="23"/>
    </row>
    <row r="78" spans="1:21" ht="17.25" customHeight="1" x14ac:dyDescent="0.2">
      <c r="A78" s="94"/>
      <c r="B78" s="104">
        <v>18</v>
      </c>
      <c r="C78" s="99">
        <f>SUMPRODUCT(C$39:C$56,INDEX('MPS(calc_process) (3)'!$C$7:$T$24,0,$B78))</f>
        <v>583.7837254912306</v>
      </c>
      <c r="D78" s="99">
        <f>SUMPRODUCT(D$39:D$56,INDEX('MPS(calc_process) (3)'!$C$28:$T$45,0,$B78))</f>
        <v>405.91986135656509</v>
      </c>
      <c r="E78" s="99">
        <f>SUMPRODUCT(E$39:E$56,INDEX('MPS(calc_process) (3)'!$C$49:$T$66,0,$B78))</f>
        <v>0</v>
      </c>
      <c r="F78" s="99">
        <f>SUMPRODUCT(F$39:F$56,INDEX('MPS(calc_process) (3)'!$C$70:$T$87,0,$B78))</f>
        <v>365.27268016268704</v>
      </c>
      <c r="G78" s="99">
        <f t="shared" si="5"/>
        <v>1354.9762670104828</v>
      </c>
      <c r="I78" s="22">
        <f>IF(AND(B78&gt;='MPS(input)'!E$9,B78&lt;='MPS(input)'!E$10),B78,0)</f>
        <v>0</v>
      </c>
      <c r="J78" s="5"/>
      <c r="N78" s="23"/>
      <c r="O78" s="23"/>
      <c r="P78" s="23"/>
      <c r="Q78" s="23"/>
      <c r="R78" s="23"/>
      <c r="S78" s="23"/>
      <c r="T78" s="23"/>
      <c r="U78" s="23"/>
    </row>
  </sheetData>
  <sheetProtection password="C503" sheet="1" objects="1" scenarios="1"/>
  <mergeCells count="2">
    <mergeCell ref="B6:B7"/>
    <mergeCell ref="C9:M9"/>
  </mergeCells>
  <phoneticPr fontId="11"/>
  <pageMargins left="0.39370078740157483" right="0.39370078740157483" top="0.39370078740157483" bottom="0.39370078740157483" header="0.31496062992125984" footer="0.31496062992125984"/>
  <pageSetup paperSize="9" scale="68" fitToHeight="2" orientation="portrait" r:id="rId1"/>
  <rowBreaks count="1" manualBreakCount="1">
    <brk id="5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T88"/>
  <sheetViews>
    <sheetView view="pageBreakPreview" zoomScale="70" zoomScaleNormal="80" zoomScaleSheetLayoutView="70" workbookViewId="0"/>
  </sheetViews>
  <sheetFormatPr defaultColWidth="9" defaultRowHeight="14" x14ac:dyDescent="0.2"/>
  <cols>
    <col min="1" max="1" width="3.6328125" style="92" customWidth="1"/>
    <col min="2" max="8" width="9.08984375" style="92" customWidth="1"/>
    <col min="9" max="9" width="9.08984375" style="7" customWidth="1"/>
    <col min="10" max="20" width="9.08984375" style="92" customWidth="1"/>
    <col min="21" max="16384" width="9" style="92"/>
  </cols>
  <sheetData>
    <row r="1" spans="1:20" ht="15" customHeight="1" x14ac:dyDescent="0.2">
      <c r="T1" s="93" t="str">
        <f>'MPS(input)'!K1</f>
        <v>Monitoring Spreadsheet: JCM_MM_AM001_ver01.0</v>
      </c>
    </row>
    <row r="2" spans="1:20" ht="15" customHeight="1" x14ac:dyDescent="0.2">
      <c r="T2" s="93" t="str">
        <f>'MPS(input)'!K2</f>
        <v>Reference Number: MM001</v>
      </c>
    </row>
    <row r="3" spans="1:20" ht="27.75" customHeight="1" x14ac:dyDescent="0.2">
      <c r="A3" s="109" t="s">
        <v>187</v>
      </c>
      <c r="B3" s="12"/>
      <c r="C3" s="12"/>
      <c r="D3" s="12"/>
      <c r="E3" s="12"/>
      <c r="F3" s="12"/>
      <c r="G3" s="12"/>
      <c r="H3" s="12"/>
      <c r="I3" s="12"/>
      <c r="J3" s="12"/>
      <c r="K3" s="12"/>
      <c r="L3" s="12"/>
      <c r="M3" s="12"/>
      <c r="N3" s="12"/>
      <c r="O3" s="12"/>
      <c r="P3" s="12"/>
      <c r="Q3" s="12"/>
      <c r="R3" s="12"/>
      <c r="S3" s="12"/>
      <c r="T3" s="12"/>
    </row>
    <row r="4" spans="1:20" ht="11.25" customHeight="1" x14ac:dyDescent="0.2"/>
    <row r="5" spans="1:20" x14ac:dyDescent="0.2">
      <c r="A5" s="94"/>
      <c r="B5" s="4" t="s">
        <v>84</v>
      </c>
    </row>
    <row r="6" spans="1:20" x14ac:dyDescent="0.2">
      <c r="A6" s="94"/>
      <c r="B6" s="34"/>
      <c r="C6" s="104">
        <v>1</v>
      </c>
      <c r="D6" s="104">
        <v>2</v>
      </c>
      <c r="E6" s="104">
        <v>3</v>
      </c>
      <c r="F6" s="104">
        <v>4</v>
      </c>
      <c r="G6" s="104">
        <v>5</v>
      </c>
      <c r="H6" s="104">
        <v>6</v>
      </c>
      <c r="I6" s="104">
        <v>7</v>
      </c>
      <c r="J6" s="104">
        <v>8</v>
      </c>
      <c r="K6" s="104">
        <v>9</v>
      </c>
      <c r="L6" s="104">
        <v>10</v>
      </c>
      <c r="M6" s="104">
        <v>11</v>
      </c>
      <c r="N6" s="104">
        <v>12</v>
      </c>
      <c r="O6" s="104">
        <v>13</v>
      </c>
      <c r="P6" s="104">
        <v>14</v>
      </c>
      <c r="Q6" s="104">
        <v>15</v>
      </c>
      <c r="R6" s="104">
        <v>16</v>
      </c>
      <c r="S6" s="104">
        <v>17</v>
      </c>
      <c r="T6" s="104">
        <v>18</v>
      </c>
    </row>
    <row r="7" spans="1:20" x14ac:dyDescent="0.2">
      <c r="A7" s="94"/>
      <c r="B7" s="104">
        <v>1</v>
      </c>
      <c r="C7" s="25" t="str">
        <f>IF(C$6-$B7-1&lt;0,"",EXP(-'MPS(calc_process)'!$F$43*(C$6-$B7-1))*(1-EXP(-'MPS(calc_process)'!$F$43)))</f>
        <v/>
      </c>
      <c r="D7" s="25">
        <f>IF(D$6-$B7-1&lt;0,"",EXP(-'MPS(calc_process)'!$F$43*(D$6-$B7-1))*(1-EXP(-'MPS(calc_process)'!$F$43)))</f>
        <v>6.7606180094051727E-2</v>
      </c>
      <c r="E7" s="25">
        <f>IF(E$6-$B7-1&lt;0,"",EXP(-'MPS(calc_process)'!$F$43*(E$6-$B7-1))*(1-EXP(-'MPS(calc_process)'!$F$43)))</f>
        <v>6.3035584507142375E-2</v>
      </c>
      <c r="F7" s="25">
        <f>IF(F$6-$B7-1&lt;0,"",EXP(-'MPS(calc_process)'!$F$43*(F$6-$B7-1))*(1-EXP(-'MPS(calc_process)'!$F$43)))</f>
        <v>5.8773989428618681E-2</v>
      </c>
      <c r="G7" s="25">
        <f>IF(G$6-$B7-1&lt;0,"",EXP(-'MPS(calc_process)'!$F$43*(G$6-$B7-1))*(1-EXP(-'MPS(calc_process)'!$F$43)))</f>
        <v>5.4800504514461591E-2</v>
      </c>
      <c r="H7" s="25">
        <f>IF(H$6-$B7-1&lt;0,"",EXP(-'MPS(calc_process)'!$F$43*(H$6-$B7-1))*(1-EXP(-'MPS(calc_process)'!$F$43)))</f>
        <v>5.1095651737012006E-2</v>
      </c>
      <c r="I7" s="25">
        <f>IF(I$6-$B7-1&lt;0,"",EXP(-'MPS(calc_process)'!$F$43*(I$6-$B7-1))*(1-EXP(-'MPS(calc_process)'!$F$43)))</f>
        <v>4.7641269903656622E-2</v>
      </c>
      <c r="J7" s="25">
        <f>IF(J$6-$B7-1&lt;0,"",EXP(-'MPS(calc_process)'!$F$43*(J$6-$B7-1))*(1-EXP(-'MPS(calc_process)'!$F$43)))</f>
        <v>4.4420425630640678E-2</v>
      </c>
      <c r="K7" s="25">
        <f>IF(K$6-$B7-1&lt;0,"",EXP(-'MPS(calc_process)'!$F$43*(K$6-$B7-1))*(1-EXP(-'MPS(calc_process)'!$F$43)))</f>
        <v>4.1417330335601153E-2</v>
      </c>
      <c r="L7" s="25">
        <f>IF(L$6-$B7-1&lt;0,"",EXP(-'MPS(calc_process)'!$F$43*(L$6-$B7-1))*(1-EXP(-'MPS(calc_process)'!$F$43)))</f>
        <v>3.8617262841917667E-2</v>
      </c>
      <c r="M7" s="25">
        <f>IF(M$6-$B7-1&lt;0,"",EXP(-'MPS(calc_process)'!$F$43*(M$6-$B7-1))*(1-EXP(-'MPS(calc_process)'!$F$43)))</f>
        <v>3.6006497215487654E-2</v>
      </c>
      <c r="N7" s="25">
        <f>IF(N$6-$B7-1&lt;0,"",EXP(-'MPS(calc_process)'!$F$43*(N$6-$B7-1))*(1-EXP(-'MPS(calc_process)'!$F$43)))</f>
        <v>3.3572235480181414E-2</v>
      </c>
      <c r="O7" s="108">
        <f>IF(O$6-$B7-1&lt;0,"",EXP(-'MPS(calc_process)'!$F$43*(O$6-$B7-1))*(1-EXP(-'MPS(calc_process)'!$F$43)))</f>
        <v>3.1302544882148363E-2</v>
      </c>
      <c r="P7" s="108">
        <f>IF(P$6-$B7-1&lt;0,"",EXP(-'MPS(calc_process)'!$F$43*(P$6-$B7-1))*(1-EXP(-'MPS(calc_process)'!$F$43)))</f>
        <v>2.9186299395443698E-2</v>
      </c>
      <c r="Q7" s="108">
        <f>IF(Q$6-$B7-1&lt;0,"",EXP(-'MPS(calc_process)'!$F$43*(Q$6-$B7-1))*(1-EXP(-'MPS(calc_process)'!$F$43)))</f>
        <v>2.7213125182236415E-2</v>
      </c>
      <c r="R7" s="108">
        <f>IF(R$6-$B7-1&lt;0,"",EXP(-'MPS(calc_process)'!$F$43*(R$6-$B7-1))*(1-EXP(-'MPS(calc_process)'!$F$43)))</f>
        <v>2.5373349740244164E-2</v>
      </c>
      <c r="S7" s="108">
        <f>IF(S$6-$B7-1&lt;0,"",EXP(-'MPS(calc_process)'!$F$43*(S$6-$B7-1))*(1-EXP(-'MPS(calc_process)'!$F$43)))</f>
        <v>2.3657954488115855E-2</v>
      </c>
      <c r="T7" s="108">
        <f>IF(T$6-$B7-1&lt;0,"",EXP(-'MPS(calc_process)'!$F$43*(T$6-$B7-1))*(1-EXP(-'MPS(calc_process)'!$F$43)))</f>
        <v>2.2058530556335415E-2</v>
      </c>
    </row>
    <row r="8" spans="1:20" x14ac:dyDescent="0.2">
      <c r="A8" s="94"/>
      <c r="B8" s="104">
        <v>2</v>
      </c>
      <c r="C8" s="25" t="str">
        <f>IF(C$6-$B8-1&lt;0,"",EXP(-'MPS(calc_process)'!$F$43*(C$6-$B8-1))*(1-EXP(-'MPS(calc_process)'!$F$43)))</f>
        <v/>
      </c>
      <c r="D8" s="25" t="str">
        <f>IF(D$6-$B8-1&lt;0,"",EXP(-'MPS(calc_process)'!$F$43*(D$6-$B8-1))*(1-EXP(-'MPS(calc_process)'!$F$43)))</f>
        <v/>
      </c>
      <c r="E8" s="25">
        <f>IF(E$6-$B8-1&lt;0,"",EXP(-'MPS(calc_process)'!$F$43*(E$6-$B8-1))*(1-EXP(-'MPS(calc_process)'!$F$43)))</f>
        <v>6.7606180094051727E-2</v>
      </c>
      <c r="F8" s="25">
        <f>IF(F$6-$B8-1&lt;0,"",EXP(-'MPS(calc_process)'!$F$43*(F$6-$B8-1))*(1-EXP(-'MPS(calc_process)'!$F$43)))</f>
        <v>6.3035584507142375E-2</v>
      </c>
      <c r="G8" s="25">
        <f>IF(G$6-$B8-1&lt;0,"",EXP(-'MPS(calc_process)'!$F$43*(G$6-$B8-1))*(1-EXP(-'MPS(calc_process)'!$F$43)))</f>
        <v>5.8773989428618681E-2</v>
      </c>
      <c r="H8" s="25">
        <f>IF(H$6-$B8-1&lt;0,"",EXP(-'MPS(calc_process)'!$F$43*(H$6-$B8-1))*(1-EXP(-'MPS(calc_process)'!$F$43)))</f>
        <v>5.4800504514461591E-2</v>
      </c>
      <c r="I8" s="25">
        <f>IF(I$6-$B8-1&lt;0,"",EXP(-'MPS(calc_process)'!$F$43*(I$6-$B8-1))*(1-EXP(-'MPS(calc_process)'!$F$43)))</f>
        <v>5.1095651737012006E-2</v>
      </c>
      <c r="J8" s="25">
        <f>IF(J$6-$B8-1&lt;0,"",EXP(-'MPS(calc_process)'!$F$43*(J$6-$B8-1))*(1-EXP(-'MPS(calc_process)'!$F$43)))</f>
        <v>4.7641269903656622E-2</v>
      </c>
      <c r="K8" s="25">
        <f>IF(K$6-$B8-1&lt;0,"",EXP(-'MPS(calc_process)'!$F$43*(K$6-$B8-1))*(1-EXP(-'MPS(calc_process)'!$F$43)))</f>
        <v>4.4420425630640678E-2</v>
      </c>
      <c r="L8" s="25">
        <f>IF(L$6-$B8-1&lt;0,"",EXP(-'MPS(calc_process)'!$F$43*(L$6-$B8-1))*(1-EXP(-'MPS(calc_process)'!$F$43)))</f>
        <v>4.1417330335601153E-2</v>
      </c>
      <c r="M8" s="25">
        <f>IF(M$6-$B8-1&lt;0,"",EXP(-'MPS(calc_process)'!$F$43*(M$6-$B8-1))*(1-EXP(-'MPS(calc_process)'!$F$43)))</f>
        <v>3.8617262841917667E-2</v>
      </c>
      <c r="N8" s="25">
        <f>IF(N$6-$B8-1&lt;0,"",EXP(-'MPS(calc_process)'!$F$43*(N$6-$B8-1))*(1-EXP(-'MPS(calc_process)'!$F$43)))</f>
        <v>3.6006497215487654E-2</v>
      </c>
      <c r="O8" s="108">
        <f>IF(O$6-$B8-1&lt;0,"",EXP(-'MPS(calc_process)'!$F$43*(O$6-$B8-1))*(1-EXP(-'MPS(calc_process)'!$F$43)))</f>
        <v>3.3572235480181414E-2</v>
      </c>
      <c r="P8" s="108">
        <f>IF(P$6-$B8-1&lt;0,"",EXP(-'MPS(calc_process)'!$F$43*(P$6-$B8-1))*(1-EXP(-'MPS(calc_process)'!$F$43)))</f>
        <v>3.1302544882148363E-2</v>
      </c>
      <c r="Q8" s="108">
        <f>IF(Q$6-$B8-1&lt;0,"",EXP(-'MPS(calc_process)'!$F$43*(Q$6-$B8-1))*(1-EXP(-'MPS(calc_process)'!$F$43)))</f>
        <v>2.9186299395443698E-2</v>
      </c>
      <c r="R8" s="108">
        <f>IF(R$6-$B8-1&lt;0,"",EXP(-'MPS(calc_process)'!$F$43*(R$6-$B8-1))*(1-EXP(-'MPS(calc_process)'!$F$43)))</f>
        <v>2.7213125182236415E-2</v>
      </c>
      <c r="S8" s="108">
        <f>IF(S$6-$B8-1&lt;0,"",EXP(-'MPS(calc_process)'!$F$43*(S$6-$B8-1))*(1-EXP(-'MPS(calc_process)'!$F$43)))</f>
        <v>2.5373349740244164E-2</v>
      </c>
      <c r="T8" s="108">
        <f>IF(T$6-$B8-1&lt;0,"",EXP(-'MPS(calc_process)'!$F$43*(T$6-$B8-1))*(1-EXP(-'MPS(calc_process)'!$F$43)))</f>
        <v>2.3657954488115855E-2</v>
      </c>
    </row>
    <row r="9" spans="1:20" x14ac:dyDescent="0.2">
      <c r="A9" s="94"/>
      <c r="B9" s="104">
        <v>3</v>
      </c>
      <c r="C9" s="25" t="str">
        <f>IF(C$6-$B9-1&lt;0,"",EXP(-'MPS(calc_process)'!$F$43*(C$6-$B9-1))*(1-EXP(-'MPS(calc_process)'!$F$43)))</f>
        <v/>
      </c>
      <c r="D9" s="25" t="str">
        <f>IF(D$6-$B9-1&lt;0,"",EXP(-'MPS(calc_process)'!$F$43*(D$6-$B9-1))*(1-EXP(-'MPS(calc_process)'!$F$43)))</f>
        <v/>
      </c>
      <c r="E9" s="25" t="str">
        <f>IF(E$6-$B9-1&lt;0,"",EXP(-'MPS(calc_process)'!$F$43*(E$6-$B9-1))*(1-EXP(-'MPS(calc_process)'!$F$43)))</f>
        <v/>
      </c>
      <c r="F9" s="25">
        <f>IF(F$6-$B9-1&lt;0,"",EXP(-'MPS(calc_process)'!$F$43*(F$6-$B9-1))*(1-EXP(-'MPS(calc_process)'!$F$43)))</f>
        <v>6.7606180094051727E-2</v>
      </c>
      <c r="G9" s="25">
        <f>IF(G$6-$B9-1&lt;0,"",EXP(-'MPS(calc_process)'!$F$43*(G$6-$B9-1))*(1-EXP(-'MPS(calc_process)'!$F$43)))</f>
        <v>6.3035584507142375E-2</v>
      </c>
      <c r="H9" s="25">
        <f>IF(H$6-$B9-1&lt;0,"",EXP(-'MPS(calc_process)'!$F$43*(H$6-$B9-1))*(1-EXP(-'MPS(calc_process)'!$F$43)))</f>
        <v>5.8773989428618681E-2</v>
      </c>
      <c r="I9" s="25">
        <f>IF(I$6-$B9-1&lt;0,"",EXP(-'MPS(calc_process)'!$F$43*(I$6-$B9-1))*(1-EXP(-'MPS(calc_process)'!$F$43)))</f>
        <v>5.4800504514461591E-2</v>
      </c>
      <c r="J9" s="25">
        <f>IF(J$6-$B9-1&lt;0,"",EXP(-'MPS(calc_process)'!$F$43*(J$6-$B9-1))*(1-EXP(-'MPS(calc_process)'!$F$43)))</f>
        <v>5.1095651737012006E-2</v>
      </c>
      <c r="K9" s="25">
        <f>IF(K$6-$B9-1&lt;0,"",EXP(-'MPS(calc_process)'!$F$43*(K$6-$B9-1))*(1-EXP(-'MPS(calc_process)'!$F$43)))</f>
        <v>4.7641269903656622E-2</v>
      </c>
      <c r="L9" s="25">
        <f>IF(L$6-$B9-1&lt;0,"",EXP(-'MPS(calc_process)'!$F$43*(L$6-$B9-1))*(1-EXP(-'MPS(calc_process)'!$F$43)))</f>
        <v>4.4420425630640678E-2</v>
      </c>
      <c r="M9" s="25">
        <f>IF(M$6-$B9-1&lt;0,"",EXP(-'MPS(calc_process)'!$F$43*(M$6-$B9-1))*(1-EXP(-'MPS(calc_process)'!$F$43)))</f>
        <v>4.1417330335601153E-2</v>
      </c>
      <c r="N9" s="25">
        <f>IF(N$6-$B9-1&lt;0,"",EXP(-'MPS(calc_process)'!$F$43*(N$6-$B9-1))*(1-EXP(-'MPS(calc_process)'!$F$43)))</f>
        <v>3.8617262841917667E-2</v>
      </c>
      <c r="O9" s="108">
        <f>IF(O$6-$B9-1&lt;0,"",EXP(-'MPS(calc_process)'!$F$43*(O$6-$B9-1))*(1-EXP(-'MPS(calc_process)'!$F$43)))</f>
        <v>3.6006497215487654E-2</v>
      </c>
      <c r="P9" s="108">
        <f>IF(P$6-$B9-1&lt;0,"",EXP(-'MPS(calc_process)'!$F$43*(P$6-$B9-1))*(1-EXP(-'MPS(calc_process)'!$F$43)))</f>
        <v>3.3572235480181414E-2</v>
      </c>
      <c r="Q9" s="108">
        <f>IF(Q$6-$B9-1&lt;0,"",EXP(-'MPS(calc_process)'!$F$43*(Q$6-$B9-1))*(1-EXP(-'MPS(calc_process)'!$F$43)))</f>
        <v>3.1302544882148363E-2</v>
      </c>
      <c r="R9" s="108">
        <f>IF(R$6-$B9-1&lt;0,"",EXP(-'MPS(calc_process)'!$F$43*(R$6-$B9-1))*(1-EXP(-'MPS(calc_process)'!$F$43)))</f>
        <v>2.9186299395443698E-2</v>
      </c>
      <c r="S9" s="108">
        <f>IF(S$6-$B9-1&lt;0,"",EXP(-'MPS(calc_process)'!$F$43*(S$6-$B9-1))*(1-EXP(-'MPS(calc_process)'!$F$43)))</f>
        <v>2.7213125182236415E-2</v>
      </c>
      <c r="T9" s="108">
        <f>IF(T$6-$B9-1&lt;0,"",EXP(-'MPS(calc_process)'!$F$43*(T$6-$B9-1))*(1-EXP(-'MPS(calc_process)'!$F$43)))</f>
        <v>2.5373349740244164E-2</v>
      </c>
    </row>
    <row r="10" spans="1:20" x14ac:dyDescent="0.2">
      <c r="A10" s="94"/>
      <c r="B10" s="104">
        <v>4</v>
      </c>
      <c r="C10" s="25" t="str">
        <f>IF(C$6-$B10-1&lt;0,"",EXP(-'MPS(calc_process)'!$F$43*(C$6-$B10-1))*(1-EXP(-'MPS(calc_process)'!$F$43)))</f>
        <v/>
      </c>
      <c r="D10" s="25" t="str">
        <f>IF(D$6-$B10-1&lt;0,"",EXP(-'MPS(calc_process)'!$F$43*(D$6-$B10-1))*(1-EXP(-'MPS(calc_process)'!$F$43)))</f>
        <v/>
      </c>
      <c r="E10" s="25" t="str">
        <f>IF(E$6-$B10-1&lt;0,"",EXP(-'MPS(calc_process)'!$F$43*(E$6-$B10-1))*(1-EXP(-'MPS(calc_process)'!$F$43)))</f>
        <v/>
      </c>
      <c r="F10" s="25" t="str">
        <f>IF(F$6-$B10-1&lt;0,"",EXP(-'MPS(calc_process)'!$F$43*(F$6-$B10-1))*(1-EXP(-'MPS(calc_process)'!$F$43)))</f>
        <v/>
      </c>
      <c r="G10" s="25">
        <f>IF(G$6-$B10-1&lt;0,"",EXP(-'MPS(calc_process)'!$F$43*(G$6-$B10-1))*(1-EXP(-'MPS(calc_process)'!$F$43)))</f>
        <v>6.7606180094051727E-2</v>
      </c>
      <c r="H10" s="25">
        <f>IF(H$6-$B10-1&lt;0,"",EXP(-'MPS(calc_process)'!$F$43*(H$6-$B10-1))*(1-EXP(-'MPS(calc_process)'!$F$43)))</f>
        <v>6.3035584507142375E-2</v>
      </c>
      <c r="I10" s="25">
        <f>IF(I$6-$B10-1&lt;0,"",EXP(-'MPS(calc_process)'!$F$43*(I$6-$B10-1))*(1-EXP(-'MPS(calc_process)'!$F$43)))</f>
        <v>5.8773989428618681E-2</v>
      </c>
      <c r="J10" s="25">
        <f>IF(J$6-$B10-1&lt;0,"",EXP(-'MPS(calc_process)'!$F$43*(J$6-$B10-1))*(1-EXP(-'MPS(calc_process)'!$F$43)))</f>
        <v>5.4800504514461591E-2</v>
      </c>
      <c r="K10" s="25">
        <f>IF(K$6-$B10-1&lt;0,"",EXP(-'MPS(calc_process)'!$F$43*(K$6-$B10-1))*(1-EXP(-'MPS(calc_process)'!$F$43)))</f>
        <v>5.1095651737012006E-2</v>
      </c>
      <c r="L10" s="25">
        <f>IF(L$6-$B10-1&lt;0,"",EXP(-'MPS(calc_process)'!$F$43*(L$6-$B10-1))*(1-EXP(-'MPS(calc_process)'!$F$43)))</f>
        <v>4.7641269903656622E-2</v>
      </c>
      <c r="M10" s="25">
        <f>IF(M$6-$B10-1&lt;0,"",EXP(-'MPS(calc_process)'!$F$43*(M$6-$B10-1))*(1-EXP(-'MPS(calc_process)'!$F$43)))</f>
        <v>4.4420425630640678E-2</v>
      </c>
      <c r="N10" s="25">
        <f>IF(N$6-$B10-1&lt;0,"",EXP(-'MPS(calc_process)'!$F$43*(N$6-$B10-1))*(1-EXP(-'MPS(calc_process)'!$F$43)))</f>
        <v>4.1417330335601153E-2</v>
      </c>
      <c r="O10" s="108">
        <f>IF(O$6-$B10-1&lt;0,"",EXP(-'MPS(calc_process)'!$F$43*(O$6-$B10-1))*(1-EXP(-'MPS(calc_process)'!$F$43)))</f>
        <v>3.8617262841917667E-2</v>
      </c>
      <c r="P10" s="108">
        <f>IF(P$6-$B10-1&lt;0,"",EXP(-'MPS(calc_process)'!$F$43*(P$6-$B10-1))*(1-EXP(-'MPS(calc_process)'!$F$43)))</f>
        <v>3.6006497215487654E-2</v>
      </c>
      <c r="Q10" s="108">
        <f>IF(Q$6-$B10-1&lt;0,"",EXP(-'MPS(calc_process)'!$F$43*(Q$6-$B10-1))*(1-EXP(-'MPS(calc_process)'!$F$43)))</f>
        <v>3.3572235480181414E-2</v>
      </c>
      <c r="R10" s="108">
        <f>IF(R$6-$B10-1&lt;0,"",EXP(-'MPS(calc_process)'!$F$43*(R$6-$B10-1))*(1-EXP(-'MPS(calc_process)'!$F$43)))</f>
        <v>3.1302544882148363E-2</v>
      </c>
      <c r="S10" s="108">
        <f>IF(S$6-$B10-1&lt;0,"",EXP(-'MPS(calc_process)'!$F$43*(S$6-$B10-1))*(1-EXP(-'MPS(calc_process)'!$F$43)))</f>
        <v>2.9186299395443698E-2</v>
      </c>
      <c r="T10" s="108">
        <f>IF(T$6-$B10-1&lt;0,"",EXP(-'MPS(calc_process)'!$F$43*(T$6-$B10-1))*(1-EXP(-'MPS(calc_process)'!$F$43)))</f>
        <v>2.7213125182236415E-2</v>
      </c>
    </row>
    <row r="11" spans="1:20" x14ac:dyDescent="0.2">
      <c r="A11" s="94"/>
      <c r="B11" s="104">
        <v>5</v>
      </c>
      <c r="C11" s="25" t="str">
        <f>IF(C$6-$B11-1&lt;0,"",EXP(-'MPS(calc_process)'!$F$43*(C$6-$B11-1))*(1-EXP(-'MPS(calc_process)'!$F$43)))</f>
        <v/>
      </c>
      <c r="D11" s="25" t="str">
        <f>IF(D$6-$B11-1&lt;0,"",EXP(-'MPS(calc_process)'!$F$43*(D$6-$B11-1))*(1-EXP(-'MPS(calc_process)'!$F$43)))</f>
        <v/>
      </c>
      <c r="E11" s="25" t="str">
        <f>IF(E$6-$B11-1&lt;0,"",EXP(-'MPS(calc_process)'!$F$43*(E$6-$B11-1))*(1-EXP(-'MPS(calc_process)'!$F$43)))</f>
        <v/>
      </c>
      <c r="F11" s="25" t="str">
        <f>IF(F$6-$B11-1&lt;0,"",EXP(-'MPS(calc_process)'!$F$43*(F$6-$B11-1))*(1-EXP(-'MPS(calc_process)'!$F$43)))</f>
        <v/>
      </c>
      <c r="G11" s="25" t="str">
        <f>IF(G$6-$B11-1&lt;0,"",EXP(-'MPS(calc_process)'!$F$43*(G$6-$B11-1))*(1-EXP(-'MPS(calc_process)'!$F$43)))</f>
        <v/>
      </c>
      <c r="H11" s="25">
        <f>IF(H$6-$B11-1&lt;0,"",EXP(-'MPS(calc_process)'!$F$43*(H$6-$B11-1))*(1-EXP(-'MPS(calc_process)'!$F$43)))</f>
        <v>6.7606180094051727E-2</v>
      </c>
      <c r="I11" s="25">
        <f>IF(I$6-$B11-1&lt;0,"",EXP(-'MPS(calc_process)'!$F$43*(I$6-$B11-1))*(1-EXP(-'MPS(calc_process)'!$F$43)))</f>
        <v>6.3035584507142375E-2</v>
      </c>
      <c r="J11" s="25">
        <f>IF(J$6-$B11-1&lt;0,"",EXP(-'MPS(calc_process)'!$F$43*(J$6-$B11-1))*(1-EXP(-'MPS(calc_process)'!$F$43)))</f>
        <v>5.8773989428618681E-2</v>
      </c>
      <c r="K11" s="25">
        <f>IF(K$6-$B11-1&lt;0,"",EXP(-'MPS(calc_process)'!$F$43*(K$6-$B11-1))*(1-EXP(-'MPS(calc_process)'!$F$43)))</f>
        <v>5.4800504514461591E-2</v>
      </c>
      <c r="L11" s="25">
        <f>IF(L$6-$B11-1&lt;0,"",EXP(-'MPS(calc_process)'!$F$43*(L$6-$B11-1))*(1-EXP(-'MPS(calc_process)'!$F$43)))</f>
        <v>5.1095651737012006E-2</v>
      </c>
      <c r="M11" s="25">
        <f>IF(M$6-$B11-1&lt;0,"",EXP(-'MPS(calc_process)'!$F$43*(M$6-$B11-1))*(1-EXP(-'MPS(calc_process)'!$F$43)))</f>
        <v>4.7641269903656622E-2</v>
      </c>
      <c r="N11" s="25">
        <f>IF(N$6-$B11-1&lt;0,"",EXP(-'MPS(calc_process)'!$F$43*(N$6-$B11-1))*(1-EXP(-'MPS(calc_process)'!$F$43)))</f>
        <v>4.4420425630640678E-2</v>
      </c>
      <c r="O11" s="108">
        <f>IF(O$6-$B11-1&lt;0,"",EXP(-'MPS(calc_process)'!$F$43*(O$6-$B11-1))*(1-EXP(-'MPS(calc_process)'!$F$43)))</f>
        <v>4.1417330335601153E-2</v>
      </c>
      <c r="P11" s="108">
        <f>IF(P$6-$B11-1&lt;0,"",EXP(-'MPS(calc_process)'!$F$43*(P$6-$B11-1))*(1-EXP(-'MPS(calc_process)'!$F$43)))</f>
        <v>3.8617262841917667E-2</v>
      </c>
      <c r="Q11" s="108">
        <f>IF(Q$6-$B11-1&lt;0,"",EXP(-'MPS(calc_process)'!$F$43*(Q$6-$B11-1))*(1-EXP(-'MPS(calc_process)'!$F$43)))</f>
        <v>3.6006497215487654E-2</v>
      </c>
      <c r="R11" s="108">
        <f>IF(R$6-$B11-1&lt;0,"",EXP(-'MPS(calc_process)'!$F$43*(R$6-$B11-1))*(1-EXP(-'MPS(calc_process)'!$F$43)))</f>
        <v>3.3572235480181414E-2</v>
      </c>
      <c r="S11" s="108">
        <f>IF(S$6-$B11-1&lt;0,"",EXP(-'MPS(calc_process)'!$F$43*(S$6-$B11-1))*(1-EXP(-'MPS(calc_process)'!$F$43)))</f>
        <v>3.1302544882148363E-2</v>
      </c>
      <c r="T11" s="108">
        <f>IF(T$6-$B11-1&lt;0,"",EXP(-'MPS(calc_process)'!$F$43*(T$6-$B11-1))*(1-EXP(-'MPS(calc_process)'!$F$43)))</f>
        <v>2.9186299395443698E-2</v>
      </c>
    </row>
    <row r="12" spans="1:20" x14ac:dyDescent="0.2">
      <c r="A12" s="94"/>
      <c r="B12" s="104">
        <v>6</v>
      </c>
      <c r="C12" s="25" t="str">
        <f>IF(C$6-$B12-1&lt;0,"",EXP(-'MPS(calc_process)'!$F$43*(C$6-$B12-1))*(1-EXP(-'MPS(calc_process)'!$F$43)))</f>
        <v/>
      </c>
      <c r="D12" s="25" t="str">
        <f>IF(D$6-$B12-1&lt;0,"",EXP(-'MPS(calc_process)'!$F$43*(D$6-$B12-1))*(1-EXP(-'MPS(calc_process)'!$F$43)))</f>
        <v/>
      </c>
      <c r="E12" s="25" t="str">
        <f>IF(E$6-$B12-1&lt;0,"",EXP(-'MPS(calc_process)'!$F$43*(E$6-$B12-1))*(1-EXP(-'MPS(calc_process)'!$F$43)))</f>
        <v/>
      </c>
      <c r="F12" s="25" t="str">
        <f>IF(F$6-$B12-1&lt;0,"",EXP(-'MPS(calc_process)'!$F$43*(F$6-$B12-1))*(1-EXP(-'MPS(calc_process)'!$F$43)))</f>
        <v/>
      </c>
      <c r="G12" s="25" t="str">
        <f>IF(G$6-$B12-1&lt;0,"",EXP(-'MPS(calc_process)'!$F$43*(G$6-$B12-1))*(1-EXP(-'MPS(calc_process)'!$F$43)))</f>
        <v/>
      </c>
      <c r="H12" s="25" t="str">
        <f>IF(H$6-$B12-1&lt;0,"",EXP(-'MPS(calc_process)'!$F$43*(H$6-$B12-1))*(1-EXP(-'MPS(calc_process)'!$F$43)))</f>
        <v/>
      </c>
      <c r="I12" s="25">
        <f>IF(I$6-$B12-1&lt;0,"",EXP(-'MPS(calc_process)'!$F$43*(I$6-$B12-1))*(1-EXP(-'MPS(calc_process)'!$F$43)))</f>
        <v>6.7606180094051727E-2</v>
      </c>
      <c r="J12" s="25">
        <f>IF(J$6-$B12-1&lt;0,"",EXP(-'MPS(calc_process)'!$F$43*(J$6-$B12-1))*(1-EXP(-'MPS(calc_process)'!$F$43)))</f>
        <v>6.3035584507142375E-2</v>
      </c>
      <c r="K12" s="25">
        <f>IF(K$6-$B12-1&lt;0,"",EXP(-'MPS(calc_process)'!$F$43*(K$6-$B12-1))*(1-EXP(-'MPS(calc_process)'!$F$43)))</f>
        <v>5.8773989428618681E-2</v>
      </c>
      <c r="L12" s="25">
        <f>IF(L$6-$B12-1&lt;0,"",EXP(-'MPS(calc_process)'!$F$43*(L$6-$B12-1))*(1-EXP(-'MPS(calc_process)'!$F$43)))</f>
        <v>5.4800504514461591E-2</v>
      </c>
      <c r="M12" s="25">
        <f>IF(M$6-$B12-1&lt;0,"",EXP(-'MPS(calc_process)'!$F$43*(M$6-$B12-1))*(1-EXP(-'MPS(calc_process)'!$F$43)))</f>
        <v>5.1095651737012006E-2</v>
      </c>
      <c r="N12" s="25">
        <f>IF(N$6-$B12-1&lt;0,"",EXP(-'MPS(calc_process)'!$F$43*(N$6-$B12-1))*(1-EXP(-'MPS(calc_process)'!$F$43)))</f>
        <v>4.7641269903656622E-2</v>
      </c>
      <c r="O12" s="108">
        <f>IF(O$6-$B12-1&lt;0,"",EXP(-'MPS(calc_process)'!$F$43*(O$6-$B12-1))*(1-EXP(-'MPS(calc_process)'!$F$43)))</f>
        <v>4.4420425630640678E-2</v>
      </c>
      <c r="P12" s="108">
        <f>IF(P$6-$B12-1&lt;0,"",EXP(-'MPS(calc_process)'!$F$43*(P$6-$B12-1))*(1-EXP(-'MPS(calc_process)'!$F$43)))</f>
        <v>4.1417330335601153E-2</v>
      </c>
      <c r="Q12" s="108">
        <f>IF(Q$6-$B12-1&lt;0,"",EXP(-'MPS(calc_process)'!$F$43*(Q$6-$B12-1))*(1-EXP(-'MPS(calc_process)'!$F$43)))</f>
        <v>3.8617262841917667E-2</v>
      </c>
      <c r="R12" s="108">
        <f>IF(R$6-$B12-1&lt;0,"",EXP(-'MPS(calc_process)'!$F$43*(R$6-$B12-1))*(1-EXP(-'MPS(calc_process)'!$F$43)))</f>
        <v>3.6006497215487654E-2</v>
      </c>
      <c r="S12" s="108">
        <f>IF(S$6-$B12-1&lt;0,"",EXP(-'MPS(calc_process)'!$F$43*(S$6-$B12-1))*(1-EXP(-'MPS(calc_process)'!$F$43)))</f>
        <v>3.3572235480181414E-2</v>
      </c>
      <c r="T12" s="108">
        <f>IF(T$6-$B12-1&lt;0,"",EXP(-'MPS(calc_process)'!$F$43*(T$6-$B12-1))*(1-EXP(-'MPS(calc_process)'!$F$43)))</f>
        <v>3.1302544882148363E-2</v>
      </c>
    </row>
    <row r="13" spans="1:20" x14ac:dyDescent="0.2">
      <c r="A13" s="94"/>
      <c r="B13" s="104">
        <v>7</v>
      </c>
      <c r="C13" s="25" t="str">
        <f>IF(C$6-$B13-1&lt;0,"",EXP(-'MPS(calc_process)'!$F$43*(C$6-$B13-1))*(1-EXP(-'MPS(calc_process)'!$F$43)))</f>
        <v/>
      </c>
      <c r="D13" s="25" t="str">
        <f>IF(D$6-$B13-1&lt;0,"",EXP(-'MPS(calc_process)'!$F$43*(D$6-$B13-1))*(1-EXP(-'MPS(calc_process)'!$F$43)))</f>
        <v/>
      </c>
      <c r="E13" s="25" t="str">
        <f>IF(E$6-$B13-1&lt;0,"",EXP(-'MPS(calc_process)'!$F$43*(E$6-$B13-1))*(1-EXP(-'MPS(calc_process)'!$F$43)))</f>
        <v/>
      </c>
      <c r="F13" s="25" t="str">
        <f>IF(F$6-$B13-1&lt;0,"",EXP(-'MPS(calc_process)'!$F$43*(F$6-$B13-1))*(1-EXP(-'MPS(calc_process)'!$F$43)))</f>
        <v/>
      </c>
      <c r="G13" s="25" t="str">
        <f>IF(G$6-$B13-1&lt;0,"",EXP(-'MPS(calc_process)'!$F$43*(G$6-$B13-1))*(1-EXP(-'MPS(calc_process)'!$F$43)))</f>
        <v/>
      </c>
      <c r="H13" s="25" t="str">
        <f>IF(H$6-$B13-1&lt;0,"",EXP(-'MPS(calc_process)'!$F$43*(H$6-$B13-1))*(1-EXP(-'MPS(calc_process)'!$F$43)))</f>
        <v/>
      </c>
      <c r="I13" s="25" t="str">
        <f>IF(I$6-$B13-1&lt;0,"",EXP(-'MPS(calc_process)'!$F$43*(I$6-$B13-1))*(1-EXP(-'MPS(calc_process)'!$F$43)))</f>
        <v/>
      </c>
      <c r="J13" s="25">
        <f>IF(J$6-$B13-1&lt;0,"",EXP(-'MPS(calc_process)'!$F$43*(J$6-$B13-1))*(1-EXP(-'MPS(calc_process)'!$F$43)))</f>
        <v>6.7606180094051727E-2</v>
      </c>
      <c r="K13" s="25">
        <f>IF(K$6-$B13-1&lt;0,"",EXP(-'MPS(calc_process)'!$F$43*(K$6-$B13-1))*(1-EXP(-'MPS(calc_process)'!$F$43)))</f>
        <v>6.3035584507142375E-2</v>
      </c>
      <c r="L13" s="25">
        <f>IF(L$6-$B13-1&lt;0,"",EXP(-'MPS(calc_process)'!$F$43*(L$6-$B13-1))*(1-EXP(-'MPS(calc_process)'!$F$43)))</f>
        <v>5.8773989428618681E-2</v>
      </c>
      <c r="M13" s="25">
        <f>IF(M$6-$B13-1&lt;0,"",EXP(-'MPS(calc_process)'!$F$43*(M$6-$B13-1))*(1-EXP(-'MPS(calc_process)'!$F$43)))</f>
        <v>5.4800504514461591E-2</v>
      </c>
      <c r="N13" s="25">
        <f>IF(N$6-$B13-1&lt;0,"",EXP(-'MPS(calc_process)'!$F$43*(N$6-$B13-1))*(1-EXP(-'MPS(calc_process)'!$F$43)))</f>
        <v>5.1095651737012006E-2</v>
      </c>
      <c r="O13" s="108">
        <f>IF(O$6-$B13-1&lt;0,"",EXP(-'MPS(calc_process)'!$F$43*(O$6-$B13-1))*(1-EXP(-'MPS(calc_process)'!$F$43)))</f>
        <v>4.7641269903656622E-2</v>
      </c>
      <c r="P13" s="108">
        <f>IF(P$6-$B13-1&lt;0,"",EXP(-'MPS(calc_process)'!$F$43*(P$6-$B13-1))*(1-EXP(-'MPS(calc_process)'!$F$43)))</f>
        <v>4.4420425630640678E-2</v>
      </c>
      <c r="Q13" s="108">
        <f>IF(Q$6-$B13-1&lt;0,"",EXP(-'MPS(calc_process)'!$F$43*(Q$6-$B13-1))*(1-EXP(-'MPS(calc_process)'!$F$43)))</f>
        <v>4.1417330335601153E-2</v>
      </c>
      <c r="R13" s="108">
        <f>IF(R$6-$B13-1&lt;0,"",EXP(-'MPS(calc_process)'!$F$43*(R$6-$B13-1))*(1-EXP(-'MPS(calc_process)'!$F$43)))</f>
        <v>3.8617262841917667E-2</v>
      </c>
      <c r="S13" s="108">
        <f>IF(S$6-$B13-1&lt;0,"",EXP(-'MPS(calc_process)'!$F$43*(S$6-$B13-1))*(1-EXP(-'MPS(calc_process)'!$F$43)))</f>
        <v>3.6006497215487654E-2</v>
      </c>
      <c r="T13" s="108">
        <f>IF(T$6-$B13-1&lt;0,"",EXP(-'MPS(calc_process)'!$F$43*(T$6-$B13-1))*(1-EXP(-'MPS(calc_process)'!$F$43)))</f>
        <v>3.3572235480181414E-2</v>
      </c>
    </row>
    <row r="14" spans="1:20" x14ac:dyDescent="0.2">
      <c r="A14" s="94"/>
      <c r="B14" s="104">
        <v>8</v>
      </c>
      <c r="C14" s="25" t="str">
        <f>IF(C$6-$B14-1&lt;0,"",EXP(-'MPS(calc_process)'!$F$43*(C$6-$B14-1))*(1-EXP(-'MPS(calc_process)'!$F$43)))</f>
        <v/>
      </c>
      <c r="D14" s="25" t="str">
        <f>IF(D$6-$B14-1&lt;0,"",EXP(-'MPS(calc_process)'!$F$43*(D$6-$B14-1))*(1-EXP(-'MPS(calc_process)'!$F$43)))</f>
        <v/>
      </c>
      <c r="E14" s="25" t="str">
        <f>IF(E$6-$B14-1&lt;0,"",EXP(-'MPS(calc_process)'!$F$43*(E$6-$B14-1))*(1-EXP(-'MPS(calc_process)'!$F$43)))</f>
        <v/>
      </c>
      <c r="F14" s="25" t="str">
        <f>IF(F$6-$B14-1&lt;0,"",EXP(-'MPS(calc_process)'!$F$43*(F$6-$B14-1))*(1-EXP(-'MPS(calc_process)'!$F$43)))</f>
        <v/>
      </c>
      <c r="G14" s="25" t="str">
        <f>IF(G$6-$B14-1&lt;0,"",EXP(-'MPS(calc_process)'!$F$43*(G$6-$B14-1))*(1-EXP(-'MPS(calc_process)'!$F$43)))</f>
        <v/>
      </c>
      <c r="H14" s="25" t="str">
        <f>IF(H$6-$B14-1&lt;0,"",EXP(-'MPS(calc_process)'!$F$43*(H$6-$B14-1))*(1-EXP(-'MPS(calc_process)'!$F$43)))</f>
        <v/>
      </c>
      <c r="I14" s="25" t="str">
        <f>IF(I$6-$B14-1&lt;0,"",EXP(-'MPS(calc_process)'!$F$43*(I$6-$B14-1))*(1-EXP(-'MPS(calc_process)'!$F$43)))</f>
        <v/>
      </c>
      <c r="J14" s="25" t="str">
        <f>IF(J$6-$B14-1&lt;0,"",EXP(-'MPS(calc_process)'!$F$43*(J$6-$B14-1))*(1-EXP(-'MPS(calc_process)'!$F$43)))</f>
        <v/>
      </c>
      <c r="K14" s="25">
        <f>IF(K$6-$B14-1&lt;0,"",EXP(-'MPS(calc_process)'!$F$43*(K$6-$B14-1))*(1-EXP(-'MPS(calc_process)'!$F$43)))</f>
        <v>6.7606180094051727E-2</v>
      </c>
      <c r="L14" s="25">
        <f>IF(L$6-$B14-1&lt;0,"",EXP(-'MPS(calc_process)'!$F$43*(L$6-$B14-1))*(1-EXP(-'MPS(calc_process)'!$F$43)))</f>
        <v>6.3035584507142375E-2</v>
      </c>
      <c r="M14" s="25">
        <f>IF(M$6-$B14-1&lt;0,"",EXP(-'MPS(calc_process)'!$F$43*(M$6-$B14-1))*(1-EXP(-'MPS(calc_process)'!$F$43)))</f>
        <v>5.8773989428618681E-2</v>
      </c>
      <c r="N14" s="25">
        <f>IF(N$6-$B14-1&lt;0,"",EXP(-'MPS(calc_process)'!$F$43*(N$6-$B14-1))*(1-EXP(-'MPS(calc_process)'!$F$43)))</f>
        <v>5.4800504514461591E-2</v>
      </c>
      <c r="O14" s="108">
        <f>IF(O$6-$B14-1&lt;0,"",EXP(-'MPS(calc_process)'!$F$43*(O$6-$B14-1))*(1-EXP(-'MPS(calc_process)'!$F$43)))</f>
        <v>5.1095651737012006E-2</v>
      </c>
      <c r="P14" s="108">
        <f>IF(P$6-$B14-1&lt;0,"",EXP(-'MPS(calc_process)'!$F$43*(P$6-$B14-1))*(1-EXP(-'MPS(calc_process)'!$F$43)))</f>
        <v>4.7641269903656622E-2</v>
      </c>
      <c r="Q14" s="108">
        <f>IF(Q$6-$B14-1&lt;0,"",EXP(-'MPS(calc_process)'!$F$43*(Q$6-$B14-1))*(1-EXP(-'MPS(calc_process)'!$F$43)))</f>
        <v>4.4420425630640678E-2</v>
      </c>
      <c r="R14" s="108">
        <f>IF(R$6-$B14-1&lt;0,"",EXP(-'MPS(calc_process)'!$F$43*(R$6-$B14-1))*(1-EXP(-'MPS(calc_process)'!$F$43)))</f>
        <v>4.1417330335601153E-2</v>
      </c>
      <c r="S14" s="108">
        <f>IF(S$6-$B14-1&lt;0,"",EXP(-'MPS(calc_process)'!$F$43*(S$6-$B14-1))*(1-EXP(-'MPS(calc_process)'!$F$43)))</f>
        <v>3.8617262841917667E-2</v>
      </c>
      <c r="T14" s="108">
        <f>IF(T$6-$B14-1&lt;0,"",EXP(-'MPS(calc_process)'!$F$43*(T$6-$B14-1))*(1-EXP(-'MPS(calc_process)'!$F$43)))</f>
        <v>3.6006497215487654E-2</v>
      </c>
    </row>
    <row r="15" spans="1:20" x14ac:dyDescent="0.2">
      <c r="A15" s="94"/>
      <c r="B15" s="104">
        <v>9</v>
      </c>
      <c r="C15" s="25" t="str">
        <f>IF(C$6-$B15-1&lt;0,"",EXP(-'MPS(calc_process)'!$F$43*(C$6-$B15-1))*(1-EXP(-'MPS(calc_process)'!$F$43)))</f>
        <v/>
      </c>
      <c r="D15" s="25" t="str">
        <f>IF(D$6-$B15-1&lt;0,"",EXP(-'MPS(calc_process)'!$F$43*(D$6-$B15-1))*(1-EXP(-'MPS(calc_process)'!$F$43)))</f>
        <v/>
      </c>
      <c r="E15" s="25" t="str">
        <f>IF(E$6-$B15-1&lt;0,"",EXP(-'MPS(calc_process)'!$F$43*(E$6-$B15-1))*(1-EXP(-'MPS(calc_process)'!$F$43)))</f>
        <v/>
      </c>
      <c r="F15" s="25" t="str">
        <f>IF(F$6-$B15-1&lt;0,"",EXP(-'MPS(calc_process)'!$F$43*(F$6-$B15-1))*(1-EXP(-'MPS(calc_process)'!$F$43)))</f>
        <v/>
      </c>
      <c r="G15" s="25" t="str">
        <f>IF(G$6-$B15-1&lt;0,"",EXP(-'MPS(calc_process)'!$F$43*(G$6-$B15-1))*(1-EXP(-'MPS(calc_process)'!$F$43)))</f>
        <v/>
      </c>
      <c r="H15" s="25" t="str">
        <f>IF(H$6-$B15-1&lt;0,"",EXP(-'MPS(calc_process)'!$F$43*(H$6-$B15-1))*(1-EXP(-'MPS(calc_process)'!$F$43)))</f>
        <v/>
      </c>
      <c r="I15" s="25" t="str">
        <f>IF(I$6-$B15-1&lt;0,"",EXP(-'MPS(calc_process)'!$F$43*(I$6-$B15-1))*(1-EXP(-'MPS(calc_process)'!$F$43)))</f>
        <v/>
      </c>
      <c r="J15" s="25" t="str">
        <f>IF(J$6-$B15-1&lt;0,"",EXP(-'MPS(calc_process)'!$F$43*(J$6-$B15-1))*(1-EXP(-'MPS(calc_process)'!$F$43)))</f>
        <v/>
      </c>
      <c r="K15" s="25" t="str">
        <f>IF(K$6-$B15-1&lt;0,"",EXP(-'MPS(calc_process)'!$F$43*(K$6-$B15-1))*(1-EXP(-'MPS(calc_process)'!$F$43)))</f>
        <v/>
      </c>
      <c r="L15" s="25">
        <f>IF(L$6-$B15-1&lt;0,"",EXP(-'MPS(calc_process)'!$F$43*(L$6-$B15-1))*(1-EXP(-'MPS(calc_process)'!$F$43)))</f>
        <v>6.7606180094051727E-2</v>
      </c>
      <c r="M15" s="25">
        <f>IF(M$6-$B15-1&lt;0,"",EXP(-'MPS(calc_process)'!$F$43*(M$6-$B15-1))*(1-EXP(-'MPS(calc_process)'!$F$43)))</f>
        <v>6.3035584507142375E-2</v>
      </c>
      <c r="N15" s="25">
        <f>IF(N$6-$B15-1&lt;0,"",EXP(-'MPS(calc_process)'!$F$43*(N$6-$B15-1))*(1-EXP(-'MPS(calc_process)'!$F$43)))</f>
        <v>5.8773989428618681E-2</v>
      </c>
      <c r="O15" s="108">
        <f>IF(O$6-$B15-1&lt;0,"",EXP(-'MPS(calc_process)'!$F$43*(O$6-$B15-1))*(1-EXP(-'MPS(calc_process)'!$F$43)))</f>
        <v>5.4800504514461591E-2</v>
      </c>
      <c r="P15" s="108">
        <f>IF(P$6-$B15-1&lt;0,"",EXP(-'MPS(calc_process)'!$F$43*(P$6-$B15-1))*(1-EXP(-'MPS(calc_process)'!$F$43)))</f>
        <v>5.1095651737012006E-2</v>
      </c>
      <c r="Q15" s="108">
        <f>IF(Q$6-$B15-1&lt;0,"",EXP(-'MPS(calc_process)'!$F$43*(Q$6-$B15-1))*(1-EXP(-'MPS(calc_process)'!$F$43)))</f>
        <v>4.7641269903656622E-2</v>
      </c>
      <c r="R15" s="108">
        <f>IF(R$6-$B15-1&lt;0,"",EXP(-'MPS(calc_process)'!$F$43*(R$6-$B15-1))*(1-EXP(-'MPS(calc_process)'!$F$43)))</f>
        <v>4.4420425630640678E-2</v>
      </c>
      <c r="S15" s="108">
        <f>IF(S$6-$B15-1&lt;0,"",EXP(-'MPS(calc_process)'!$F$43*(S$6-$B15-1))*(1-EXP(-'MPS(calc_process)'!$F$43)))</f>
        <v>4.1417330335601153E-2</v>
      </c>
      <c r="T15" s="108">
        <f>IF(T$6-$B15-1&lt;0,"",EXP(-'MPS(calc_process)'!$F$43*(T$6-$B15-1))*(1-EXP(-'MPS(calc_process)'!$F$43)))</f>
        <v>3.8617262841917667E-2</v>
      </c>
    </row>
    <row r="16" spans="1:20" x14ac:dyDescent="0.2">
      <c r="A16" s="94"/>
      <c r="B16" s="104">
        <v>10</v>
      </c>
      <c r="C16" s="25" t="str">
        <f>IF(C$6-$B16-1&lt;0,"",EXP(-'MPS(calc_process)'!$F$43*(C$6-$B16-1))*(1-EXP(-'MPS(calc_process)'!$F$43)))</f>
        <v/>
      </c>
      <c r="D16" s="25" t="str">
        <f>IF(D$6-$B16-1&lt;0,"",EXP(-'MPS(calc_process)'!$F$43*(D$6-$B16-1))*(1-EXP(-'MPS(calc_process)'!$F$43)))</f>
        <v/>
      </c>
      <c r="E16" s="25" t="str">
        <f>IF(E$6-$B16-1&lt;0,"",EXP(-'MPS(calc_process)'!$F$43*(E$6-$B16-1))*(1-EXP(-'MPS(calc_process)'!$F$43)))</f>
        <v/>
      </c>
      <c r="F16" s="25" t="str">
        <f>IF(F$6-$B16-1&lt;0,"",EXP(-'MPS(calc_process)'!$F$43*(F$6-$B16-1))*(1-EXP(-'MPS(calc_process)'!$F$43)))</f>
        <v/>
      </c>
      <c r="G16" s="25" t="str">
        <f>IF(G$6-$B16-1&lt;0,"",EXP(-'MPS(calc_process)'!$F$43*(G$6-$B16-1))*(1-EXP(-'MPS(calc_process)'!$F$43)))</f>
        <v/>
      </c>
      <c r="H16" s="25" t="str">
        <f>IF(H$6-$B16-1&lt;0,"",EXP(-'MPS(calc_process)'!$F$43*(H$6-$B16-1))*(1-EXP(-'MPS(calc_process)'!$F$43)))</f>
        <v/>
      </c>
      <c r="I16" s="25" t="str">
        <f>IF(I$6-$B16-1&lt;0,"",EXP(-'MPS(calc_process)'!$F$43*(I$6-$B16-1))*(1-EXP(-'MPS(calc_process)'!$F$43)))</f>
        <v/>
      </c>
      <c r="J16" s="25" t="str">
        <f>IF(J$6-$B16-1&lt;0,"",EXP(-'MPS(calc_process)'!$F$43*(J$6-$B16-1))*(1-EXP(-'MPS(calc_process)'!$F$43)))</f>
        <v/>
      </c>
      <c r="K16" s="25" t="str">
        <f>IF(K$6-$B16-1&lt;0,"",EXP(-'MPS(calc_process)'!$F$43*(K$6-$B16-1))*(1-EXP(-'MPS(calc_process)'!$F$43)))</f>
        <v/>
      </c>
      <c r="L16" s="25" t="str">
        <f>IF(L$6-$B16-1&lt;0,"",EXP(-'MPS(calc_process)'!$F$43*(L$6-$B16-1))*(1-EXP(-'MPS(calc_process)'!$F$43)))</f>
        <v/>
      </c>
      <c r="M16" s="25">
        <f>IF(M$6-$B16-1&lt;0,"",EXP(-'MPS(calc_process)'!$F$43*(M$6-$B16-1))*(1-EXP(-'MPS(calc_process)'!$F$43)))</f>
        <v>6.7606180094051727E-2</v>
      </c>
      <c r="N16" s="25">
        <f>IF(N$6-$B16-1&lt;0,"",EXP(-'MPS(calc_process)'!$F$43*(N$6-$B16-1))*(1-EXP(-'MPS(calc_process)'!$F$43)))</f>
        <v>6.3035584507142375E-2</v>
      </c>
      <c r="O16" s="108">
        <f>IF(O$6-$B16-1&lt;0,"",EXP(-'MPS(calc_process)'!$F$43*(O$6-$B16-1))*(1-EXP(-'MPS(calc_process)'!$F$43)))</f>
        <v>5.8773989428618681E-2</v>
      </c>
      <c r="P16" s="108">
        <f>IF(P$6-$B16-1&lt;0,"",EXP(-'MPS(calc_process)'!$F$43*(P$6-$B16-1))*(1-EXP(-'MPS(calc_process)'!$F$43)))</f>
        <v>5.4800504514461591E-2</v>
      </c>
      <c r="Q16" s="108">
        <f>IF(Q$6-$B16-1&lt;0,"",EXP(-'MPS(calc_process)'!$F$43*(Q$6-$B16-1))*(1-EXP(-'MPS(calc_process)'!$F$43)))</f>
        <v>5.1095651737012006E-2</v>
      </c>
      <c r="R16" s="108">
        <f>IF(R$6-$B16-1&lt;0,"",EXP(-'MPS(calc_process)'!$F$43*(R$6-$B16-1))*(1-EXP(-'MPS(calc_process)'!$F$43)))</f>
        <v>4.7641269903656622E-2</v>
      </c>
      <c r="S16" s="108">
        <f>IF(S$6-$B16-1&lt;0,"",EXP(-'MPS(calc_process)'!$F$43*(S$6-$B16-1))*(1-EXP(-'MPS(calc_process)'!$F$43)))</f>
        <v>4.4420425630640678E-2</v>
      </c>
      <c r="T16" s="108">
        <f>IF(T$6-$B16-1&lt;0,"",EXP(-'MPS(calc_process)'!$F$43*(T$6-$B16-1))*(1-EXP(-'MPS(calc_process)'!$F$43)))</f>
        <v>4.1417330335601153E-2</v>
      </c>
    </row>
    <row r="17" spans="1:20" x14ac:dyDescent="0.2">
      <c r="A17" s="94"/>
      <c r="B17" s="104">
        <v>11</v>
      </c>
      <c r="C17" s="25" t="str">
        <f>IF(C$6-$B17-1&lt;0,"",EXP(-'MPS(calc_process)'!$F$43*(C$6-$B17-1))*(1-EXP(-'MPS(calc_process)'!$F$43)))</f>
        <v/>
      </c>
      <c r="D17" s="25" t="str">
        <f>IF(D$6-$B17-1&lt;0,"",EXP(-'MPS(calc_process)'!$F$43*(D$6-$B17-1))*(1-EXP(-'MPS(calc_process)'!$F$43)))</f>
        <v/>
      </c>
      <c r="E17" s="25" t="str">
        <f>IF(E$6-$B17-1&lt;0,"",EXP(-'MPS(calc_process)'!$F$43*(E$6-$B17-1))*(1-EXP(-'MPS(calc_process)'!$F$43)))</f>
        <v/>
      </c>
      <c r="F17" s="25" t="str">
        <f>IF(F$6-$B17-1&lt;0,"",EXP(-'MPS(calc_process)'!$F$43*(F$6-$B17-1))*(1-EXP(-'MPS(calc_process)'!$F$43)))</f>
        <v/>
      </c>
      <c r="G17" s="25" t="str">
        <f>IF(G$6-$B17-1&lt;0,"",EXP(-'MPS(calc_process)'!$F$43*(G$6-$B17-1))*(1-EXP(-'MPS(calc_process)'!$F$43)))</f>
        <v/>
      </c>
      <c r="H17" s="25" t="str">
        <f>IF(H$6-$B17-1&lt;0,"",EXP(-'MPS(calc_process)'!$F$43*(H$6-$B17-1))*(1-EXP(-'MPS(calc_process)'!$F$43)))</f>
        <v/>
      </c>
      <c r="I17" s="25" t="str">
        <f>IF(I$6-$B17-1&lt;0,"",EXP(-'MPS(calc_process)'!$F$43*(I$6-$B17-1))*(1-EXP(-'MPS(calc_process)'!$F$43)))</f>
        <v/>
      </c>
      <c r="J17" s="25" t="str">
        <f>IF(J$6-$B17-1&lt;0,"",EXP(-'MPS(calc_process)'!$F$43*(J$6-$B17-1))*(1-EXP(-'MPS(calc_process)'!$F$43)))</f>
        <v/>
      </c>
      <c r="K17" s="25" t="str">
        <f>IF(K$6-$B17-1&lt;0,"",EXP(-'MPS(calc_process)'!$F$43*(K$6-$B17-1))*(1-EXP(-'MPS(calc_process)'!$F$43)))</f>
        <v/>
      </c>
      <c r="L17" s="25" t="str">
        <f>IF(L$6-$B17-1&lt;0,"",EXP(-'MPS(calc_process)'!$F$43*(L$6-$B17-1))*(1-EXP(-'MPS(calc_process)'!$F$43)))</f>
        <v/>
      </c>
      <c r="M17" s="25" t="str">
        <f>IF(M$6-$B17-1&lt;0,"",EXP(-'MPS(calc_process)'!$F$43*(M$6-$B17-1))*(1-EXP(-'MPS(calc_process)'!$F$43)))</f>
        <v/>
      </c>
      <c r="N17" s="25">
        <f>IF(N$6-$B17-1&lt;0,"",EXP(-'MPS(calc_process)'!$F$43*(N$6-$B17-1))*(1-EXP(-'MPS(calc_process)'!$F$43)))</f>
        <v>6.7606180094051727E-2</v>
      </c>
      <c r="O17" s="108">
        <f>IF(O$6-$B17-1&lt;0,"",EXP(-'MPS(calc_process)'!$F$43*(O$6-$B17-1))*(1-EXP(-'MPS(calc_process)'!$F$43)))</f>
        <v>6.3035584507142375E-2</v>
      </c>
      <c r="P17" s="108">
        <f>IF(P$6-$B17-1&lt;0,"",EXP(-'MPS(calc_process)'!$F$43*(P$6-$B17-1))*(1-EXP(-'MPS(calc_process)'!$F$43)))</f>
        <v>5.8773989428618681E-2</v>
      </c>
      <c r="Q17" s="108">
        <f>IF(Q$6-$B17-1&lt;0,"",EXP(-'MPS(calc_process)'!$F$43*(Q$6-$B17-1))*(1-EXP(-'MPS(calc_process)'!$F$43)))</f>
        <v>5.4800504514461591E-2</v>
      </c>
      <c r="R17" s="108">
        <f>IF(R$6-$B17-1&lt;0,"",EXP(-'MPS(calc_process)'!$F$43*(R$6-$B17-1))*(1-EXP(-'MPS(calc_process)'!$F$43)))</f>
        <v>5.1095651737012006E-2</v>
      </c>
      <c r="S17" s="108">
        <f>IF(S$6-$B17-1&lt;0,"",EXP(-'MPS(calc_process)'!$F$43*(S$6-$B17-1))*(1-EXP(-'MPS(calc_process)'!$F$43)))</f>
        <v>4.7641269903656622E-2</v>
      </c>
      <c r="T17" s="108">
        <f>IF(T$6-$B17-1&lt;0,"",EXP(-'MPS(calc_process)'!$F$43*(T$6-$B17-1))*(1-EXP(-'MPS(calc_process)'!$F$43)))</f>
        <v>4.4420425630640678E-2</v>
      </c>
    </row>
    <row r="18" spans="1:20" x14ac:dyDescent="0.2">
      <c r="A18" s="94"/>
      <c r="B18" s="104">
        <v>12</v>
      </c>
      <c r="C18" s="25" t="str">
        <f>IF(C$6-$B18-1&lt;0,"",EXP(-'MPS(calc_process)'!$F$43*(C$6-$B18-1))*(1-EXP(-'MPS(calc_process)'!$F$43)))</f>
        <v/>
      </c>
      <c r="D18" s="25" t="str">
        <f>IF(D$6-$B18-1&lt;0,"",EXP(-'MPS(calc_process)'!$F$43*(D$6-$B18-1))*(1-EXP(-'MPS(calc_process)'!$F$43)))</f>
        <v/>
      </c>
      <c r="E18" s="25" t="str">
        <f>IF(E$6-$B18-1&lt;0,"",EXP(-'MPS(calc_process)'!$F$43*(E$6-$B18-1))*(1-EXP(-'MPS(calc_process)'!$F$43)))</f>
        <v/>
      </c>
      <c r="F18" s="25" t="str">
        <f>IF(F$6-$B18-1&lt;0,"",EXP(-'MPS(calc_process)'!$F$43*(F$6-$B18-1))*(1-EXP(-'MPS(calc_process)'!$F$43)))</f>
        <v/>
      </c>
      <c r="G18" s="25" t="str">
        <f>IF(G$6-$B18-1&lt;0,"",EXP(-'MPS(calc_process)'!$F$43*(G$6-$B18-1))*(1-EXP(-'MPS(calc_process)'!$F$43)))</f>
        <v/>
      </c>
      <c r="H18" s="25" t="str">
        <f>IF(H$6-$B18-1&lt;0,"",EXP(-'MPS(calc_process)'!$F$43*(H$6-$B18-1))*(1-EXP(-'MPS(calc_process)'!$F$43)))</f>
        <v/>
      </c>
      <c r="I18" s="25" t="str">
        <f>IF(I$6-$B18-1&lt;0,"",EXP(-'MPS(calc_process)'!$F$43*(I$6-$B18-1))*(1-EXP(-'MPS(calc_process)'!$F$43)))</f>
        <v/>
      </c>
      <c r="J18" s="25" t="str">
        <f>IF(J$6-$B18-1&lt;0,"",EXP(-'MPS(calc_process)'!$F$43*(J$6-$B18-1))*(1-EXP(-'MPS(calc_process)'!$F$43)))</f>
        <v/>
      </c>
      <c r="K18" s="25" t="str">
        <f>IF(K$6-$B18-1&lt;0,"",EXP(-'MPS(calc_process)'!$F$43*(K$6-$B18-1))*(1-EXP(-'MPS(calc_process)'!$F$43)))</f>
        <v/>
      </c>
      <c r="L18" s="25" t="str">
        <f>IF(L$6-$B18-1&lt;0,"",EXP(-'MPS(calc_process)'!$F$43*(L$6-$B18-1))*(1-EXP(-'MPS(calc_process)'!$F$43)))</f>
        <v/>
      </c>
      <c r="M18" s="25" t="str">
        <f>IF(M$6-$B18-1&lt;0,"",EXP(-'MPS(calc_process)'!$F$43*(M$6-$B18-1))*(1-EXP(-'MPS(calc_process)'!$F$43)))</f>
        <v/>
      </c>
      <c r="N18" s="25" t="str">
        <f>IF(N$6-$B18-1&lt;0,"",EXP(-'MPS(calc_process)'!$F$43*(N$6-$B18-1))*(1-EXP(-'MPS(calc_process)'!$F$43)))</f>
        <v/>
      </c>
      <c r="O18" s="108">
        <f>IF(O$6-$B18-1&lt;0,"",EXP(-'MPS(calc_process)'!$F$43*(O$6-$B18-1))*(1-EXP(-'MPS(calc_process)'!$F$43)))</f>
        <v>6.7606180094051727E-2</v>
      </c>
      <c r="P18" s="108">
        <f>IF(P$6-$B18-1&lt;0,"",EXP(-'MPS(calc_process)'!$F$43*(P$6-$B18-1))*(1-EXP(-'MPS(calc_process)'!$F$43)))</f>
        <v>6.3035584507142375E-2</v>
      </c>
      <c r="Q18" s="108">
        <f>IF(Q$6-$B18-1&lt;0,"",EXP(-'MPS(calc_process)'!$F$43*(Q$6-$B18-1))*(1-EXP(-'MPS(calc_process)'!$F$43)))</f>
        <v>5.8773989428618681E-2</v>
      </c>
      <c r="R18" s="108">
        <f>IF(R$6-$B18-1&lt;0,"",EXP(-'MPS(calc_process)'!$F$43*(R$6-$B18-1))*(1-EXP(-'MPS(calc_process)'!$F$43)))</f>
        <v>5.4800504514461591E-2</v>
      </c>
      <c r="S18" s="108">
        <f>IF(S$6-$B18-1&lt;0,"",EXP(-'MPS(calc_process)'!$F$43*(S$6-$B18-1))*(1-EXP(-'MPS(calc_process)'!$F$43)))</f>
        <v>5.1095651737012006E-2</v>
      </c>
      <c r="T18" s="108">
        <f>IF(T$6-$B18-1&lt;0,"",EXP(-'MPS(calc_process)'!$F$43*(T$6-$B18-1))*(1-EXP(-'MPS(calc_process)'!$F$43)))</f>
        <v>4.7641269903656622E-2</v>
      </c>
    </row>
    <row r="19" spans="1:20" x14ac:dyDescent="0.2">
      <c r="A19" s="94"/>
      <c r="B19" s="104">
        <v>13</v>
      </c>
      <c r="C19" s="25" t="str">
        <f>IF(C$6-$B19&lt;0,"",EXP(-'MPS(calc_process)'!$F$43*(C$6-$B19)/12)*(1-EXP(-'MPS(calc_process)'!$F$43/12)))</f>
        <v/>
      </c>
      <c r="D19" s="25" t="str">
        <f>IF(D$6-$B19&lt;0,"",EXP(-'MPS(calc_process)'!$F$43*(D$6-$B19)/12)*(1-EXP(-'MPS(calc_process)'!$F$43/12)))</f>
        <v/>
      </c>
      <c r="E19" s="25" t="str">
        <f>IF(E$6-$B19&lt;0,"",EXP(-'MPS(calc_process)'!$F$43*(E$6-$B19)/12)*(1-EXP(-'MPS(calc_process)'!$F$43/12)))</f>
        <v/>
      </c>
      <c r="F19" s="25" t="str">
        <f>IF(F$6-$B19&lt;0,"",EXP(-'MPS(calc_process)'!$F$43*(F$6-$B19)/12)*(1-EXP(-'MPS(calc_process)'!$F$43/12)))</f>
        <v/>
      </c>
      <c r="G19" s="25" t="str">
        <f>IF(G$6-$B19&lt;0,"",EXP(-'MPS(calc_process)'!$F$43*(G$6-$B19)/12)*(1-EXP(-'MPS(calc_process)'!$F$43/12)))</f>
        <v/>
      </c>
      <c r="H19" s="25" t="str">
        <f>IF(H$6-$B19&lt;0,"",EXP(-'MPS(calc_process)'!$F$43*(H$6-$B19)/12)*(1-EXP(-'MPS(calc_process)'!$F$43/12)))</f>
        <v/>
      </c>
      <c r="I19" s="25" t="str">
        <f>IF(I$6-$B19&lt;0,"",EXP(-'MPS(calc_process)'!$F$43*(I$6-$B19)/12)*(1-EXP(-'MPS(calc_process)'!$F$43/12)))</f>
        <v/>
      </c>
      <c r="J19" s="25" t="str">
        <f>IF(J$6-$B19&lt;0,"",EXP(-'MPS(calc_process)'!$F$43*(J$6-$B19)/12)*(1-EXP(-'MPS(calc_process)'!$F$43/12)))</f>
        <v/>
      </c>
      <c r="K19" s="25" t="str">
        <f>IF(K$6-$B19&lt;0,"",EXP(-'MPS(calc_process)'!$F$43*(K$6-$B19)/12)*(1-EXP(-'MPS(calc_process)'!$F$43/12)))</f>
        <v/>
      </c>
      <c r="L19" s="25" t="str">
        <f>IF(L$6-$B19&lt;0,"",EXP(-'MPS(calc_process)'!$F$43*(L$6-$B19)/12)*(1-EXP(-'MPS(calc_process)'!$F$43/12)))</f>
        <v/>
      </c>
      <c r="M19" s="25" t="str">
        <f>IF(M$6-$B19&lt;0,"",EXP(-'MPS(calc_process)'!$F$43*(M$6-$B19)/12)*(1-EXP(-'MPS(calc_process)'!$F$43/12)))</f>
        <v/>
      </c>
      <c r="N19" s="25" t="str">
        <f>IF(N$6-$B19&lt;0,"",EXP(-'MPS(calc_process)'!$F$43*(N$6-$B19)/12)*(1-EXP(-'MPS(calc_process)'!$F$43/12)))</f>
        <v/>
      </c>
      <c r="O19" s="108" t="str">
        <f>IF(O$6-$B19-1&lt;0,"",EXP(-'MPS(calc_process)'!$F$43*(O$6-$B19-1))*(1-EXP(-'MPS(calc_process)'!$F$43)))</f>
        <v/>
      </c>
      <c r="P19" s="108">
        <f>IF(P$6-$B19-1&lt;0,"",EXP(-'MPS(calc_process)'!$F$43*(P$6-$B19-1))*(1-EXP(-'MPS(calc_process)'!$F$43)))</f>
        <v>6.7606180094051727E-2</v>
      </c>
      <c r="Q19" s="108">
        <f>IF(Q$6-$B19-1&lt;0,"",EXP(-'MPS(calc_process)'!$F$43*(Q$6-$B19-1))*(1-EXP(-'MPS(calc_process)'!$F$43)))</f>
        <v>6.3035584507142375E-2</v>
      </c>
      <c r="R19" s="108">
        <f>IF(R$6-$B19-1&lt;0,"",EXP(-'MPS(calc_process)'!$F$43*(R$6-$B19-1))*(1-EXP(-'MPS(calc_process)'!$F$43)))</f>
        <v>5.8773989428618681E-2</v>
      </c>
      <c r="S19" s="108">
        <f>IF(S$6-$B19-1&lt;0,"",EXP(-'MPS(calc_process)'!$F$43*(S$6-$B19-1))*(1-EXP(-'MPS(calc_process)'!$F$43)))</f>
        <v>5.4800504514461591E-2</v>
      </c>
      <c r="T19" s="108">
        <f>IF(T$6-$B19-1&lt;0,"",EXP(-'MPS(calc_process)'!$F$43*(T$6-$B19-1))*(1-EXP(-'MPS(calc_process)'!$F$43)))</f>
        <v>5.1095651737012006E-2</v>
      </c>
    </row>
    <row r="20" spans="1:20" x14ac:dyDescent="0.2">
      <c r="A20" s="94"/>
      <c r="B20" s="104">
        <v>14</v>
      </c>
      <c r="C20" s="25" t="str">
        <f>IF(C$6-$B20&lt;0,"",EXP(-'MPS(calc_process)'!$F$43*(C$6-$B20)/12)*(1-EXP(-'MPS(calc_process)'!$F$43/12)))</f>
        <v/>
      </c>
      <c r="D20" s="25" t="str">
        <f>IF(D$6-$B20&lt;0,"",EXP(-'MPS(calc_process)'!$F$43*(D$6-$B20)/12)*(1-EXP(-'MPS(calc_process)'!$F$43/12)))</f>
        <v/>
      </c>
      <c r="E20" s="25" t="str">
        <f>IF(E$6-$B20&lt;0,"",EXP(-'MPS(calc_process)'!$F$43*(E$6-$B20)/12)*(1-EXP(-'MPS(calc_process)'!$F$43/12)))</f>
        <v/>
      </c>
      <c r="F20" s="25" t="str">
        <f>IF(F$6-$B20&lt;0,"",EXP(-'MPS(calc_process)'!$F$43*(F$6-$B20)/12)*(1-EXP(-'MPS(calc_process)'!$F$43/12)))</f>
        <v/>
      </c>
      <c r="G20" s="25" t="str">
        <f>IF(G$6-$B20&lt;0,"",EXP(-'MPS(calc_process)'!$F$43*(G$6-$B20)/12)*(1-EXP(-'MPS(calc_process)'!$F$43/12)))</f>
        <v/>
      </c>
      <c r="H20" s="25" t="str">
        <f>IF(H$6-$B20&lt;0,"",EXP(-'MPS(calc_process)'!$F$43*(H$6-$B20)/12)*(1-EXP(-'MPS(calc_process)'!$F$43/12)))</f>
        <v/>
      </c>
      <c r="I20" s="25" t="str">
        <f>IF(I$6-$B20&lt;0,"",EXP(-'MPS(calc_process)'!$F$43*(I$6-$B20)/12)*(1-EXP(-'MPS(calc_process)'!$F$43/12)))</f>
        <v/>
      </c>
      <c r="J20" s="25" t="str">
        <f>IF(J$6-$B20&lt;0,"",EXP(-'MPS(calc_process)'!$F$43*(J$6-$B20)/12)*(1-EXP(-'MPS(calc_process)'!$F$43/12)))</f>
        <v/>
      </c>
      <c r="K20" s="25" t="str">
        <f>IF(K$6-$B20&lt;0,"",EXP(-'MPS(calc_process)'!$F$43*(K$6-$B20)/12)*(1-EXP(-'MPS(calc_process)'!$F$43/12)))</f>
        <v/>
      </c>
      <c r="L20" s="25" t="str">
        <f>IF(L$6-$B20&lt;0,"",EXP(-'MPS(calc_process)'!$F$43*(L$6-$B20)/12)*(1-EXP(-'MPS(calc_process)'!$F$43/12)))</f>
        <v/>
      </c>
      <c r="M20" s="25" t="str">
        <f>IF(M$6-$B20&lt;0,"",EXP(-'MPS(calc_process)'!$F$43*(M$6-$B20)/12)*(1-EXP(-'MPS(calc_process)'!$F$43/12)))</f>
        <v/>
      </c>
      <c r="N20" s="25" t="str">
        <f>IF(N$6-$B20&lt;0,"",EXP(-'MPS(calc_process)'!$F$43*(N$6-$B20)/12)*(1-EXP(-'MPS(calc_process)'!$F$43/12)))</f>
        <v/>
      </c>
      <c r="O20" s="108" t="str">
        <f>IF(O$6-$B20-1&lt;0,"",EXP(-'MPS(calc_process)'!$F$43*(O$6-$B20-1))*(1-EXP(-'MPS(calc_process)'!$F$43)))</f>
        <v/>
      </c>
      <c r="P20" s="108" t="str">
        <f>IF(P$6-$B20-1&lt;0,"",EXP(-'MPS(calc_process)'!$F$43*(P$6-$B20-1))*(1-EXP(-'MPS(calc_process)'!$F$43)))</f>
        <v/>
      </c>
      <c r="Q20" s="108">
        <f>IF(Q$6-$B20-1&lt;0,"",EXP(-'MPS(calc_process)'!$F$43*(Q$6-$B20-1))*(1-EXP(-'MPS(calc_process)'!$F$43)))</f>
        <v>6.7606180094051727E-2</v>
      </c>
      <c r="R20" s="108">
        <f>IF(R$6-$B20-1&lt;0,"",EXP(-'MPS(calc_process)'!$F$43*(R$6-$B20-1))*(1-EXP(-'MPS(calc_process)'!$F$43)))</f>
        <v>6.3035584507142375E-2</v>
      </c>
      <c r="S20" s="108">
        <f>IF(S$6-$B20-1&lt;0,"",EXP(-'MPS(calc_process)'!$F$43*(S$6-$B20-1))*(1-EXP(-'MPS(calc_process)'!$F$43)))</f>
        <v>5.8773989428618681E-2</v>
      </c>
      <c r="T20" s="108">
        <f>IF(T$6-$B20-1&lt;0,"",EXP(-'MPS(calc_process)'!$F$43*(T$6-$B20-1))*(1-EXP(-'MPS(calc_process)'!$F$43)))</f>
        <v>5.4800504514461591E-2</v>
      </c>
    </row>
    <row r="21" spans="1:20" x14ac:dyDescent="0.2">
      <c r="A21" s="94"/>
      <c r="B21" s="104">
        <v>15</v>
      </c>
      <c r="C21" s="25" t="str">
        <f>IF(C$6-$B21&lt;0,"",EXP(-'MPS(calc_process)'!$F$43*(C$6-$B21)/12)*(1-EXP(-'MPS(calc_process)'!$F$43/12)))</f>
        <v/>
      </c>
      <c r="D21" s="25" t="str">
        <f>IF(D$6-$B21&lt;0,"",EXP(-'MPS(calc_process)'!$F$43*(D$6-$B21)/12)*(1-EXP(-'MPS(calc_process)'!$F$43/12)))</f>
        <v/>
      </c>
      <c r="E21" s="25" t="str">
        <f>IF(E$6-$B21&lt;0,"",EXP(-'MPS(calc_process)'!$F$43*(E$6-$B21)/12)*(1-EXP(-'MPS(calc_process)'!$F$43/12)))</f>
        <v/>
      </c>
      <c r="F21" s="25" t="str">
        <f>IF(F$6-$B21&lt;0,"",EXP(-'MPS(calc_process)'!$F$43*(F$6-$B21)/12)*(1-EXP(-'MPS(calc_process)'!$F$43/12)))</f>
        <v/>
      </c>
      <c r="G21" s="25" t="str">
        <f>IF(G$6-$B21&lt;0,"",EXP(-'MPS(calc_process)'!$F$43*(G$6-$B21)/12)*(1-EXP(-'MPS(calc_process)'!$F$43/12)))</f>
        <v/>
      </c>
      <c r="H21" s="25" t="str">
        <f>IF(H$6-$B21&lt;0,"",EXP(-'MPS(calc_process)'!$F$43*(H$6-$B21)/12)*(1-EXP(-'MPS(calc_process)'!$F$43/12)))</f>
        <v/>
      </c>
      <c r="I21" s="25" t="str">
        <f>IF(I$6-$B21&lt;0,"",EXP(-'MPS(calc_process)'!$F$43*(I$6-$B21)/12)*(1-EXP(-'MPS(calc_process)'!$F$43/12)))</f>
        <v/>
      </c>
      <c r="J21" s="25" t="str">
        <f>IF(J$6-$B21&lt;0,"",EXP(-'MPS(calc_process)'!$F$43*(J$6-$B21)/12)*(1-EXP(-'MPS(calc_process)'!$F$43/12)))</f>
        <v/>
      </c>
      <c r="K21" s="25" t="str">
        <f>IF(K$6-$B21&lt;0,"",EXP(-'MPS(calc_process)'!$F$43*(K$6-$B21)/12)*(1-EXP(-'MPS(calc_process)'!$F$43/12)))</f>
        <v/>
      </c>
      <c r="L21" s="25" t="str">
        <f>IF(L$6-$B21&lt;0,"",EXP(-'MPS(calc_process)'!$F$43*(L$6-$B21)/12)*(1-EXP(-'MPS(calc_process)'!$F$43/12)))</f>
        <v/>
      </c>
      <c r="M21" s="25" t="str">
        <f>IF(M$6-$B21&lt;0,"",EXP(-'MPS(calc_process)'!$F$43*(M$6-$B21)/12)*(1-EXP(-'MPS(calc_process)'!$F$43/12)))</f>
        <v/>
      </c>
      <c r="N21" s="25" t="str">
        <f>IF(N$6-$B21&lt;0,"",EXP(-'MPS(calc_process)'!$F$43*(N$6-$B21)/12)*(1-EXP(-'MPS(calc_process)'!$F$43/12)))</f>
        <v/>
      </c>
      <c r="O21" s="108" t="str">
        <f>IF(O$6-$B21-1&lt;0,"",EXP(-'MPS(calc_process)'!$F$43*(O$6-$B21-1))*(1-EXP(-'MPS(calc_process)'!$F$43)))</f>
        <v/>
      </c>
      <c r="P21" s="108" t="str">
        <f>IF(P$6-$B21-1&lt;0,"",EXP(-'MPS(calc_process)'!$F$43*(P$6-$B21-1))*(1-EXP(-'MPS(calc_process)'!$F$43)))</f>
        <v/>
      </c>
      <c r="Q21" s="108" t="str">
        <f>IF(Q$6-$B21-1&lt;0,"",EXP(-'MPS(calc_process)'!$F$43*(Q$6-$B21-1))*(1-EXP(-'MPS(calc_process)'!$F$43)))</f>
        <v/>
      </c>
      <c r="R21" s="108">
        <f>IF(R$6-$B21-1&lt;0,"",EXP(-'MPS(calc_process)'!$F$43*(R$6-$B21-1))*(1-EXP(-'MPS(calc_process)'!$F$43)))</f>
        <v>6.7606180094051727E-2</v>
      </c>
      <c r="S21" s="108">
        <f>IF(S$6-$B21-1&lt;0,"",EXP(-'MPS(calc_process)'!$F$43*(S$6-$B21-1))*(1-EXP(-'MPS(calc_process)'!$F$43)))</f>
        <v>6.3035584507142375E-2</v>
      </c>
      <c r="T21" s="108">
        <f>IF(T$6-$B21-1&lt;0,"",EXP(-'MPS(calc_process)'!$F$43*(T$6-$B21-1))*(1-EXP(-'MPS(calc_process)'!$F$43)))</f>
        <v>5.8773989428618681E-2</v>
      </c>
    </row>
    <row r="22" spans="1:20" x14ac:dyDescent="0.2">
      <c r="A22" s="94"/>
      <c r="B22" s="104">
        <v>16</v>
      </c>
      <c r="C22" s="25" t="str">
        <f>IF(C$6-$B22&lt;0,"",EXP(-'MPS(calc_process)'!$F$43*(C$6-$B22)/12)*(1-EXP(-'MPS(calc_process)'!$F$43/12)))</f>
        <v/>
      </c>
      <c r="D22" s="25" t="str">
        <f>IF(D$6-$B22&lt;0,"",EXP(-'MPS(calc_process)'!$F$43*(D$6-$B22)/12)*(1-EXP(-'MPS(calc_process)'!$F$43/12)))</f>
        <v/>
      </c>
      <c r="E22" s="25" t="str">
        <f>IF(E$6-$B22&lt;0,"",EXP(-'MPS(calc_process)'!$F$43*(E$6-$B22)/12)*(1-EXP(-'MPS(calc_process)'!$F$43/12)))</f>
        <v/>
      </c>
      <c r="F22" s="25" t="str">
        <f>IF(F$6-$B22&lt;0,"",EXP(-'MPS(calc_process)'!$F$43*(F$6-$B22)/12)*(1-EXP(-'MPS(calc_process)'!$F$43/12)))</f>
        <v/>
      </c>
      <c r="G22" s="25" t="str">
        <f>IF(G$6-$B22&lt;0,"",EXP(-'MPS(calc_process)'!$F$43*(G$6-$B22)/12)*(1-EXP(-'MPS(calc_process)'!$F$43/12)))</f>
        <v/>
      </c>
      <c r="H22" s="25" t="str">
        <f>IF(H$6-$B22&lt;0,"",EXP(-'MPS(calc_process)'!$F$43*(H$6-$B22)/12)*(1-EXP(-'MPS(calc_process)'!$F$43/12)))</f>
        <v/>
      </c>
      <c r="I22" s="25" t="str">
        <f>IF(I$6-$B22&lt;0,"",EXP(-'MPS(calc_process)'!$F$43*(I$6-$B22)/12)*(1-EXP(-'MPS(calc_process)'!$F$43/12)))</f>
        <v/>
      </c>
      <c r="J22" s="25" t="str">
        <f>IF(J$6-$B22&lt;0,"",EXP(-'MPS(calc_process)'!$F$43*(J$6-$B22)/12)*(1-EXP(-'MPS(calc_process)'!$F$43/12)))</f>
        <v/>
      </c>
      <c r="K22" s="25" t="str">
        <f>IF(K$6-$B22&lt;0,"",EXP(-'MPS(calc_process)'!$F$43*(K$6-$B22)/12)*(1-EXP(-'MPS(calc_process)'!$F$43/12)))</f>
        <v/>
      </c>
      <c r="L22" s="25" t="str">
        <f>IF(L$6-$B22&lt;0,"",EXP(-'MPS(calc_process)'!$F$43*(L$6-$B22)/12)*(1-EXP(-'MPS(calc_process)'!$F$43/12)))</f>
        <v/>
      </c>
      <c r="M22" s="25" t="str">
        <f>IF(M$6-$B22&lt;0,"",EXP(-'MPS(calc_process)'!$F$43*(M$6-$B22)/12)*(1-EXP(-'MPS(calc_process)'!$F$43/12)))</f>
        <v/>
      </c>
      <c r="N22" s="25" t="str">
        <f>IF(N$6-$B22&lt;0,"",EXP(-'MPS(calc_process)'!$F$43*(N$6-$B22)/12)*(1-EXP(-'MPS(calc_process)'!$F$43/12)))</f>
        <v/>
      </c>
      <c r="O22" s="108" t="str">
        <f>IF(O$6-$B22-1&lt;0,"",EXP(-'MPS(calc_process)'!$F$43*(O$6-$B22-1))*(1-EXP(-'MPS(calc_process)'!$F$43)))</f>
        <v/>
      </c>
      <c r="P22" s="108" t="str">
        <f>IF(P$6-$B22-1&lt;0,"",EXP(-'MPS(calc_process)'!$F$43*(P$6-$B22-1))*(1-EXP(-'MPS(calc_process)'!$F$43)))</f>
        <v/>
      </c>
      <c r="Q22" s="108" t="str">
        <f>IF(Q$6-$B22-1&lt;0,"",EXP(-'MPS(calc_process)'!$F$43*(Q$6-$B22-1))*(1-EXP(-'MPS(calc_process)'!$F$43)))</f>
        <v/>
      </c>
      <c r="R22" s="108" t="str">
        <f>IF(R$6-$B22-1&lt;0,"",EXP(-'MPS(calc_process)'!$F$43*(R$6-$B22-1))*(1-EXP(-'MPS(calc_process)'!$F$43)))</f>
        <v/>
      </c>
      <c r="S22" s="108">
        <f>IF(S$6-$B22-1&lt;0,"",EXP(-'MPS(calc_process)'!$F$43*(S$6-$B22-1))*(1-EXP(-'MPS(calc_process)'!$F$43)))</f>
        <v>6.7606180094051727E-2</v>
      </c>
      <c r="T22" s="108">
        <f>IF(T$6-$B22-1&lt;0,"",EXP(-'MPS(calc_process)'!$F$43*(T$6-$B22-1))*(1-EXP(-'MPS(calc_process)'!$F$43)))</f>
        <v>6.3035584507142375E-2</v>
      </c>
    </row>
    <row r="23" spans="1:20" x14ac:dyDescent="0.2">
      <c r="A23" s="94"/>
      <c r="B23" s="104">
        <v>17</v>
      </c>
      <c r="C23" s="25" t="str">
        <f>IF(C$6-$B23&lt;0,"",EXP(-'MPS(calc_process)'!$F$43*(C$6-$B23)/12)*(1-EXP(-'MPS(calc_process)'!$F$43/12)))</f>
        <v/>
      </c>
      <c r="D23" s="25" t="str">
        <f>IF(D$6-$B23&lt;0,"",EXP(-'MPS(calc_process)'!$F$43*(D$6-$B23)/12)*(1-EXP(-'MPS(calc_process)'!$F$43/12)))</f>
        <v/>
      </c>
      <c r="E23" s="25" t="str">
        <f>IF(E$6-$B23&lt;0,"",EXP(-'MPS(calc_process)'!$F$43*(E$6-$B23)/12)*(1-EXP(-'MPS(calc_process)'!$F$43/12)))</f>
        <v/>
      </c>
      <c r="F23" s="25" t="str">
        <f>IF(F$6-$B23&lt;0,"",EXP(-'MPS(calc_process)'!$F$43*(F$6-$B23)/12)*(1-EXP(-'MPS(calc_process)'!$F$43/12)))</f>
        <v/>
      </c>
      <c r="G23" s="25" t="str">
        <f>IF(G$6-$B23&lt;0,"",EXP(-'MPS(calc_process)'!$F$43*(G$6-$B23)/12)*(1-EXP(-'MPS(calc_process)'!$F$43/12)))</f>
        <v/>
      </c>
      <c r="H23" s="25" t="str">
        <f>IF(H$6-$B23&lt;0,"",EXP(-'MPS(calc_process)'!$F$43*(H$6-$B23)/12)*(1-EXP(-'MPS(calc_process)'!$F$43/12)))</f>
        <v/>
      </c>
      <c r="I23" s="25" t="str">
        <f>IF(I$6-$B23&lt;0,"",EXP(-'MPS(calc_process)'!$F$43*(I$6-$B23)/12)*(1-EXP(-'MPS(calc_process)'!$F$43/12)))</f>
        <v/>
      </c>
      <c r="J23" s="25" t="str">
        <f>IF(J$6-$B23&lt;0,"",EXP(-'MPS(calc_process)'!$F$43*(J$6-$B23)/12)*(1-EXP(-'MPS(calc_process)'!$F$43/12)))</f>
        <v/>
      </c>
      <c r="K23" s="25" t="str">
        <f>IF(K$6-$B23&lt;0,"",EXP(-'MPS(calc_process)'!$F$43*(K$6-$B23)/12)*(1-EXP(-'MPS(calc_process)'!$F$43/12)))</f>
        <v/>
      </c>
      <c r="L23" s="25" t="str">
        <f>IF(L$6-$B23&lt;0,"",EXP(-'MPS(calc_process)'!$F$43*(L$6-$B23)/12)*(1-EXP(-'MPS(calc_process)'!$F$43/12)))</f>
        <v/>
      </c>
      <c r="M23" s="25" t="str">
        <f>IF(M$6-$B23&lt;0,"",EXP(-'MPS(calc_process)'!$F$43*(M$6-$B23)/12)*(1-EXP(-'MPS(calc_process)'!$F$43/12)))</f>
        <v/>
      </c>
      <c r="N23" s="25" t="str">
        <f>IF(N$6-$B23&lt;0,"",EXP(-'MPS(calc_process)'!$F$43*(N$6-$B23)/12)*(1-EXP(-'MPS(calc_process)'!$F$43/12)))</f>
        <v/>
      </c>
      <c r="O23" s="108" t="str">
        <f>IF(O$6-$B23-1&lt;0,"",EXP(-'MPS(calc_process)'!$F$43*(O$6-$B23-1))*(1-EXP(-'MPS(calc_process)'!$F$43)))</f>
        <v/>
      </c>
      <c r="P23" s="108" t="str">
        <f>IF(P$6-$B23-1&lt;0,"",EXP(-'MPS(calc_process)'!$F$43*(P$6-$B23-1))*(1-EXP(-'MPS(calc_process)'!$F$43)))</f>
        <v/>
      </c>
      <c r="Q23" s="108" t="str">
        <f>IF(Q$6-$B23-1&lt;0,"",EXP(-'MPS(calc_process)'!$F$43*(Q$6-$B23-1))*(1-EXP(-'MPS(calc_process)'!$F$43)))</f>
        <v/>
      </c>
      <c r="R23" s="108" t="str">
        <f>IF(R$6-$B23-1&lt;0,"",EXP(-'MPS(calc_process)'!$F$43*(R$6-$B23-1))*(1-EXP(-'MPS(calc_process)'!$F$43)))</f>
        <v/>
      </c>
      <c r="S23" s="108" t="str">
        <f>IF(S$6-$B23-1&lt;0,"",EXP(-'MPS(calc_process)'!$F$43*(S$6-$B23-1))*(1-EXP(-'MPS(calc_process)'!$F$43)))</f>
        <v/>
      </c>
      <c r="T23" s="108">
        <f>IF(T$6-$B23-1&lt;0,"",EXP(-'MPS(calc_process)'!$F$43*(T$6-$B23-1))*(1-EXP(-'MPS(calc_process)'!$F$43)))</f>
        <v>6.7606180094051727E-2</v>
      </c>
    </row>
    <row r="24" spans="1:20" x14ac:dyDescent="0.2">
      <c r="A24" s="94"/>
      <c r="B24" s="104">
        <v>18</v>
      </c>
      <c r="C24" s="25" t="str">
        <f>IF(C$6-$B24&lt;0,"",EXP(-'MPS(calc_process)'!$F$43*(C$6-$B24)/12)*(1-EXP(-'MPS(calc_process)'!$F$43/12)))</f>
        <v/>
      </c>
      <c r="D24" s="25" t="str">
        <f>IF(D$6-$B24&lt;0,"",EXP(-'MPS(calc_process)'!$F$43*(D$6-$B24)/12)*(1-EXP(-'MPS(calc_process)'!$F$43/12)))</f>
        <v/>
      </c>
      <c r="E24" s="25" t="str">
        <f>IF(E$6-$B24&lt;0,"",EXP(-'MPS(calc_process)'!$F$43*(E$6-$B24)/12)*(1-EXP(-'MPS(calc_process)'!$F$43/12)))</f>
        <v/>
      </c>
      <c r="F24" s="25" t="str">
        <f>IF(F$6-$B24&lt;0,"",EXP(-'MPS(calc_process)'!$F$43*(F$6-$B24)/12)*(1-EXP(-'MPS(calc_process)'!$F$43/12)))</f>
        <v/>
      </c>
      <c r="G24" s="25" t="str">
        <f>IF(G$6-$B24&lt;0,"",EXP(-'MPS(calc_process)'!$F$43*(G$6-$B24)/12)*(1-EXP(-'MPS(calc_process)'!$F$43/12)))</f>
        <v/>
      </c>
      <c r="H24" s="25" t="str">
        <f>IF(H$6-$B24&lt;0,"",EXP(-'MPS(calc_process)'!$F$43*(H$6-$B24)/12)*(1-EXP(-'MPS(calc_process)'!$F$43/12)))</f>
        <v/>
      </c>
      <c r="I24" s="25" t="str">
        <f>IF(I$6-$B24&lt;0,"",EXP(-'MPS(calc_process)'!$F$43*(I$6-$B24)/12)*(1-EXP(-'MPS(calc_process)'!$F$43/12)))</f>
        <v/>
      </c>
      <c r="J24" s="25" t="str">
        <f>IF(J$6-$B24&lt;0,"",EXP(-'MPS(calc_process)'!$F$43*(J$6-$B24)/12)*(1-EXP(-'MPS(calc_process)'!$F$43/12)))</f>
        <v/>
      </c>
      <c r="K24" s="25" t="str">
        <f>IF(K$6-$B24&lt;0,"",EXP(-'MPS(calc_process)'!$F$43*(K$6-$B24)/12)*(1-EXP(-'MPS(calc_process)'!$F$43/12)))</f>
        <v/>
      </c>
      <c r="L24" s="25" t="str">
        <f>IF(L$6-$B24&lt;0,"",EXP(-'MPS(calc_process)'!$F$43*(L$6-$B24)/12)*(1-EXP(-'MPS(calc_process)'!$F$43/12)))</f>
        <v/>
      </c>
      <c r="M24" s="25" t="str">
        <f>IF(M$6-$B24&lt;0,"",EXP(-'MPS(calc_process)'!$F$43*(M$6-$B24)/12)*(1-EXP(-'MPS(calc_process)'!$F$43/12)))</f>
        <v/>
      </c>
      <c r="N24" s="25" t="str">
        <f>IF(N$6-$B24&lt;0,"",EXP(-'MPS(calc_process)'!$F$43*(N$6-$B24)/12)*(1-EXP(-'MPS(calc_process)'!$F$43/12)))</f>
        <v/>
      </c>
      <c r="O24" s="108" t="str">
        <f>IF(O$6-$B24-1&lt;0,"",EXP(-'MPS(calc_process)'!$F$43*(O$6-$B24-1))*(1-EXP(-'MPS(calc_process)'!$F$43)))</f>
        <v/>
      </c>
      <c r="P24" s="108" t="str">
        <f>IF(P$6-$B24-1&lt;0,"",EXP(-'MPS(calc_process)'!$F$43*(P$6-$B24-1))*(1-EXP(-'MPS(calc_process)'!$F$43)))</f>
        <v/>
      </c>
      <c r="Q24" s="108" t="str">
        <f>IF(Q$6-$B24-1&lt;0,"",EXP(-'MPS(calc_process)'!$F$43*(Q$6-$B24-1))*(1-EXP(-'MPS(calc_process)'!$F$43)))</f>
        <v/>
      </c>
      <c r="R24" s="108" t="str">
        <f>IF(R$6-$B24-1&lt;0,"",EXP(-'MPS(calc_process)'!$F$43*(R$6-$B24-1))*(1-EXP(-'MPS(calc_process)'!$F$43)))</f>
        <v/>
      </c>
      <c r="S24" s="108" t="str">
        <f>IF(S$6-$B24-1&lt;0,"",EXP(-'MPS(calc_process)'!$F$43*(S$6-$B24-1))*(1-EXP(-'MPS(calc_process)'!$F$43)))</f>
        <v/>
      </c>
      <c r="T24" s="108" t="str">
        <f>IF(T$6-$B24-1&lt;0,"",EXP(-'MPS(calc_process)'!$F$43*(T$6-$B24-1))*(1-EXP(-'MPS(calc_process)'!$F$43)))</f>
        <v/>
      </c>
    </row>
    <row r="26" spans="1:20" x14ac:dyDescent="0.2">
      <c r="A26" s="94"/>
      <c r="B26" s="4" t="s">
        <v>77</v>
      </c>
    </row>
    <row r="27" spans="1:20" x14ac:dyDescent="0.2">
      <c r="A27" s="94"/>
      <c r="B27" s="34"/>
      <c r="C27" s="104">
        <v>1</v>
      </c>
      <c r="D27" s="104">
        <v>2</v>
      </c>
      <c r="E27" s="104">
        <v>3</v>
      </c>
      <c r="F27" s="104">
        <v>4</v>
      </c>
      <c r="G27" s="104">
        <v>5</v>
      </c>
      <c r="H27" s="104">
        <v>6</v>
      </c>
      <c r="I27" s="104">
        <v>7</v>
      </c>
      <c r="J27" s="104">
        <v>8</v>
      </c>
      <c r="K27" s="104">
        <v>9</v>
      </c>
      <c r="L27" s="104">
        <v>10</v>
      </c>
      <c r="M27" s="104">
        <v>11</v>
      </c>
      <c r="N27" s="104">
        <v>12</v>
      </c>
      <c r="O27" s="104">
        <v>13</v>
      </c>
      <c r="P27" s="104">
        <v>14</v>
      </c>
      <c r="Q27" s="104">
        <v>15</v>
      </c>
      <c r="R27" s="104">
        <v>16</v>
      </c>
      <c r="S27" s="104">
        <v>17</v>
      </c>
      <c r="T27" s="104">
        <v>18</v>
      </c>
    </row>
    <row r="28" spans="1:20" x14ac:dyDescent="0.2">
      <c r="A28" s="94"/>
      <c r="B28" s="104">
        <v>1</v>
      </c>
      <c r="C28" s="25" t="str">
        <f>IF(C$6-$B28-1&lt;0,"",EXP(-'MPS(calc_process)'!$F$44*(C$6-$B28-1))*(1-EXP(-'MPS(calc_process)'!$F$44)))</f>
        <v/>
      </c>
      <c r="D28" s="25">
        <f>IF(D$6-$B28-1&lt;0,"",EXP(-'MPS(calc_process)'!$F$44*(D$6-$B28-1))*(1-EXP(-'MPS(calc_process)'!$F$44)))</f>
        <v>3.4394583742433538E-2</v>
      </c>
      <c r="E28" s="25">
        <f>IF(E$6-$B28-1&lt;0,"",EXP(-'MPS(calc_process)'!$F$44*(E$6-$B28-1))*(1-EXP(-'MPS(calc_process)'!$F$44)))</f>
        <v>3.3211596351618265E-2</v>
      </c>
      <c r="F28" s="25">
        <f>IF(F$6-$B28-1&lt;0,"",EXP(-'MPS(calc_process)'!$F$44*(F$6-$B28-1))*(1-EXP(-'MPS(calc_process)'!$F$44)))</f>
        <v>3.2069297319682631E-2</v>
      </c>
      <c r="G28" s="25">
        <f>IF(G$6-$B28-1&lt;0,"",EXP(-'MPS(calc_process)'!$F$44*(G$6-$B28-1))*(1-EXP(-'MPS(calc_process)'!$F$44)))</f>
        <v>3.0966287187459807E-2</v>
      </c>
      <c r="H28" s="25">
        <f>IF(H$6-$B28-1&lt;0,"",EXP(-'MPS(calc_process)'!$F$44*(H$6-$B28-1))*(1-EXP(-'MPS(calc_process)'!$F$44)))</f>
        <v>2.9901214629598476E-2</v>
      </c>
      <c r="I28" s="25">
        <f>IF(I$6-$B28-1&lt;0,"",EXP(-'MPS(calc_process)'!$F$44*(I$6-$B28-1))*(1-EXP(-'MPS(calc_process)'!$F$44)))</f>
        <v>2.887277479902027E-2</v>
      </c>
      <c r="J28" s="25">
        <f>IF(J$6-$B28-1&lt;0,"",EXP(-'MPS(calc_process)'!$F$44*(J$6-$B28-1))*(1-EXP(-'MPS(calc_process)'!$F$44)))</f>
        <v>2.7879707728318943E-2</v>
      </c>
      <c r="K28" s="25">
        <f>IF(K$6-$B28-1&lt;0,"",EXP(-'MPS(calc_process)'!$F$44*(K$6-$B28-1))*(1-EXP(-'MPS(calc_process)'!$F$44)))</f>
        <v>2.6920796786142707E-2</v>
      </c>
      <c r="L28" s="25">
        <f>IF(L$6-$B28-1&lt;0,"",EXP(-'MPS(calc_process)'!$F$44*(L$6-$B28-1))*(1-EXP(-'MPS(calc_process)'!$F$44)))</f>
        <v>2.5994867186668689E-2</v>
      </c>
      <c r="M28" s="25">
        <f>IF(M$6-$B28-1&lt;0,"",EXP(-'MPS(calc_process)'!$F$44*(M$6-$B28-1))*(1-EXP(-'MPS(calc_process)'!$F$44)))</f>
        <v>2.5100784550343376E-2</v>
      </c>
      <c r="N28" s="25">
        <f>IF(N$6-$B28-1&lt;0,"",EXP(-'MPS(calc_process)'!$F$44*(N$6-$B28-1))*(1-EXP(-'MPS(calc_process)'!$F$44)))</f>
        <v>2.4237453514125807E-2</v>
      </c>
      <c r="O28" s="108">
        <f>IF(O$6-$B28-1&lt;0,"",EXP(-'MPS(calc_process)'!$F$44*(O$6-$B28-1))*(1-EXP(-'MPS(calc_process)'!$F$44)))</f>
        <v>2.340381638953087E-2</v>
      </c>
      <c r="P28" s="108">
        <f>IF(P$6-$B28-1&lt;0,"",EXP(-'MPS(calc_process)'!$F$44*(P$6-$B28-1))*(1-EXP(-'MPS(calc_process)'!$F$44)))</f>
        <v>2.2598851866828609E-2</v>
      </c>
      <c r="Q28" s="108">
        <f>IF(Q$6-$B28-1&lt;0,"",EXP(-'MPS(calc_process)'!$F$44*(Q$6-$B28-1))*(1-EXP(-'MPS(calc_process)'!$F$44)))</f>
        <v>2.1821573763812122E-2</v>
      </c>
      <c r="R28" s="108">
        <f>IF(R$6-$B28-1&lt;0,"",EXP(-'MPS(calc_process)'!$F$44*(R$6-$B28-1))*(1-EXP(-'MPS(calc_process)'!$F$44)))</f>
        <v>2.1071029817600995E-2</v>
      </c>
      <c r="S28" s="108">
        <f>IF(S$6-$B28-1&lt;0,"",EXP(-'MPS(calc_process)'!$F$44*(S$6-$B28-1))*(1-EXP(-'MPS(calc_process)'!$F$44)))</f>
        <v>2.0346300518000206E-2</v>
      </c>
      <c r="T28" s="108">
        <f>IF(T$6-$B28-1&lt;0,"",EXP(-'MPS(calc_process)'!$F$44*(T$6-$B28-1))*(1-EXP(-'MPS(calc_process)'!$F$44)))</f>
        <v>1.9646497980985129E-2</v>
      </c>
    </row>
    <row r="29" spans="1:20" x14ac:dyDescent="0.2">
      <c r="A29" s="94"/>
      <c r="B29" s="104">
        <v>2</v>
      </c>
      <c r="C29" s="25" t="str">
        <f>IF(C$6-$B29-1&lt;0,"",EXP(-'MPS(calc_process)'!$F$44*(C$6-$B29-1))*(1-EXP(-'MPS(calc_process)'!$F$44)))</f>
        <v/>
      </c>
      <c r="D29" s="25" t="str">
        <f>IF(D$6-$B29-1&lt;0,"",EXP(-'MPS(calc_process)'!$F$44*(D$6-$B29-1))*(1-EXP(-'MPS(calc_process)'!$F$44)))</f>
        <v/>
      </c>
      <c r="E29" s="25">
        <f>IF(E$6-$B29-1&lt;0,"",EXP(-'MPS(calc_process)'!$F$44*(E$6-$B29-1))*(1-EXP(-'MPS(calc_process)'!$F$44)))</f>
        <v>3.4394583742433538E-2</v>
      </c>
      <c r="F29" s="25">
        <f>IF(F$6-$B29-1&lt;0,"",EXP(-'MPS(calc_process)'!$F$44*(F$6-$B29-1))*(1-EXP(-'MPS(calc_process)'!$F$44)))</f>
        <v>3.3211596351618265E-2</v>
      </c>
      <c r="G29" s="25">
        <f>IF(G$6-$B29-1&lt;0,"",EXP(-'MPS(calc_process)'!$F$44*(G$6-$B29-1))*(1-EXP(-'MPS(calc_process)'!$F$44)))</f>
        <v>3.2069297319682631E-2</v>
      </c>
      <c r="H29" s="25">
        <f>IF(H$6-$B29-1&lt;0,"",EXP(-'MPS(calc_process)'!$F$44*(H$6-$B29-1))*(1-EXP(-'MPS(calc_process)'!$F$44)))</f>
        <v>3.0966287187459807E-2</v>
      </c>
      <c r="I29" s="25">
        <f>IF(I$6-$B29-1&lt;0,"",EXP(-'MPS(calc_process)'!$F$44*(I$6-$B29-1))*(1-EXP(-'MPS(calc_process)'!$F$44)))</f>
        <v>2.9901214629598476E-2</v>
      </c>
      <c r="J29" s="25">
        <f>IF(J$6-$B29-1&lt;0,"",EXP(-'MPS(calc_process)'!$F$44*(J$6-$B29-1))*(1-EXP(-'MPS(calc_process)'!$F$44)))</f>
        <v>2.887277479902027E-2</v>
      </c>
      <c r="K29" s="25">
        <f>IF(K$6-$B29-1&lt;0,"",EXP(-'MPS(calc_process)'!$F$44*(K$6-$B29-1))*(1-EXP(-'MPS(calc_process)'!$F$44)))</f>
        <v>2.7879707728318943E-2</v>
      </c>
      <c r="L29" s="25">
        <f>IF(L$6-$B29-1&lt;0,"",EXP(-'MPS(calc_process)'!$F$44*(L$6-$B29-1))*(1-EXP(-'MPS(calc_process)'!$F$44)))</f>
        <v>2.6920796786142707E-2</v>
      </c>
      <c r="M29" s="25">
        <f>IF(M$6-$B29-1&lt;0,"",EXP(-'MPS(calc_process)'!$F$44*(M$6-$B29-1))*(1-EXP(-'MPS(calc_process)'!$F$44)))</f>
        <v>2.5994867186668689E-2</v>
      </c>
      <c r="N29" s="25">
        <f>IF(N$6-$B29-1&lt;0,"",EXP(-'MPS(calc_process)'!$F$44*(N$6-$B29-1))*(1-EXP(-'MPS(calc_process)'!$F$44)))</f>
        <v>2.5100784550343376E-2</v>
      </c>
      <c r="O29" s="108">
        <f>IF(O$6-$B29-1&lt;0,"",EXP(-'MPS(calc_process)'!$F$44*(O$6-$B29-1))*(1-EXP(-'MPS(calc_process)'!$F$44)))</f>
        <v>2.4237453514125807E-2</v>
      </c>
      <c r="P29" s="108">
        <f>IF(P$6-$B29-1&lt;0,"",EXP(-'MPS(calc_process)'!$F$44*(P$6-$B29-1))*(1-EXP(-'MPS(calc_process)'!$F$44)))</f>
        <v>2.340381638953087E-2</v>
      </c>
      <c r="Q29" s="108">
        <f>IF(Q$6-$B29-1&lt;0,"",EXP(-'MPS(calc_process)'!$F$44*(Q$6-$B29-1))*(1-EXP(-'MPS(calc_process)'!$F$44)))</f>
        <v>2.2598851866828609E-2</v>
      </c>
      <c r="R29" s="108">
        <f>IF(R$6-$B29-1&lt;0,"",EXP(-'MPS(calc_process)'!$F$44*(R$6-$B29-1))*(1-EXP(-'MPS(calc_process)'!$F$44)))</f>
        <v>2.1821573763812122E-2</v>
      </c>
      <c r="S29" s="108">
        <f>IF(S$6-$B29-1&lt;0,"",EXP(-'MPS(calc_process)'!$F$44*(S$6-$B29-1))*(1-EXP(-'MPS(calc_process)'!$F$44)))</f>
        <v>2.1071029817600995E-2</v>
      </c>
      <c r="T29" s="108">
        <f>IF(T$6-$B29-1&lt;0,"",EXP(-'MPS(calc_process)'!$F$44*(T$6-$B29-1))*(1-EXP(-'MPS(calc_process)'!$F$44)))</f>
        <v>2.0346300518000206E-2</v>
      </c>
    </row>
    <row r="30" spans="1:20" x14ac:dyDescent="0.2">
      <c r="A30" s="94"/>
      <c r="B30" s="104">
        <v>3</v>
      </c>
      <c r="C30" s="25" t="str">
        <f>IF(C$6-$B30-1&lt;0,"",EXP(-'MPS(calc_process)'!$F$44*(C$6-$B30-1))*(1-EXP(-'MPS(calc_process)'!$F$44)))</f>
        <v/>
      </c>
      <c r="D30" s="25" t="str">
        <f>IF(D$6-$B30-1&lt;0,"",EXP(-'MPS(calc_process)'!$F$44*(D$6-$B30-1))*(1-EXP(-'MPS(calc_process)'!$F$44)))</f>
        <v/>
      </c>
      <c r="E30" s="25" t="str">
        <f>IF(E$6-$B30-1&lt;0,"",EXP(-'MPS(calc_process)'!$F$44*(E$6-$B30-1))*(1-EXP(-'MPS(calc_process)'!$F$44)))</f>
        <v/>
      </c>
      <c r="F30" s="25">
        <f>IF(F$6-$B30-1&lt;0,"",EXP(-'MPS(calc_process)'!$F$44*(F$6-$B30-1))*(1-EXP(-'MPS(calc_process)'!$F$44)))</f>
        <v>3.4394583742433538E-2</v>
      </c>
      <c r="G30" s="25">
        <f>IF(G$6-$B30-1&lt;0,"",EXP(-'MPS(calc_process)'!$F$44*(G$6-$B30-1))*(1-EXP(-'MPS(calc_process)'!$F$44)))</f>
        <v>3.3211596351618265E-2</v>
      </c>
      <c r="H30" s="25">
        <f>IF(H$6-$B30-1&lt;0,"",EXP(-'MPS(calc_process)'!$F$44*(H$6-$B30-1))*(1-EXP(-'MPS(calc_process)'!$F$44)))</f>
        <v>3.2069297319682631E-2</v>
      </c>
      <c r="I30" s="25">
        <f>IF(I$6-$B30-1&lt;0,"",EXP(-'MPS(calc_process)'!$F$44*(I$6-$B30-1))*(1-EXP(-'MPS(calc_process)'!$F$44)))</f>
        <v>3.0966287187459807E-2</v>
      </c>
      <c r="J30" s="25">
        <f>IF(J$6-$B30-1&lt;0,"",EXP(-'MPS(calc_process)'!$F$44*(J$6-$B30-1))*(1-EXP(-'MPS(calc_process)'!$F$44)))</f>
        <v>2.9901214629598476E-2</v>
      </c>
      <c r="K30" s="25">
        <f>IF(K$6-$B30-1&lt;0,"",EXP(-'MPS(calc_process)'!$F$44*(K$6-$B30-1))*(1-EXP(-'MPS(calc_process)'!$F$44)))</f>
        <v>2.887277479902027E-2</v>
      </c>
      <c r="L30" s="25">
        <f>IF(L$6-$B30-1&lt;0,"",EXP(-'MPS(calc_process)'!$F$44*(L$6-$B30-1))*(1-EXP(-'MPS(calc_process)'!$F$44)))</f>
        <v>2.7879707728318943E-2</v>
      </c>
      <c r="M30" s="25">
        <f>IF(M$6-$B30-1&lt;0,"",EXP(-'MPS(calc_process)'!$F$44*(M$6-$B30-1))*(1-EXP(-'MPS(calc_process)'!$F$44)))</f>
        <v>2.6920796786142707E-2</v>
      </c>
      <c r="N30" s="25">
        <f>IF(N$6-$B30-1&lt;0,"",EXP(-'MPS(calc_process)'!$F$44*(N$6-$B30-1))*(1-EXP(-'MPS(calc_process)'!$F$44)))</f>
        <v>2.5994867186668689E-2</v>
      </c>
      <c r="O30" s="108">
        <f>IF(O$6-$B30-1&lt;0,"",EXP(-'MPS(calc_process)'!$F$44*(O$6-$B30-1))*(1-EXP(-'MPS(calc_process)'!$F$44)))</f>
        <v>2.5100784550343376E-2</v>
      </c>
      <c r="P30" s="108">
        <f>IF(P$6-$B30-1&lt;0,"",EXP(-'MPS(calc_process)'!$F$44*(P$6-$B30-1))*(1-EXP(-'MPS(calc_process)'!$F$44)))</f>
        <v>2.4237453514125807E-2</v>
      </c>
      <c r="Q30" s="108">
        <f>IF(Q$6-$B30-1&lt;0,"",EXP(-'MPS(calc_process)'!$F$44*(Q$6-$B30-1))*(1-EXP(-'MPS(calc_process)'!$F$44)))</f>
        <v>2.340381638953087E-2</v>
      </c>
      <c r="R30" s="108">
        <f>IF(R$6-$B30-1&lt;0,"",EXP(-'MPS(calc_process)'!$F$44*(R$6-$B30-1))*(1-EXP(-'MPS(calc_process)'!$F$44)))</f>
        <v>2.2598851866828609E-2</v>
      </c>
      <c r="S30" s="108">
        <f>IF(S$6-$B30-1&lt;0,"",EXP(-'MPS(calc_process)'!$F$44*(S$6-$B30-1))*(1-EXP(-'MPS(calc_process)'!$F$44)))</f>
        <v>2.1821573763812122E-2</v>
      </c>
      <c r="T30" s="108">
        <f>IF(T$6-$B30-1&lt;0,"",EXP(-'MPS(calc_process)'!$F$44*(T$6-$B30-1))*(1-EXP(-'MPS(calc_process)'!$F$44)))</f>
        <v>2.1071029817600995E-2</v>
      </c>
    </row>
    <row r="31" spans="1:20" x14ac:dyDescent="0.2">
      <c r="A31" s="94"/>
      <c r="B31" s="104">
        <v>4</v>
      </c>
      <c r="C31" s="25" t="str">
        <f>IF(C$6-$B31-1&lt;0,"",EXP(-'MPS(calc_process)'!$F$44*(C$6-$B31-1))*(1-EXP(-'MPS(calc_process)'!$F$44)))</f>
        <v/>
      </c>
      <c r="D31" s="25" t="str">
        <f>IF(D$6-$B31-1&lt;0,"",EXP(-'MPS(calc_process)'!$F$44*(D$6-$B31-1))*(1-EXP(-'MPS(calc_process)'!$F$44)))</f>
        <v/>
      </c>
      <c r="E31" s="25" t="str">
        <f>IF(E$6-$B31-1&lt;0,"",EXP(-'MPS(calc_process)'!$F$44*(E$6-$B31-1))*(1-EXP(-'MPS(calc_process)'!$F$44)))</f>
        <v/>
      </c>
      <c r="F31" s="25" t="str">
        <f>IF(F$6-$B31-1&lt;0,"",EXP(-'MPS(calc_process)'!$F$44*(F$6-$B31-1))*(1-EXP(-'MPS(calc_process)'!$F$44)))</f>
        <v/>
      </c>
      <c r="G31" s="25">
        <f>IF(G$6-$B31-1&lt;0,"",EXP(-'MPS(calc_process)'!$F$44*(G$6-$B31-1))*(1-EXP(-'MPS(calc_process)'!$F$44)))</f>
        <v>3.4394583742433538E-2</v>
      </c>
      <c r="H31" s="25">
        <f>IF(H$6-$B31-1&lt;0,"",EXP(-'MPS(calc_process)'!$F$44*(H$6-$B31-1))*(1-EXP(-'MPS(calc_process)'!$F$44)))</f>
        <v>3.3211596351618265E-2</v>
      </c>
      <c r="I31" s="25">
        <f>IF(I$6-$B31-1&lt;0,"",EXP(-'MPS(calc_process)'!$F$44*(I$6-$B31-1))*(1-EXP(-'MPS(calc_process)'!$F$44)))</f>
        <v>3.2069297319682631E-2</v>
      </c>
      <c r="J31" s="25">
        <f>IF(J$6-$B31-1&lt;0,"",EXP(-'MPS(calc_process)'!$F$44*(J$6-$B31-1))*(1-EXP(-'MPS(calc_process)'!$F$44)))</f>
        <v>3.0966287187459807E-2</v>
      </c>
      <c r="K31" s="25">
        <f>IF(K$6-$B31-1&lt;0,"",EXP(-'MPS(calc_process)'!$F$44*(K$6-$B31-1))*(1-EXP(-'MPS(calc_process)'!$F$44)))</f>
        <v>2.9901214629598476E-2</v>
      </c>
      <c r="L31" s="25">
        <f>IF(L$6-$B31-1&lt;0,"",EXP(-'MPS(calc_process)'!$F$44*(L$6-$B31-1))*(1-EXP(-'MPS(calc_process)'!$F$44)))</f>
        <v>2.887277479902027E-2</v>
      </c>
      <c r="M31" s="25">
        <f>IF(M$6-$B31-1&lt;0,"",EXP(-'MPS(calc_process)'!$F$44*(M$6-$B31-1))*(1-EXP(-'MPS(calc_process)'!$F$44)))</f>
        <v>2.7879707728318943E-2</v>
      </c>
      <c r="N31" s="25">
        <f>IF(N$6-$B31-1&lt;0,"",EXP(-'MPS(calc_process)'!$F$44*(N$6-$B31-1))*(1-EXP(-'MPS(calc_process)'!$F$44)))</f>
        <v>2.6920796786142707E-2</v>
      </c>
      <c r="O31" s="108">
        <f>IF(O$6-$B31-1&lt;0,"",EXP(-'MPS(calc_process)'!$F$44*(O$6-$B31-1))*(1-EXP(-'MPS(calc_process)'!$F$44)))</f>
        <v>2.5994867186668689E-2</v>
      </c>
      <c r="P31" s="108">
        <f>IF(P$6-$B31-1&lt;0,"",EXP(-'MPS(calc_process)'!$F$44*(P$6-$B31-1))*(1-EXP(-'MPS(calc_process)'!$F$44)))</f>
        <v>2.5100784550343376E-2</v>
      </c>
      <c r="Q31" s="108">
        <f>IF(Q$6-$B31-1&lt;0,"",EXP(-'MPS(calc_process)'!$F$44*(Q$6-$B31-1))*(1-EXP(-'MPS(calc_process)'!$F$44)))</f>
        <v>2.4237453514125807E-2</v>
      </c>
      <c r="R31" s="108">
        <f>IF(R$6-$B31-1&lt;0,"",EXP(-'MPS(calc_process)'!$F$44*(R$6-$B31-1))*(1-EXP(-'MPS(calc_process)'!$F$44)))</f>
        <v>2.340381638953087E-2</v>
      </c>
      <c r="S31" s="108">
        <f>IF(S$6-$B31-1&lt;0,"",EXP(-'MPS(calc_process)'!$F$44*(S$6-$B31-1))*(1-EXP(-'MPS(calc_process)'!$F$44)))</f>
        <v>2.2598851866828609E-2</v>
      </c>
      <c r="T31" s="108">
        <f>IF(T$6-$B31-1&lt;0,"",EXP(-'MPS(calc_process)'!$F$44*(T$6-$B31-1))*(1-EXP(-'MPS(calc_process)'!$F$44)))</f>
        <v>2.1821573763812122E-2</v>
      </c>
    </row>
    <row r="32" spans="1:20" x14ac:dyDescent="0.2">
      <c r="A32" s="94"/>
      <c r="B32" s="104">
        <v>5</v>
      </c>
      <c r="C32" s="25" t="str">
        <f>IF(C$6-$B32-1&lt;0,"",EXP(-'MPS(calc_process)'!$F$44*(C$6-$B32-1))*(1-EXP(-'MPS(calc_process)'!$F$44)))</f>
        <v/>
      </c>
      <c r="D32" s="25" t="str">
        <f>IF(D$6-$B32-1&lt;0,"",EXP(-'MPS(calc_process)'!$F$44*(D$6-$B32-1))*(1-EXP(-'MPS(calc_process)'!$F$44)))</f>
        <v/>
      </c>
      <c r="E32" s="25" t="str">
        <f>IF(E$6-$B32-1&lt;0,"",EXP(-'MPS(calc_process)'!$F$44*(E$6-$B32-1))*(1-EXP(-'MPS(calc_process)'!$F$44)))</f>
        <v/>
      </c>
      <c r="F32" s="25" t="str">
        <f>IF(F$6-$B32-1&lt;0,"",EXP(-'MPS(calc_process)'!$F$44*(F$6-$B32-1))*(1-EXP(-'MPS(calc_process)'!$F$44)))</f>
        <v/>
      </c>
      <c r="G32" s="25" t="str">
        <f>IF(G$6-$B32-1&lt;0,"",EXP(-'MPS(calc_process)'!$F$44*(G$6-$B32-1))*(1-EXP(-'MPS(calc_process)'!$F$44)))</f>
        <v/>
      </c>
      <c r="H32" s="25">
        <f>IF(H$6-$B32-1&lt;0,"",EXP(-'MPS(calc_process)'!$F$44*(H$6-$B32-1))*(1-EXP(-'MPS(calc_process)'!$F$44)))</f>
        <v>3.4394583742433538E-2</v>
      </c>
      <c r="I32" s="25">
        <f>IF(I$6-$B32-1&lt;0,"",EXP(-'MPS(calc_process)'!$F$44*(I$6-$B32-1))*(1-EXP(-'MPS(calc_process)'!$F$44)))</f>
        <v>3.3211596351618265E-2</v>
      </c>
      <c r="J32" s="25">
        <f>IF(J$6-$B32-1&lt;0,"",EXP(-'MPS(calc_process)'!$F$44*(J$6-$B32-1))*(1-EXP(-'MPS(calc_process)'!$F$44)))</f>
        <v>3.2069297319682631E-2</v>
      </c>
      <c r="K32" s="25">
        <f>IF(K$6-$B32-1&lt;0,"",EXP(-'MPS(calc_process)'!$F$44*(K$6-$B32-1))*(1-EXP(-'MPS(calc_process)'!$F$44)))</f>
        <v>3.0966287187459807E-2</v>
      </c>
      <c r="L32" s="25">
        <f>IF(L$6-$B32-1&lt;0,"",EXP(-'MPS(calc_process)'!$F$44*(L$6-$B32-1))*(1-EXP(-'MPS(calc_process)'!$F$44)))</f>
        <v>2.9901214629598476E-2</v>
      </c>
      <c r="M32" s="25">
        <f>IF(M$6-$B32-1&lt;0,"",EXP(-'MPS(calc_process)'!$F$44*(M$6-$B32-1))*(1-EXP(-'MPS(calc_process)'!$F$44)))</f>
        <v>2.887277479902027E-2</v>
      </c>
      <c r="N32" s="25">
        <f>IF(N$6-$B32-1&lt;0,"",EXP(-'MPS(calc_process)'!$F$44*(N$6-$B32-1))*(1-EXP(-'MPS(calc_process)'!$F$44)))</f>
        <v>2.7879707728318943E-2</v>
      </c>
      <c r="O32" s="108">
        <f>IF(O$6-$B32-1&lt;0,"",EXP(-'MPS(calc_process)'!$F$44*(O$6-$B32-1))*(1-EXP(-'MPS(calc_process)'!$F$44)))</f>
        <v>2.6920796786142707E-2</v>
      </c>
      <c r="P32" s="108">
        <f>IF(P$6-$B32-1&lt;0,"",EXP(-'MPS(calc_process)'!$F$44*(P$6-$B32-1))*(1-EXP(-'MPS(calc_process)'!$F$44)))</f>
        <v>2.5994867186668689E-2</v>
      </c>
      <c r="Q32" s="108">
        <f>IF(Q$6-$B32-1&lt;0,"",EXP(-'MPS(calc_process)'!$F$44*(Q$6-$B32-1))*(1-EXP(-'MPS(calc_process)'!$F$44)))</f>
        <v>2.5100784550343376E-2</v>
      </c>
      <c r="R32" s="108">
        <f>IF(R$6-$B32-1&lt;0,"",EXP(-'MPS(calc_process)'!$F$44*(R$6-$B32-1))*(1-EXP(-'MPS(calc_process)'!$F$44)))</f>
        <v>2.4237453514125807E-2</v>
      </c>
      <c r="S32" s="108">
        <f>IF(S$6-$B32-1&lt;0,"",EXP(-'MPS(calc_process)'!$F$44*(S$6-$B32-1))*(1-EXP(-'MPS(calc_process)'!$F$44)))</f>
        <v>2.340381638953087E-2</v>
      </c>
      <c r="T32" s="108">
        <f>IF(T$6-$B32-1&lt;0,"",EXP(-'MPS(calc_process)'!$F$44*(T$6-$B32-1))*(1-EXP(-'MPS(calc_process)'!$F$44)))</f>
        <v>2.2598851866828609E-2</v>
      </c>
    </row>
    <row r="33" spans="1:20" x14ac:dyDescent="0.2">
      <c r="A33" s="94"/>
      <c r="B33" s="104">
        <v>6</v>
      </c>
      <c r="C33" s="25" t="str">
        <f>IF(C$6-$B33-1&lt;0,"",EXP(-'MPS(calc_process)'!$F$44*(C$6-$B33-1))*(1-EXP(-'MPS(calc_process)'!$F$44)))</f>
        <v/>
      </c>
      <c r="D33" s="25" t="str">
        <f>IF(D$6-$B33-1&lt;0,"",EXP(-'MPS(calc_process)'!$F$44*(D$6-$B33-1))*(1-EXP(-'MPS(calc_process)'!$F$44)))</f>
        <v/>
      </c>
      <c r="E33" s="25" t="str">
        <f>IF(E$6-$B33-1&lt;0,"",EXP(-'MPS(calc_process)'!$F$44*(E$6-$B33-1))*(1-EXP(-'MPS(calc_process)'!$F$44)))</f>
        <v/>
      </c>
      <c r="F33" s="25" t="str">
        <f>IF(F$6-$B33-1&lt;0,"",EXP(-'MPS(calc_process)'!$F$44*(F$6-$B33-1))*(1-EXP(-'MPS(calc_process)'!$F$44)))</f>
        <v/>
      </c>
      <c r="G33" s="25" t="str">
        <f>IF(G$6-$B33-1&lt;0,"",EXP(-'MPS(calc_process)'!$F$44*(G$6-$B33-1))*(1-EXP(-'MPS(calc_process)'!$F$44)))</f>
        <v/>
      </c>
      <c r="H33" s="25" t="str">
        <f>IF(H$6-$B33-1&lt;0,"",EXP(-'MPS(calc_process)'!$F$44*(H$6-$B33-1))*(1-EXP(-'MPS(calc_process)'!$F$44)))</f>
        <v/>
      </c>
      <c r="I33" s="25">
        <f>IF(I$6-$B33-1&lt;0,"",EXP(-'MPS(calc_process)'!$F$44*(I$6-$B33-1))*(1-EXP(-'MPS(calc_process)'!$F$44)))</f>
        <v>3.4394583742433538E-2</v>
      </c>
      <c r="J33" s="25">
        <f>IF(J$6-$B33-1&lt;0,"",EXP(-'MPS(calc_process)'!$F$44*(J$6-$B33-1))*(1-EXP(-'MPS(calc_process)'!$F$44)))</f>
        <v>3.3211596351618265E-2</v>
      </c>
      <c r="K33" s="25">
        <f>IF(K$6-$B33-1&lt;0,"",EXP(-'MPS(calc_process)'!$F$44*(K$6-$B33-1))*(1-EXP(-'MPS(calc_process)'!$F$44)))</f>
        <v>3.2069297319682631E-2</v>
      </c>
      <c r="L33" s="25">
        <f>IF(L$6-$B33-1&lt;0,"",EXP(-'MPS(calc_process)'!$F$44*(L$6-$B33-1))*(1-EXP(-'MPS(calc_process)'!$F$44)))</f>
        <v>3.0966287187459807E-2</v>
      </c>
      <c r="M33" s="25">
        <f>IF(M$6-$B33-1&lt;0,"",EXP(-'MPS(calc_process)'!$F$44*(M$6-$B33-1))*(1-EXP(-'MPS(calc_process)'!$F$44)))</f>
        <v>2.9901214629598476E-2</v>
      </c>
      <c r="N33" s="25">
        <f>IF(N$6-$B33-1&lt;0,"",EXP(-'MPS(calc_process)'!$F$44*(N$6-$B33-1))*(1-EXP(-'MPS(calc_process)'!$F$44)))</f>
        <v>2.887277479902027E-2</v>
      </c>
      <c r="O33" s="108">
        <f>IF(O$6-$B33-1&lt;0,"",EXP(-'MPS(calc_process)'!$F$44*(O$6-$B33-1))*(1-EXP(-'MPS(calc_process)'!$F$44)))</f>
        <v>2.7879707728318943E-2</v>
      </c>
      <c r="P33" s="108">
        <f>IF(P$6-$B33-1&lt;0,"",EXP(-'MPS(calc_process)'!$F$44*(P$6-$B33-1))*(1-EXP(-'MPS(calc_process)'!$F$44)))</f>
        <v>2.6920796786142707E-2</v>
      </c>
      <c r="Q33" s="108">
        <f>IF(Q$6-$B33-1&lt;0,"",EXP(-'MPS(calc_process)'!$F$44*(Q$6-$B33-1))*(1-EXP(-'MPS(calc_process)'!$F$44)))</f>
        <v>2.5994867186668689E-2</v>
      </c>
      <c r="R33" s="108">
        <f>IF(R$6-$B33-1&lt;0,"",EXP(-'MPS(calc_process)'!$F$44*(R$6-$B33-1))*(1-EXP(-'MPS(calc_process)'!$F$44)))</f>
        <v>2.5100784550343376E-2</v>
      </c>
      <c r="S33" s="108">
        <f>IF(S$6-$B33-1&lt;0,"",EXP(-'MPS(calc_process)'!$F$44*(S$6-$B33-1))*(1-EXP(-'MPS(calc_process)'!$F$44)))</f>
        <v>2.4237453514125807E-2</v>
      </c>
      <c r="T33" s="108">
        <f>IF(T$6-$B33-1&lt;0,"",EXP(-'MPS(calc_process)'!$F$44*(T$6-$B33-1))*(1-EXP(-'MPS(calc_process)'!$F$44)))</f>
        <v>2.340381638953087E-2</v>
      </c>
    </row>
    <row r="34" spans="1:20" x14ac:dyDescent="0.2">
      <c r="A34" s="94"/>
      <c r="B34" s="104">
        <v>7</v>
      </c>
      <c r="C34" s="25" t="str">
        <f>IF(C$6-$B34-1&lt;0,"",EXP(-'MPS(calc_process)'!$F$44*(C$6-$B34-1))*(1-EXP(-'MPS(calc_process)'!$F$44)))</f>
        <v/>
      </c>
      <c r="D34" s="25" t="str">
        <f>IF(D$6-$B34-1&lt;0,"",EXP(-'MPS(calc_process)'!$F$44*(D$6-$B34-1))*(1-EXP(-'MPS(calc_process)'!$F$44)))</f>
        <v/>
      </c>
      <c r="E34" s="25" t="str">
        <f>IF(E$6-$B34-1&lt;0,"",EXP(-'MPS(calc_process)'!$F$44*(E$6-$B34-1))*(1-EXP(-'MPS(calc_process)'!$F$44)))</f>
        <v/>
      </c>
      <c r="F34" s="25" t="str">
        <f>IF(F$6-$B34-1&lt;0,"",EXP(-'MPS(calc_process)'!$F$44*(F$6-$B34-1))*(1-EXP(-'MPS(calc_process)'!$F$44)))</f>
        <v/>
      </c>
      <c r="G34" s="25" t="str">
        <f>IF(G$6-$B34-1&lt;0,"",EXP(-'MPS(calc_process)'!$F$44*(G$6-$B34-1))*(1-EXP(-'MPS(calc_process)'!$F$44)))</f>
        <v/>
      </c>
      <c r="H34" s="25" t="str">
        <f>IF(H$6-$B34-1&lt;0,"",EXP(-'MPS(calc_process)'!$F$44*(H$6-$B34-1))*(1-EXP(-'MPS(calc_process)'!$F$44)))</f>
        <v/>
      </c>
      <c r="I34" s="25" t="str">
        <f>IF(I$6-$B34-1&lt;0,"",EXP(-'MPS(calc_process)'!$F$44*(I$6-$B34-1))*(1-EXP(-'MPS(calc_process)'!$F$44)))</f>
        <v/>
      </c>
      <c r="J34" s="25">
        <f>IF(J$6-$B34-1&lt;0,"",EXP(-'MPS(calc_process)'!$F$44*(J$6-$B34-1))*(1-EXP(-'MPS(calc_process)'!$F$44)))</f>
        <v>3.4394583742433538E-2</v>
      </c>
      <c r="K34" s="25">
        <f>IF(K$6-$B34-1&lt;0,"",EXP(-'MPS(calc_process)'!$F$44*(K$6-$B34-1))*(1-EXP(-'MPS(calc_process)'!$F$44)))</f>
        <v>3.3211596351618265E-2</v>
      </c>
      <c r="L34" s="25">
        <f>IF(L$6-$B34-1&lt;0,"",EXP(-'MPS(calc_process)'!$F$44*(L$6-$B34-1))*(1-EXP(-'MPS(calc_process)'!$F$44)))</f>
        <v>3.2069297319682631E-2</v>
      </c>
      <c r="M34" s="25">
        <f>IF(M$6-$B34-1&lt;0,"",EXP(-'MPS(calc_process)'!$F$44*(M$6-$B34-1))*(1-EXP(-'MPS(calc_process)'!$F$44)))</f>
        <v>3.0966287187459807E-2</v>
      </c>
      <c r="N34" s="25">
        <f>IF(N$6-$B34-1&lt;0,"",EXP(-'MPS(calc_process)'!$F$44*(N$6-$B34-1))*(1-EXP(-'MPS(calc_process)'!$F$44)))</f>
        <v>2.9901214629598476E-2</v>
      </c>
      <c r="O34" s="108">
        <f>IF(O$6-$B34-1&lt;0,"",EXP(-'MPS(calc_process)'!$F$44*(O$6-$B34-1))*(1-EXP(-'MPS(calc_process)'!$F$44)))</f>
        <v>2.887277479902027E-2</v>
      </c>
      <c r="P34" s="108">
        <f>IF(P$6-$B34-1&lt;0,"",EXP(-'MPS(calc_process)'!$F$44*(P$6-$B34-1))*(1-EXP(-'MPS(calc_process)'!$F$44)))</f>
        <v>2.7879707728318943E-2</v>
      </c>
      <c r="Q34" s="108">
        <f>IF(Q$6-$B34-1&lt;0,"",EXP(-'MPS(calc_process)'!$F$44*(Q$6-$B34-1))*(1-EXP(-'MPS(calc_process)'!$F$44)))</f>
        <v>2.6920796786142707E-2</v>
      </c>
      <c r="R34" s="108">
        <f>IF(R$6-$B34-1&lt;0,"",EXP(-'MPS(calc_process)'!$F$44*(R$6-$B34-1))*(1-EXP(-'MPS(calc_process)'!$F$44)))</f>
        <v>2.5994867186668689E-2</v>
      </c>
      <c r="S34" s="108">
        <f>IF(S$6-$B34-1&lt;0,"",EXP(-'MPS(calc_process)'!$F$44*(S$6-$B34-1))*(1-EXP(-'MPS(calc_process)'!$F$44)))</f>
        <v>2.5100784550343376E-2</v>
      </c>
      <c r="T34" s="108">
        <f>IF(T$6-$B34-1&lt;0,"",EXP(-'MPS(calc_process)'!$F$44*(T$6-$B34-1))*(1-EXP(-'MPS(calc_process)'!$F$44)))</f>
        <v>2.4237453514125807E-2</v>
      </c>
    </row>
    <row r="35" spans="1:20" x14ac:dyDescent="0.2">
      <c r="A35" s="94"/>
      <c r="B35" s="104">
        <v>8</v>
      </c>
      <c r="C35" s="25" t="str">
        <f>IF(C$6-$B35-1&lt;0,"",EXP(-'MPS(calc_process)'!$F$44*(C$6-$B35-1))*(1-EXP(-'MPS(calc_process)'!$F$44)))</f>
        <v/>
      </c>
      <c r="D35" s="25" t="str">
        <f>IF(D$6-$B35-1&lt;0,"",EXP(-'MPS(calc_process)'!$F$44*(D$6-$B35-1))*(1-EXP(-'MPS(calc_process)'!$F$44)))</f>
        <v/>
      </c>
      <c r="E35" s="25" t="str">
        <f>IF(E$6-$B35-1&lt;0,"",EXP(-'MPS(calc_process)'!$F$44*(E$6-$B35-1))*(1-EXP(-'MPS(calc_process)'!$F$44)))</f>
        <v/>
      </c>
      <c r="F35" s="25" t="str">
        <f>IF(F$6-$B35-1&lt;0,"",EXP(-'MPS(calc_process)'!$F$44*(F$6-$B35-1))*(1-EXP(-'MPS(calc_process)'!$F$44)))</f>
        <v/>
      </c>
      <c r="G35" s="25" t="str">
        <f>IF(G$6-$B35-1&lt;0,"",EXP(-'MPS(calc_process)'!$F$44*(G$6-$B35-1))*(1-EXP(-'MPS(calc_process)'!$F$44)))</f>
        <v/>
      </c>
      <c r="H35" s="25" t="str">
        <f>IF(H$6-$B35-1&lt;0,"",EXP(-'MPS(calc_process)'!$F$44*(H$6-$B35-1))*(1-EXP(-'MPS(calc_process)'!$F$44)))</f>
        <v/>
      </c>
      <c r="I35" s="25" t="str">
        <f>IF(I$6-$B35-1&lt;0,"",EXP(-'MPS(calc_process)'!$F$44*(I$6-$B35-1))*(1-EXP(-'MPS(calc_process)'!$F$44)))</f>
        <v/>
      </c>
      <c r="J35" s="25" t="str">
        <f>IF(J$6-$B35-1&lt;0,"",EXP(-'MPS(calc_process)'!$F$44*(J$6-$B35-1))*(1-EXP(-'MPS(calc_process)'!$F$44)))</f>
        <v/>
      </c>
      <c r="K35" s="25">
        <f>IF(K$6-$B35-1&lt;0,"",EXP(-'MPS(calc_process)'!$F$44*(K$6-$B35-1))*(1-EXP(-'MPS(calc_process)'!$F$44)))</f>
        <v>3.4394583742433538E-2</v>
      </c>
      <c r="L35" s="25">
        <f>IF(L$6-$B35-1&lt;0,"",EXP(-'MPS(calc_process)'!$F$44*(L$6-$B35-1))*(1-EXP(-'MPS(calc_process)'!$F$44)))</f>
        <v>3.3211596351618265E-2</v>
      </c>
      <c r="M35" s="25">
        <f>IF(M$6-$B35-1&lt;0,"",EXP(-'MPS(calc_process)'!$F$44*(M$6-$B35-1))*(1-EXP(-'MPS(calc_process)'!$F$44)))</f>
        <v>3.2069297319682631E-2</v>
      </c>
      <c r="N35" s="25">
        <f>IF(N$6-$B35-1&lt;0,"",EXP(-'MPS(calc_process)'!$F$44*(N$6-$B35-1))*(1-EXP(-'MPS(calc_process)'!$F$44)))</f>
        <v>3.0966287187459807E-2</v>
      </c>
      <c r="O35" s="108">
        <f>IF(O$6-$B35-1&lt;0,"",EXP(-'MPS(calc_process)'!$F$44*(O$6-$B35-1))*(1-EXP(-'MPS(calc_process)'!$F$44)))</f>
        <v>2.9901214629598476E-2</v>
      </c>
      <c r="P35" s="108">
        <f>IF(P$6-$B35-1&lt;0,"",EXP(-'MPS(calc_process)'!$F$44*(P$6-$B35-1))*(1-EXP(-'MPS(calc_process)'!$F$44)))</f>
        <v>2.887277479902027E-2</v>
      </c>
      <c r="Q35" s="108">
        <f>IF(Q$6-$B35-1&lt;0,"",EXP(-'MPS(calc_process)'!$F$44*(Q$6-$B35-1))*(1-EXP(-'MPS(calc_process)'!$F$44)))</f>
        <v>2.7879707728318943E-2</v>
      </c>
      <c r="R35" s="108">
        <f>IF(R$6-$B35-1&lt;0,"",EXP(-'MPS(calc_process)'!$F$44*(R$6-$B35-1))*(1-EXP(-'MPS(calc_process)'!$F$44)))</f>
        <v>2.6920796786142707E-2</v>
      </c>
      <c r="S35" s="108">
        <f>IF(S$6-$B35-1&lt;0,"",EXP(-'MPS(calc_process)'!$F$44*(S$6-$B35-1))*(1-EXP(-'MPS(calc_process)'!$F$44)))</f>
        <v>2.5994867186668689E-2</v>
      </c>
      <c r="T35" s="108">
        <f>IF(T$6-$B35-1&lt;0,"",EXP(-'MPS(calc_process)'!$F$44*(T$6-$B35-1))*(1-EXP(-'MPS(calc_process)'!$F$44)))</f>
        <v>2.5100784550343376E-2</v>
      </c>
    </row>
    <row r="36" spans="1:20" x14ac:dyDescent="0.2">
      <c r="A36" s="94"/>
      <c r="B36" s="104">
        <v>9</v>
      </c>
      <c r="C36" s="25" t="str">
        <f>IF(C$6-$B36-1&lt;0,"",EXP(-'MPS(calc_process)'!$F$44*(C$6-$B36-1))*(1-EXP(-'MPS(calc_process)'!$F$44)))</f>
        <v/>
      </c>
      <c r="D36" s="25" t="str">
        <f>IF(D$6-$B36-1&lt;0,"",EXP(-'MPS(calc_process)'!$F$44*(D$6-$B36-1))*(1-EXP(-'MPS(calc_process)'!$F$44)))</f>
        <v/>
      </c>
      <c r="E36" s="25" t="str">
        <f>IF(E$6-$B36-1&lt;0,"",EXP(-'MPS(calc_process)'!$F$44*(E$6-$B36-1))*(1-EXP(-'MPS(calc_process)'!$F$44)))</f>
        <v/>
      </c>
      <c r="F36" s="25" t="str">
        <f>IF(F$6-$B36-1&lt;0,"",EXP(-'MPS(calc_process)'!$F$44*(F$6-$B36-1))*(1-EXP(-'MPS(calc_process)'!$F$44)))</f>
        <v/>
      </c>
      <c r="G36" s="25" t="str">
        <f>IF(G$6-$B36-1&lt;0,"",EXP(-'MPS(calc_process)'!$F$44*(G$6-$B36-1))*(1-EXP(-'MPS(calc_process)'!$F$44)))</f>
        <v/>
      </c>
      <c r="H36" s="25" t="str">
        <f>IF(H$6-$B36-1&lt;0,"",EXP(-'MPS(calc_process)'!$F$44*(H$6-$B36-1))*(1-EXP(-'MPS(calc_process)'!$F$44)))</f>
        <v/>
      </c>
      <c r="I36" s="25" t="str">
        <f>IF(I$6-$B36-1&lt;0,"",EXP(-'MPS(calc_process)'!$F$44*(I$6-$B36-1))*(1-EXP(-'MPS(calc_process)'!$F$44)))</f>
        <v/>
      </c>
      <c r="J36" s="25" t="str">
        <f>IF(J$6-$B36-1&lt;0,"",EXP(-'MPS(calc_process)'!$F$44*(J$6-$B36-1))*(1-EXP(-'MPS(calc_process)'!$F$44)))</f>
        <v/>
      </c>
      <c r="K36" s="25" t="str">
        <f>IF(K$6-$B36-1&lt;0,"",EXP(-'MPS(calc_process)'!$F$44*(K$6-$B36-1))*(1-EXP(-'MPS(calc_process)'!$F$44)))</f>
        <v/>
      </c>
      <c r="L36" s="25">
        <f>IF(L$6-$B36-1&lt;0,"",EXP(-'MPS(calc_process)'!$F$44*(L$6-$B36-1))*(1-EXP(-'MPS(calc_process)'!$F$44)))</f>
        <v>3.4394583742433538E-2</v>
      </c>
      <c r="M36" s="25">
        <f>IF(M$6-$B36-1&lt;0,"",EXP(-'MPS(calc_process)'!$F$44*(M$6-$B36-1))*(1-EXP(-'MPS(calc_process)'!$F$44)))</f>
        <v>3.3211596351618265E-2</v>
      </c>
      <c r="N36" s="25">
        <f>IF(N$6-$B36-1&lt;0,"",EXP(-'MPS(calc_process)'!$F$44*(N$6-$B36-1))*(1-EXP(-'MPS(calc_process)'!$F$44)))</f>
        <v>3.2069297319682631E-2</v>
      </c>
      <c r="O36" s="108">
        <f>IF(O$6-$B36-1&lt;0,"",EXP(-'MPS(calc_process)'!$F$44*(O$6-$B36-1))*(1-EXP(-'MPS(calc_process)'!$F$44)))</f>
        <v>3.0966287187459807E-2</v>
      </c>
      <c r="P36" s="108">
        <f>IF(P$6-$B36-1&lt;0,"",EXP(-'MPS(calc_process)'!$F$44*(P$6-$B36-1))*(1-EXP(-'MPS(calc_process)'!$F$44)))</f>
        <v>2.9901214629598476E-2</v>
      </c>
      <c r="Q36" s="108">
        <f>IF(Q$6-$B36-1&lt;0,"",EXP(-'MPS(calc_process)'!$F$44*(Q$6-$B36-1))*(1-EXP(-'MPS(calc_process)'!$F$44)))</f>
        <v>2.887277479902027E-2</v>
      </c>
      <c r="R36" s="108">
        <f>IF(R$6-$B36-1&lt;0,"",EXP(-'MPS(calc_process)'!$F$44*(R$6-$B36-1))*(1-EXP(-'MPS(calc_process)'!$F$44)))</f>
        <v>2.7879707728318943E-2</v>
      </c>
      <c r="S36" s="108">
        <f>IF(S$6-$B36-1&lt;0,"",EXP(-'MPS(calc_process)'!$F$44*(S$6-$B36-1))*(1-EXP(-'MPS(calc_process)'!$F$44)))</f>
        <v>2.6920796786142707E-2</v>
      </c>
      <c r="T36" s="108">
        <f>IF(T$6-$B36-1&lt;0,"",EXP(-'MPS(calc_process)'!$F$44*(T$6-$B36-1))*(1-EXP(-'MPS(calc_process)'!$F$44)))</f>
        <v>2.5994867186668689E-2</v>
      </c>
    </row>
    <row r="37" spans="1:20" x14ac:dyDescent="0.2">
      <c r="A37" s="94"/>
      <c r="B37" s="104">
        <v>10</v>
      </c>
      <c r="C37" s="25" t="str">
        <f>IF(C$6-$B37-1&lt;0,"",EXP(-'MPS(calc_process)'!$F$44*(C$6-$B37-1))*(1-EXP(-'MPS(calc_process)'!$F$44)))</f>
        <v/>
      </c>
      <c r="D37" s="25" t="str">
        <f>IF(D$6-$B37-1&lt;0,"",EXP(-'MPS(calc_process)'!$F$44*(D$6-$B37-1))*(1-EXP(-'MPS(calc_process)'!$F$44)))</f>
        <v/>
      </c>
      <c r="E37" s="25" t="str">
        <f>IF(E$6-$B37-1&lt;0,"",EXP(-'MPS(calc_process)'!$F$44*(E$6-$B37-1))*(1-EXP(-'MPS(calc_process)'!$F$44)))</f>
        <v/>
      </c>
      <c r="F37" s="25" t="str">
        <f>IF(F$6-$B37-1&lt;0,"",EXP(-'MPS(calc_process)'!$F$44*(F$6-$B37-1))*(1-EXP(-'MPS(calc_process)'!$F$44)))</f>
        <v/>
      </c>
      <c r="G37" s="25" t="str">
        <f>IF(G$6-$B37-1&lt;0,"",EXP(-'MPS(calc_process)'!$F$44*(G$6-$B37-1))*(1-EXP(-'MPS(calc_process)'!$F$44)))</f>
        <v/>
      </c>
      <c r="H37" s="25" t="str">
        <f>IF(H$6-$B37-1&lt;0,"",EXP(-'MPS(calc_process)'!$F$44*(H$6-$B37-1))*(1-EXP(-'MPS(calc_process)'!$F$44)))</f>
        <v/>
      </c>
      <c r="I37" s="25" t="str">
        <f>IF(I$6-$B37-1&lt;0,"",EXP(-'MPS(calc_process)'!$F$44*(I$6-$B37-1))*(1-EXP(-'MPS(calc_process)'!$F$44)))</f>
        <v/>
      </c>
      <c r="J37" s="25" t="str">
        <f>IF(J$6-$B37-1&lt;0,"",EXP(-'MPS(calc_process)'!$F$44*(J$6-$B37-1))*(1-EXP(-'MPS(calc_process)'!$F$44)))</f>
        <v/>
      </c>
      <c r="K37" s="25" t="str">
        <f>IF(K$6-$B37-1&lt;0,"",EXP(-'MPS(calc_process)'!$F$44*(K$6-$B37-1))*(1-EXP(-'MPS(calc_process)'!$F$44)))</f>
        <v/>
      </c>
      <c r="L37" s="25" t="str">
        <f>IF(L$6-$B37-1&lt;0,"",EXP(-'MPS(calc_process)'!$F$44*(L$6-$B37-1))*(1-EXP(-'MPS(calc_process)'!$F$44)))</f>
        <v/>
      </c>
      <c r="M37" s="25">
        <f>IF(M$6-$B37-1&lt;0,"",EXP(-'MPS(calc_process)'!$F$44*(M$6-$B37-1))*(1-EXP(-'MPS(calc_process)'!$F$44)))</f>
        <v>3.4394583742433538E-2</v>
      </c>
      <c r="N37" s="25">
        <f>IF(N$6-$B37-1&lt;0,"",EXP(-'MPS(calc_process)'!$F$44*(N$6-$B37-1))*(1-EXP(-'MPS(calc_process)'!$F$44)))</f>
        <v>3.3211596351618265E-2</v>
      </c>
      <c r="O37" s="108">
        <f>IF(O$6-$B37-1&lt;0,"",EXP(-'MPS(calc_process)'!$F$44*(O$6-$B37-1))*(1-EXP(-'MPS(calc_process)'!$F$44)))</f>
        <v>3.2069297319682631E-2</v>
      </c>
      <c r="P37" s="108">
        <f>IF(P$6-$B37-1&lt;0,"",EXP(-'MPS(calc_process)'!$F$44*(P$6-$B37-1))*(1-EXP(-'MPS(calc_process)'!$F$44)))</f>
        <v>3.0966287187459807E-2</v>
      </c>
      <c r="Q37" s="108">
        <f>IF(Q$6-$B37-1&lt;0,"",EXP(-'MPS(calc_process)'!$F$44*(Q$6-$B37-1))*(1-EXP(-'MPS(calc_process)'!$F$44)))</f>
        <v>2.9901214629598476E-2</v>
      </c>
      <c r="R37" s="108">
        <f>IF(R$6-$B37-1&lt;0,"",EXP(-'MPS(calc_process)'!$F$44*(R$6-$B37-1))*(1-EXP(-'MPS(calc_process)'!$F$44)))</f>
        <v>2.887277479902027E-2</v>
      </c>
      <c r="S37" s="108">
        <f>IF(S$6-$B37-1&lt;0,"",EXP(-'MPS(calc_process)'!$F$44*(S$6-$B37-1))*(1-EXP(-'MPS(calc_process)'!$F$44)))</f>
        <v>2.7879707728318943E-2</v>
      </c>
      <c r="T37" s="108">
        <f>IF(T$6-$B37-1&lt;0,"",EXP(-'MPS(calc_process)'!$F$44*(T$6-$B37-1))*(1-EXP(-'MPS(calc_process)'!$F$44)))</f>
        <v>2.6920796786142707E-2</v>
      </c>
    </row>
    <row r="38" spans="1:20" x14ac:dyDescent="0.2">
      <c r="A38" s="94"/>
      <c r="B38" s="104">
        <v>11</v>
      </c>
      <c r="C38" s="25" t="str">
        <f>IF(C$6-$B38-1&lt;0,"",EXP(-'MPS(calc_process)'!$F$44*(C$6-$B38-1))*(1-EXP(-'MPS(calc_process)'!$F$44)))</f>
        <v/>
      </c>
      <c r="D38" s="25" t="str">
        <f>IF(D$6-$B38-1&lt;0,"",EXP(-'MPS(calc_process)'!$F$44*(D$6-$B38-1))*(1-EXP(-'MPS(calc_process)'!$F$44)))</f>
        <v/>
      </c>
      <c r="E38" s="25" t="str">
        <f>IF(E$6-$B38-1&lt;0,"",EXP(-'MPS(calc_process)'!$F$44*(E$6-$B38-1))*(1-EXP(-'MPS(calc_process)'!$F$44)))</f>
        <v/>
      </c>
      <c r="F38" s="25" t="str">
        <f>IF(F$6-$B38-1&lt;0,"",EXP(-'MPS(calc_process)'!$F$44*(F$6-$B38-1))*(1-EXP(-'MPS(calc_process)'!$F$44)))</f>
        <v/>
      </c>
      <c r="G38" s="25" t="str">
        <f>IF(G$6-$B38-1&lt;0,"",EXP(-'MPS(calc_process)'!$F$44*(G$6-$B38-1))*(1-EXP(-'MPS(calc_process)'!$F$44)))</f>
        <v/>
      </c>
      <c r="H38" s="25" t="str">
        <f>IF(H$6-$B38-1&lt;0,"",EXP(-'MPS(calc_process)'!$F$44*(H$6-$B38-1))*(1-EXP(-'MPS(calc_process)'!$F$44)))</f>
        <v/>
      </c>
      <c r="I38" s="25" t="str">
        <f>IF(I$6-$B38-1&lt;0,"",EXP(-'MPS(calc_process)'!$F$44*(I$6-$B38-1))*(1-EXP(-'MPS(calc_process)'!$F$44)))</f>
        <v/>
      </c>
      <c r="J38" s="25" t="str">
        <f>IF(J$6-$B38-1&lt;0,"",EXP(-'MPS(calc_process)'!$F$44*(J$6-$B38-1))*(1-EXP(-'MPS(calc_process)'!$F$44)))</f>
        <v/>
      </c>
      <c r="K38" s="25" t="str">
        <f>IF(K$6-$B38-1&lt;0,"",EXP(-'MPS(calc_process)'!$F$44*(K$6-$B38-1))*(1-EXP(-'MPS(calc_process)'!$F$44)))</f>
        <v/>
      </c>
      <c r="L38" s="25" t="str">
        <f>IF(L$6-$B38-1&lt;0,"",EXP(-'MPS(calc_process)'!$F$44*(L$6-$B38-1))*(1-EXP(-'MPS(calc_process)'!$F$44)))</f>
        <v/>
      </c>
      <c r="M38" s="25" t="str">
        <f>IF(M$6-$B38-1&lt;0,"",EXP(-'MPS(calc_process)'!$F$44*(M$6-$B38-1))*(1-EXP(-'MPS(calc_process)'!$F$44)))</f>
        <v/>
      </c>
      <c r="N38" s="25">
        <f>IF(N$6-$B38-1&lt;0,"",EXP(-'MPS(calc_process)'!$F$44*(N$6-$B38-1))*(1-EXP(-'MPS(calc_process)'!$F$44)))</f>
        <v>3.4394583742433538E-2</v>
      </c>
      <c r="O38" s="108">
        <f>IF(O$6-$B38-1&lt;0,"",EXP(-'MPS(calc_process)'!$F$44*(O$6-$B38-1))*(1-EXP(-'MPS(calc_process)'!$F$44)))</f>
        <v>3.3211596351618265E-2</v>
      </c>
      <c r="P38" s="108">
        <f>IF(P$6-$B38-1&lt;0,"",EXP(-'MPS(calc_process)'!$F$44*(P$6-$B38-1))*(1-EXP(-'MPS(calc_process)'!$F$44)))</f>
        <v>3.2069297319682631E-2</v>
      </c>
      <c r="Q38" s="108">
        <f>IF(Q$6-$B38-1&lt;0,"",EXP(-'MPS(calc_process)'!$F$44*(Q$6-$B38-1))*(1-EXP(-'MPS(calc_process)'!$F$44)))</f>
        <v>3.0966287187459807E-2</v>
      </c>
      <c r="R38" s="108">
        <f>IF(R$6-$B38-1&lt;0,"",EXP(-'MPS(calc_process)'!$F$44*(R$6-$B38-1))*(1-EXP(-'MPS(calc_process)'!$F$44)))</f>
        <v>2.9901214629598476E-2</v>
      </c>
      <c r="S38" s="108">
        <f>IF(S$6-$B38-1&lt;0,"",EXP(-'MPS(calc_process)'!$F$44*(S$6-$B38-1))*(1-EXP(-'MPS(calc_process)'!$F$44)))</f>
        <v>2.887277479902027E-2</v>
      </c>
      <c r="T38" s="108">
        <f>IF(T$6-$B38-1&lt;0,"",EXP(-'MPS(calc_process)'!$F$44*(T$6-$B38-1))*(1-EXP(-'MPS(calc_process)'!$F$44)))</f>
        <v>2.7879707728318943E-2</v>
      </c>
    </row>
    <row r="39" spans="1:20" x14ac:dyDescent="0.2">
      <c r="A39" s="94"/>
      <c r="B39" s="104">
        <v>12</v>
      </c>
      <c r="C39" s="25" t="str">
        <f>IF(C$6-$B39-1&lt;0,"",EXP(-'MPS(calc_process)'!$F$44*(C$6-$B39-1))*(1-EXP(-'MPS(calc_process)'!$F$44)))</f>
        <v/>
      </c>
      <c r="D39" s="25" t="str">
        <f>IF(D$6-$B39-1&lt;0,"",EXP(-'MPS(calc_process)'!$F$44*(D$6-$B39-1))*(1-EXP(-'MPS(calc_process)'!$F$44)))</f>
        <v/>
      </c>
      <c r="E39" s="25" t="str">
        <f>IF(E$6-$B39-1&lt;0,"",EXP(-'MPS(calc_process)'!$F$44*(E$6-$B39-1))*(1-EXP(-'MPS(calc_process)'!$F$44)))</f>
        <v/>
      </c>
      <c r="F39" s="25" t="str">
        <f>IF(F$6-$B39-1&lt;0,"",EXP(-'MPS(calc_process)'!$F$44*(F$6-$B39-1))*(1-EXP(-'MPS(calc_process)'!$F$44)))</f>
        <v/>
      </c>
      <c r="G39" s="25" t="str">
        <f>IF(G$6-$B39-1&lt;0,"",EXP(-'MPS(calc_process)'!$F$44*(G$6-$B39-1))*(1-EXP(-'MPS(calc_process)'!$F$44)))</f>
        <v/>
      </c>
      <c r="H39" s="25" t="str">
        <f>IF(H$6-$B39-1&lt;0,"",EXP(-'MPS(calc_process)'!$F$44*(H$6-$B39-1))*(1-EXP(-'MPS(calc_process)'!$F$44)))</f>
        <v/>
      </c>
      <c r="I39" s="25" t="str">
        <f>IF(I$6-$B39-1&lt;0,"",EXP(-'MPS(calc_process)'!$F$44*(I$6-$B39-1))*(1-EXP(-'MPS(calc_process)'!$F$44)))</f>
        <v/>
      </c>
      <c r="J39" s="25" t="str">
        <f>IF(J$6-$B39-1&lt;0,"",EXP(-'MPS(calc_process)'!$F$44*(J$6-$B39-1))*(1-EXP(-'MPS(calc_process)'!$F$44)))</f>
        <v/>
      </c>
      <c r="K39" s="25" t="str">
        <f>IF(K$6-$B39-1&lt;0,"",EXP(-'MPS(calc_process)'!$F$44*(K$6-$B39-1))*(1-EXP(-'MPS(calc_process)'!$F$44)))</f>
        <v/>
      </c>
      <c r="L39" s="25" t="str">
        <f>IF(L$6-$B39-1&lt;0,"",EXP(-'MPS(calc_process)'!$F$44*(L$6-$B39-1))*(1-EXP(-'MPS(calc_process)'!$F$44)))</f>
        <v/>
      </c>
      <c r="M39" s="25" t="str">
        <f>IF(M$6-$B39-1&lt;0,"",EXP(-'MPS(calc_process)'!$F$44*(M$6-$B39-1))*(1-EXP(-'MPS(calc_process)'!$F$44)))</f>
        <v/>
      </c>
      <c r="N39" s="25" t="str">
        <f>IF(N$6-$B39-1&lt;0,"",EXP(-'MPS(calc_process)'!$F$44*(N$6-$B39-1))*(1-EXP(-'MPS(calc_process)'!$F$44)))</f>
        <v/>
      </c>
      <c r="O39" s="108">
        <f>IF(O$6-$B39-1&lt;0,"",EXP(-'MPS(calc_process)'!$F$44*(O$6-$B39-1))*(1-EXP(-'MPS(calc_process)'!$F$44)))</f>
        <v>3.4394583742433538E-2</v>
      </c>
      <c r="P39" s="108">
        <f>IF(P$6-$B39-1&lt;0,"",EXP(-'MPS(calc_process)'!$F$44*(P$6-$B39-1))*(1-EXP(-'MPS(calc_process)'!$F$44)))</f>
        <v>3.3211596351618265E-2</v>
      </c>
      <c r="Q39" s="108">
        <f>IF(Q$6-$B39-1&lt;0,"",EXP(-'MPS(calc_process)'!$F$44*(Q$6-$B39-1))*(1-EXP(-'MPS(calc_process)'!$F$44)))</f>
        <v>3.2069297319682631E-2</v>
      </c>
      <c r="R39" s="108">
        <f>IF(R$6-$B39-1&lt;0,"",EXP(-'MPS(calc_process)'!$F$44*(R$6-$B39-1))*(1-EXP(-'MPS(calc_process)'!$F$44)))</f>
        <v>3.0966287187459807E-2</v>
      </c>
      <c r="S39" s="108">
        <f>IF(S$6-$B39-1&lt;0,"",EXP(-'MPS(calc_process)'!$F$44*(S$6-$B39-1))*(1-EXP(-'MPS(calc_process)'!$F$44)))</f>
        <v>2.9901214629598476E-2</v>
      </c>
      <c r="T39" s="108">
        <f>IF(T$6-$B39-1&lt;0,"",EXP(-'MPS(calc_process)'!$F$44*(T$6-$B39-1))*(1-EXP(-'MPS(calc_process)'!$F$44)))</f>
        <v>2.887277479902027E-2</v>
      </c>
    </row>
    <row r="40" spans="1:20" x14ac:dyDescent="0.2">
      <c r="A40" s="94"/>
      <c r="B40" s="104">
        <v>13</v>
      </c>
      <c r="C40" s="25" t="str">
        <f>IF(C$6-$B40&lt;0,"",EXP(-'MPS(calc_process)'!$F$44*(C$6-$B40)/12)*(1-EXP(-'MPS(calc_process)'!$F$44/12)))</f>
        <v/>
      </c>
      <c r="D40" s="25" t="str">
        <f>IF(D$6-$B40&lt;0,"",EXP(-'MPS(calc_process)'!$F$44*(D$6-$B40)/12)*(1-EXP(-'MPS(calc_process)'!$F$44/12)))</f>
        <v/>
      </c>
      <c r="E40" s="25" t="str">
        <f>IF(E$6-$B40&lt;0,"",EXP(-'MPS(calc_process)'!$F$44*(E$6-$B40)/12)*(1-EXP(-'MPS(calc_process)'!$F$44/12)))</f>
        <v/>
      </c>
      <c r="F40" s="25" t="str">
        <f>IF(F$6-$B40&lt;0,"",EXP(-'MPS(calc_process)'!$F$44*(F$6-$B40)/12)*(1-EXP(-'MPS(calc_process)'!$F$44/12)))</f>
        <v/>
      </c>
      <c r="G40" s="25" t="str">
        <f>IF(G$6-$B40&lt;0,"",EXP(-'MPS(calc_process)'!$F$44*(G$6-$B40)/12)*(1-EXP(-'MPS(calc_process)'!$F$44/12)))</f>
        <v/>
      </c>
      <c r="H40" s="25" t="str">
        <f>IF(H$6-$B40&lt;0,"",EXP(-'MPS(calc_process)'!$F$44*(H$6-$B40)/12)*(1-EXP(-'MPS(calc_process)'!$F$44/12)))</f>
        <v/>
      </c>
      <c r="I40" s="25" t="str">
        <f>IF(I$6-$B40&lt;0,"",EXP(-'MPS(calc_process)'!$F$44*(I$6-$B40)/12)*(1-EXP(-'MPS(calc_process)'!$F$44/12)))</f>
        <v/>
      </c>
      <c r="J40" s="25" t="str">
        <f>IF(J$6-$B40&lt;0,"",EXP(-'MPS(calc_process)'!$F$44*(J$6-$B40)/12)*(1-EXP(-'MPS(calc_process)'!$F$44/12)))</f>
        <v/>
      </c>
      <c r="K40" s="25" t="str">
        <f>IF(K$6-$B40&lt;0,"",EXP(-'MPS(calc_process)'!$F$44*(K$6-$B40)/12)*(1-EXP(-'MPS(calc_process)'!$F$44/12)))</f>
        <v/>
      </c>
      <c r="L40" s="25" t="str">
        <f>IF(L$6-$B40&lt;0,"",EXP(-'MPS(calc_process)'!$F$44*(L$6-$B40)/12)*(1-EXP(-'MPS(calc_process)'!$F$44/12)))</f>
        <v/>
      </c>
      <c r="M40" s="25" t="str">
        <f>IF(M$6-$B40&lt;0,"",EXP(-'MPS(calc_process)'!$F$44*(M$6-$B40)/12)*(1-EXP(-'MPS(calc_process)'!$F$44/12)))</f>
        <v/>
      </c>
      <c r="N40" s="25" t="str">
        <f>IF(N$6-$B40&lt;0,"",EXP(-'MPS(calc_process)'!$F$44*(N$6-$B40)/12)*(1-EXP(-'MPS(calc_process)'!$F$44/12)))</f>
        <v/>
      </c>
      <c r="O40" s="108" t="str">
        <f>IF(O$6-$B40-1&lt;0,"",EXP(-'MPS(calc_process)'!$F$44*(O$6-$B40-1))*(1-EXP(-'MPS(calc_process)'!$F$44)))</f>
        <v/>
      </c>
      <c r="P40" s="108">
        <f>IF(P$6-$B40-1&lt;0,"",EXP(-'MPS(calc_process)'!$F$44*(P$6-$B40-1))*(1-EXP(-'MPS(calc_process)'!$F$44)))</f>
        <v>3.4394583742433538E-2</v>
      </c>
      <c r="Q40" s="108">
        <f>IF(Q$6-$B40-1&lt;0,"",EXP(-'MPS(calc_process)'!$F$44*(Q$6-$B40-1))*(1-EXP(-'MPS(calc_process)'!$F$44)))</f>
        <v>3.3211596351618265E-2</v>
      </c>
      <c r="R40" s="108">
        <f>IF(R$6-$B40-1&lt;0,"",EXP(-'MPS(calc_process)'!$F$44*(R$6-$B40-1))*(1-EXP(-'MPS(calc_process)'!$F$44)))</f>
        <v>3.2069297319682631E-2</v>
      </c>
      <c r="S40" s="108">
        <f>IF(S$6-$B40-1&lt;0,"",EXP(-'MPS(calc_process)'!$F$44*(S$6-$B40-1))*(1-EXP(-'MPS(calc_process)'!$F$44)))</f>
        <v>3.0966287187459807E-2</v>
      </c>
      <c r="T40" s="108">
        <f>IF(T$6-$B40-1&lt;0,"",EXP(-'MPS(calc_process)'!$F$44*(T$6-$B40-1))*(1-EXP(-'MPS(calc_process)'!$F$44)))</f>
        <v>2.9901214629598476E-2</v>
      </c>
    </row>
    <row r="41" spans="1:20" x14ac:dyDescent="0.2">
      <c r="A41" s="94"/>
      <c r="B41" s="104">
        <v>14</v>
      </c>
      <c r="C41" s="25" t="str">
        <f>IF(C$6-$B41&lt;0,"",EXP(-'MPS(calc_process)'!$F$44*(C$6-$B41)/12)*(1-EXP(-'MPS(calc_process)'!$F$44/12)))</f>
        <v/>
      </c>
      <c r="D41" s="25" t="str">
        <f>IF(D$6-$B41&lt;0,"",EXP(-'MPS(calc_process)'!$F$44*(D$6-$B41)/12)*(1-EXP(-'MPS(calc_process)'!$F$44/12)))</f>
        <v/>
      </c>
      <c r="E41" s="25" t="str">
        <f>IF(E$6-$B41&lt;0,"",EXP(-'MPS(calc_process)'!$F$44*(E$6-$B41)/12)*(1-EXP(-'MPS(calc_process)'!$F$44/12)))</f>
        <v/>
      </c>
      <c r="F41" s="25" t="str">
        <f>IF(F$6-$B41&lt;0,"",EXP(-'MPS(calc_process)'!$F$44*(F$6-$B41)/12)*(1-EXP(-'MPS(calc_process)'!$F$44/12)))</f>
        <v/>
      </c>
      <c r="G41" s="25" t="str">
        <f>IF(G$6-$B41&lt;0,"",EXP(-'MPS(calc_process)'!$F$44*(G$6-$B41)/12)*(1-EXP(-'MPS(calc_process)'!$F$44/12)))</f>
        <v/>
      </c>
      <c r="H41" s="25" t="str">
        <f>IF(H$6-$B41&lt;0,"",EXP(-'MPS(calc_process)'!$F$44*(H$6-$B41)/12)*(1-EXP(-'MPS(calc_process)'!$F$44/12)))</f>
        <v/>
      </c>
      <c r="I41" s="25" t="str">
        <f>IF(I$6-$B41&lt;0,"",EXP(-'MPS(calc_process)'!$F$44*(I$6-$B41)/12)*(1-EXP(-'MPS(calc_process)'!$F$44/12)))</f>
        <v/>
      </c>
      <c r="J41" s="25" t="str">
        <f>IF(J$6-$B41&lt;0,"",EXP(-'MPS(calc_process)'!$F$44*(J$6-$B41)/12)*(1-EXP(-'MPS(calc_process)'!$F$44/12)))</f>
        <v/>
      </c>
      <c r="K41" s="25" t="str">
        <f>IF(K$6-$B41&lt;0,"",EXP(-'MPS(calc_process)'!$F$44*(K$6-$B41)/12)*(1-EXP(-'MPS(calc_process)'!$F$44/12)))</f>
        <v/>
      </c>
      <c r="L41" s="25" t="str">
        <f>IF(L$6-$B41&lt;0,"",EXP(-'MPS(calc_process)'!$F$44*(L$6-$B41)/12)*(1-EXP(-'MPS(calc_process)'!$F$44/12)))</f>
        <v/>
      </c>
      <c r="M41" s="25" t="str">
        <f>IF(M$6-$B41&lt;0,"",EXP(-'MPS(calc_process)'!$F$44*(M$6-$B41)/12)*(1-EXP(-'MPS(calc_process)'!$F$44/12)))</f>
        <v/>
      </c>
      <c r="N41" s="25" t="str">
        <f>IF(N$6-$B41&lt;0,"",EXP(-'MPS(calc_process)'!$F$44*(N$6-$B41)/12)*(1-EXP(-'MPS(calc_process)'!$F$44/12)))</f>
        <v/>
      </c>
      <c r="O41" s="108" t="str">
        <f>IF(O$6-$B41-1&lt;0,"",EXP(-'MPS(calc_process)'!$F$44*(O$6-$B41-1))*(1-EXP(-'MPS(calc_process)'!$F$44)))</f>
        <v/>
      </c>
      <c r="P41" s="108" t="str">
        <f>IF(P$6-$B41-1&lt;0,"",EXP(-'MPS(calc_process)'!$F$44*(P$6-$B41-1))*(1-EXP(-'MPS(calc_process)'!$F$44)))</f>
        <v/>
      </c>
      <c r="Q41" s="108">
        <f>IF(Q$6-$B41-1&lt;0,"",EXP(-'MPS(calc_process)'!$F$44*(Q$6-$B41-1))*(1-EXP(-'MPS(calc_process)'!$F$44)))</f>
        <v>3.4394583742433538E-2</v>
      </c>
      <c r="R41" s="108">
        <f>IF(R$6-$B41-1&lt;0,"",EXP(-'MPS(calc_process)'!$F$44*(R$6-$B41-1))*(1-EXP(-'MPS(calc_process)'!$F$44)))</f>
        <v>3.3211596351618265E-2</v>
      </c>
      <c r="S41" s="108">
        <f>IF(S$6-$B41-1&lt;0,"",EXP(-'MPS(calc_process)'!$F$44*(S$6-$B41-1))*(1-EXP(-'MPS(calc_process)'!$F$44)))</f>
        <v>3.2069297319682631E-2</v>
      </c>
      <c r="T41" s="108">
        <f>IF(T$6-$B41-1&lt;0,"",EXP(-'MPS(calc_process)'!$F$44*(T$6-$B41-1))*(1-EXP(-'MPS(calc_process)'!$F$44)))</f>
        <v>3.0966287187459807E-2</v>
      </c>
    </row>
    <row r="42" spans="1:20" x14ac:dyDescent="0.2">
      <c r="A42" s="94"/>
      <c r="B42" s="104">
        <v>15</v>
      </c>
      <c r="C42" s="25" t="str">
        <f>IF(C$6-$B42&lt;0,"",EXP(-'MPS(calc_process)'!$F$44*(C$6-$B42)/12)*(1-EXP(-'MPS(calc_process)'!$F$44/12)))</f>
        <v/>
      </c>
      <c r="D42" s="25" t="str">
        <f>IF(D$6-$B42&lt;0,"",EXP(-'MPS(calc_process)'!$F$44*(D$6-$B42)/12)*(1-EXP(-'MPS(calc_process)'!$F$44/12)))</f>
        <v/>
      </c>
      <c r="E42" s="25" t="str">
        <f>IF(E$6-$B42&lt;0,"",EXP(-'MPS(calc_process)'!$F$44*(E$6-$B42)/12)*(1-EXP(-'MPS(calc_process)'!$F$44/12)))</f>
        <v/>
      </c>
      <c r="F42" s="25" t="str">
        <f>IF(F$6-$B42&lt;0,"",EXP(-'MPS(calc_process)'!$F$44*(F$6-$B42)/12)*(1-EXP(-'MPS(calc_process)'!$F$44/12)))</f>
        <v/>
      </c>
      <c r="G42" s="25" t="str">
        <f>IF(G$6-$B42&lt;0,"",EXP(-'MPS(calc_process)'!$F$44*(G$6-$B42)/12)*(1-EXP(-'MPS(calc_process)'!$F$44/12)))</f>
        <v/>
      </c>
      <c r="H42" s="25" t="str">
        <f>IF(H$6-$B42&lt;0,"",EXP(-'MPS(calc_process)'!$F$44*(H$6-$B42)/12)*(1-EXP(-'MPS(calc_process)'!$F$44/12)))</f>
        <v/>
      </c>
      <c r="I42" s="25" t="str">
        <f>IF(I$6-$B42&lt;0,"",EXP(-'MPS(calc_process)'!$F$44*(I$6-$B42)/12)*(1-EXP(-'MPS(calc_process)'!$F$44/12)))</f>
        <v/>
      </c>
      <c r="J42" s="25" t="str">
        <f>IF(J$6-$B42&lt;0,"",EXP(-'MPS(calc_process)'!$F$44*(J$6-$B42)/12)*(1-EXP(-'MPS(calc_process)'!$F$44/12)))</f>
        <v/>
      </c>
      <c r="K42" s="25" t="str">
        <f>IF(K$6-$B42&lt;0,"",EXP(-'MPS(calc_process)'!$F$44*(K$6-$B42)/12)*(1-EXP(-'MPS(calc_process)'!$F$44/12)))</f>
        <v/>
      </c>
      <c r="L42" s="25" t="str">
        <f>IF(L$6-$B42&lt;0,"",EXP(-'MPS(calc_process)'!$F$44*(L$6-$B42)/12)*(1-EXP(-'MPS(calc_process)'!$F$44/12)))</f>
        <v/>
      </c>
      <c r="M42" s="25" t="str">
        <f>IF(M$6-$B42&lt;0,"",EXP(-'MPS(calc_process)'!$F$44*(M$6-$B42)/12)*(1-EXP(-'MPS(calc_process)'!$F$44/12)))</f>
        <v/>
      </c>
      <c r="N42" s="25" t="str">
        <f>IF(N$6-$B42&lt;0,"",EXP(-'MPS(calc_process)'!$F$44*(N$6-$B42)/12)*(1-EXP(-'MPS(calc_process)'!$F$44/12)))</f>
        <v/>
      </c>
      <c r="O42" s="108" t="str">
        <f>IF(O$6-$B42-1&lt;0,"",EXP(-'MPS(calc_process)'!$F$44*(O$6-$B42-1))*(1-EXP(-'MPS(calc_process)'!$F$44)))</f>
        <v/>
      </c>
      <c r="P42" s="108" t="str">
        <f>IF(P$6-$B42-1&lt;0,"",EXP(-'MPS(calc_process)'!$F$44*(P$6-$B42-1))*(1-EXP(-'MPS(calc_process)'!$F$44)))</f>
        <v/>
      </c>
      <c r="Q42" s="108" t="str">
        <f>IF(Q$6-$B42-1&lt;0,"",EXP(-'MPS(calc_process)'!$F$44*(Q$6-$B42-1))*(1-EXP(-'MPS(calc_process)'!$F$44)))</f>
        <v/>
      </c>
      <c r="R42" s="108">
        <f>IF(R$6-$B42-1&lt;0,"",EXP(-'MPS(calc_process)'!$F$44*(R$6-$B42-1))*(1-EXP(-'MPS(calc_process)'!$F$44)))</f>
        <v>3.4394583742433538E-2</v>
      </c>
      <c r="S42" s="108">
        <f>IF(S$6-$B42-1&lt;0,"",EXP(-'MPS(calc_process)'!$F$44*(S$6-$B42-1))*(1-EXP(-'MPS(calc_process)'!$F$44)))</f>
        <v>3.3211596351618265E-2</v>
      </c>
      <c r="T42" s="108">
        <f>IF(T$6-$B42-1&lt;0,"",EXP(-'MPS(calc_process)'!$F$44*(T$6-$B42-1))*(1-EXP(-'MPS(calc_process)'!$F$44)))</f>
        <v>3.2069297319682631E-2</v>
      </c>
    </row>
    <row r="43" spans="1:20" x14ac:dyDescent="0.2">
      <c r="A43" s="94"/>
      <c r="B43" s="104">
        <v>16</v>
      </c>
      <c r="C43" s="25" t="str">
        <f>IF(C$6-$B43&lt;0,"",EXP(-'MPS(calc_process)'!$F$44*(C$6-$B43)/12)*(1-EXP(-'MPS(calc_process)'!$F$44/12)))</f>
        <v/>
      </c>
      <c r="D43" s="25" t="str">
        <f>IF(D$6-$B43&lt;0,"",EXP(-'MPS(calc_process)'!$F$44*(D$6-$B43)/12)*(1-EXP(-'MPS(calc_process)'!$F$44/12)))</f>
        <v/>
      </c>
      <c r="E43" s="25" t="str">
        <f>IF(E$6-$B43&lt;0,"",EXP(-'MPS(calc_process)'!$F$44*(E$6-$B43)/12)*(1-EXP(-'MPS(calc_process)'!$F$44/12)))</f>
        <v/>
      </c>
      <c r="F43" s="25" t="str">
        <f>IF(F$6-$B43&lt;0,"",EXP(-'MPS(calc_process)'!$F$44*(F$6-$B43)/12)*(1-EXP(-'MPS(calc_process)'!$F$44/12)))</f>
        <v/>
      </c>
      <c r="G43" s="25" t="str">
        <f>IF(G$6-$B43&lt;0,"",EXP(-'MPS(calc_process)'!$F$44*(G$6-$B43)/12)*(1-EXP(-'MPS(calc_process)'!$F$44/12)))</f>
        <v/>
      </c>
      <c r="H43" s="25" t="str">
        <f>IF(H$6-$B43&lt;0,"",EXP(-'MPS(calc_process)'!$F$44*(H$6-$B43)/12)*(1-EXP(-'MPS(calc_process)'!$F$44/12)))</f>
        <v/>
      </c>
      <c r="I43" s="25" t="str">
        <f>IF(I$6-$B43&lt;0,"",EXP(-'MPS(calc_process)'!$F$44*(I$6-$B43)/12)*(1-EXP(-'MPS(calc_process)'!$F$44/12)))</f>
        <v/>
      </c>
      <c r="J43" s="25" t="str">
        <f>IF(J$6-$B43&lt;0,"",EXP(-'MPS(calc_process)'!$F$44*(J$6-$B43)/12)*(1-EXP(-'MPS(calc_process)'!$F$44/12)))</f>
        <v/>
      </c>
      <c r="K43" s="25" t="str">
        <f>IF(K$6-$B43&lt;0,"",EXP(-'MPS(calc_process)'!$F$44*(K$6-$B43)/12)*(1-EXP(-'MPS(calc_process)'!$F$44/12)))</f>
        <v/>
      </c>
      <c r="L43" s="25" t="str">
        <f>IF(L$6-$B43&lt;0,"",EXP(-'MPS(calc_process)'!$F$44*(L$6-$B43)/12)*(1-EXP(-'MPS(calc_process)'!$F$44/12)))</f>
        <v/>
      </c>
      <c r="M43" s="25" t="str">
        <f>IF(M$6-$B43&lt;0,"",EXP(-'MPS(calc_process)'!$F$44*(M$6-$B43)/12)*(1-EXP(-'MPS(calc_process)'!$F$44/12)))</f>
        <v/>
      </c>
      <c r="N43" s="25" t="str">
        <f>IF(N$6-$B43&lt;0,"",EXP(-'MPS(calc_process)'!$F$44*(N$6-$B43)/12)*(1-EXP(-'MPS(calc_process)'!$F$44/12)))</f>
        <v/>
      </c>
      <c r="O43" s="108" t="str">
        <f>IF(O$6-$B43-1&lt;0,"",EXP(-'MPS(calc_process)'!$F$44*(O$6-$B43-1))*(1-EXP(-'MPS(calc_process)'!$F$44)))</f>
        <v/>
      </c>
      <c r="P43" s="108" t="str">
        <f>IF(P$6-$B43-1&lt;0,"",EXP(-'MPS(calc_process)'!$F$44*(P$6-$B43-1))*(1-EXP(-'MPS(calc_process)'!$F$44)))</f>
        <v/>
      </c>
      <c r="Q43" s="108" t="str">
        <f>IF(Q$6-$B43-1&lt;0,"",EXP(-'MPS(calc_process)'!$F$44*(Q$6-$B43-1))*(1-EXP(-'MPS(calc_process)'!$F$44)))</f>
        <v/>
      </c>
      <c r="R43" s="108" t="str">
        <f>IF(R$6-$B43-1&lt;0,"",EXP(-'MPS(calc_process)'!$F$44*(R$6-$B43-1))*(1-EXP(-'MPS(calc_process)'!$F$44)))</f>
        <v/>
      </c>
      <c r="S43" s="108">
        <f>IF(S$6-$B43-1&lt;0,"",EXP(-'MPS(calc_process)'!$F$44*(S$6-$B43-1))*(1-EXP(-'MPS(calc_process)'!$F$44)))</f>
        <v>3.4394583742433538E-2</v>
      </c>
      <c r="T43" s="108">
        <f>IF(T$6-$B43-1&lt;0,"",EXP(-'MPS(calc_process)'!$F$44*(T$6-$B43-1))*(1-EXP(-'MPS(calc_process)'!$F$44)))</f>
        <v>3.3211596351618265E-2</v>
      </c>
    </row>
    <row r="44" spans="1:20" x14ac:dyDescent="0.2">
      <c r="A44" s="94"/>
      <c r="B44" s="104">
        <v>17</v>
      </c>
      <c r="C44" s="25" t="str">
        <f>IF(C$6-$B44&lt;0,"",EXP(-'MPS(calc_process)'!$F$44*(C$6-$B44)/12)*(1-EXP(-'MPS(calc_process)'!$F$44/12)))</f>
        <v/>
      </c>
      <c r="D44" s="25" t="str">
        <f>IF(D$6-$B44&lt;0,"",EXP(-'MPS(calc_process)'!$F$44*(D$6-$B44)/12)*(1-EXP(-'MPS(calc_process)'!$F$44/12)))</f>
        <v/>
      </c>
      <c r="E44" s="25" t="str">
        <f>IF(E$6-$B44&lt;0,"",EXP(-'MPS(calc_process)'!$F$44*(E$6-$B44)/12)*(1-EXP(-'MPS(calc_process)'!$F$44/12)))</f>
        <v/>
      </c>
      <c r="F44" s="25" t="str">
        <f>IF(F$6-$B44&lt;0,"",EXP(-'MPS(calc_process)'!$F$44*(F$6-$B44)/12)*(1-EXP(-'MPS(calc_process)'!$F$44/12)))</f>
        <v/>
      </c>
      <c r="G44" s="25" t="str">
        <f>IF(G$6-$B44&lt;0,"",EXP(-'MPS(calc_process)'!$F$44*(G$6-$B44)/12)*(1-EXP(-'MPS(calc_process)'!$F$44/12)))</f>
        <v/>
      </c>
      <c r="H44" s="25" t="str">
        <f>IF(H$6-$B44&lt;0,"",EXP(-'MPS(calc_process)'!$F$44*(H$6-$B44)/12)*(1-EXP(-'MPS(calc_process)'!$F$44/12)))</f>
        <v/>
      </c>
      <c r="I44" s="25" t="str">
        <f>IF(I$6-$B44&lt;0,"",EXP(-'MPS(calc_process)'!$F$44*(I$6-$B44)/12)*(1-EXP(-'MPS(calc_process)'!$F$44/12)))</f>
        <v/>
      </c>
      <c r="J44" s="25" t="str">
        <f>IF(J$6-$B44&lt;0,"",EXP(-'MPS(calc_process)'!$F$44*(J$6-$B44)/12)*(1-EXP(-'MPS(calc_process)'!$F$44/12)))</f>
        <v/>
      </c>
      <c r="K44" s="25" t="str">
        <f>IF(K$6-$B44&lt;0,"",EXP(-'MPS(calc_process)'!$F$44*(K$6-$B44)/12)*(1-EXP(-'MPS(calc_process)'!$F$44/12)))</f>
        <v/>
      </c>
      <c r="L44" s="25" t="str">
        <f>IF(L$6-$B44&lt;0,"",EXP(-'MPS(calc_process)'!$F$44*(L$6-$B44)/12)*(1-EXP(-'MPS(calc_process)'!$F$44/12)))</f>
        <v/>
      </c>
      <c r="M44" s="25" t="str">
        <f>IF(M$6-$B44&lt;0,"",EXP(-'MPS(calc_process)'!$F$44*(M$6-$B44)/12)*(1-EXP(-'MPS(calc_process)'!$F$44/12)))</f>
        <v/>
      </c>
      <c r="N44" s="25" t="str">
        <f>IF(N$6-$B44&lt;0,"",EXP(-'MPS(calc_process)'!$F$44*(N$6-$B44)/12)*(1-EXP(-'MPS(calc_process)'!$F$44/12)))</f>
        <v/>
      </c>
      <c r="O44" s="108" t="str">
        <f>IF(O$6-$B44-1&lt;0,"",EXP(-'MPS(calc_process)'!$F$44*(O$6-$B44-1))*(1-EXP(-'MPS(calc_process)'!$F$44)))</f>
        <v/>
      </c>
      <c r="P44" s="108" t="str">
        <f>IF(P$6-$B44-1&lt;0,"",EXP(-'MPS(calc_process)'!$F$44*(P$6-$B44-1))*(1-EXP(-'MPS(calc_process)'!$F$44)))</f>
        <v/>
      </c>
      <c r="Q44" s="108" t="str">
        <f>IF(Q$6-$B44-1&lt;0,"",EXP(-'MPS(calc_process)'!$F$44*(Q$6-$B44-1))*(1-EXP(-'MPS(calc_process)'!$F$44)))</f>
        <v/>
      </c>
      <c r="R44" s="108" t="str">
        <f>IF(R$6-$B44-1&lt;0,"",EXP(-'MPS(calc_process)'!$F$44*(R$6-$B44-1))*(1-EXP(-'MPS(calc_process)'!$F$44)))</f>
        <v/>
      </c>
      <c r="S44" s="108" t="str">
        <f>IF(S$6-$B44-1&lt;0,"",EXP(-'MPS(calc_process)'!$F$44*(S$6-$B44-1))*(1-EXP(-'MPS(calc_process)'!$F$44)))</f>
        <v/>
      </c>
      <c r="T44" s="108">
        <f>IF(T$6-$B44-1&lt;0,"",EXP(-'MPS(calc_process)'!$F$44*(T$6-$B44-1))*(1-EXP(-'MPS(calc_process)'!$F$44)))</f>
        <v>3.4394583742433538E-2</v>
      </c>
    </row>
    <row r="45" spans="1:20" x14ac:dyDescent="0.2">
      <c r="A45" s="94"/>
      <c r="B45" s="104">
        <v>18</v>
      </c>
      <c r="C45" s="25" t="str">
        <f>IF(C$6-$B45&lt;0,"",EXP(-'MPS(calc_process)'!$F$44*(C$6-$B45)/12)*(1-EXP(-'MPS(calc_process)'!$F$44/12)))</f>
        <v/>
      </c>
      <c r="D45" s="25" t="str">
        <f>IF(D$6-$B45&lt;0,"",EXP(-'MPS(calc_process)'!$F$44*(D$6-$B45)/12)*(1-EXP(-'MPS(calc_process)'!$F$44/12)))</f>
        <v/>
      </c>
      <c r="E45" s="25" t="str">
        <f>IF(E$6-$B45&lt;0,"",EXP(-'MPS(calc_process)'!$F$44*(E$6-$B45)/12)*(1-EXP(-'MPS(calc_process)'!$F$44/12)))</f>
        <v/>
      </c>
      <c r="F45" s="25" t="str">
        <f>IF(F$6-$B45&lt;0,"",EXP(-'MPS(calc_process)'!$F$44*(F$6-$B45)/12)*(1-EXP(-'MPS(calc_process)'!$F$44/12)))</f>
        <v/>
      </c>
      <c r="G45" s="25" t="str">
        <f>IF(G$6-$B45&lt;0,"",EXP(-'MPS(calc_process)'!$F$44*(G$6-$B45)/12)*(1-EXP(-'MPS(calc_process)'!$F$44/12)))</f>
        <v/>
      </c>
      <c r="H45" s="25" t="str">
        <f>IF(H$6-$B45&lt;0,"",EXP(-'MPS(calc_process)'!$F$44*(H$6-$B45)/12)*(1-EXP(-'MPS(calc_process)'!$F$44/12)))</f>
        <v/>
      </c>
      <c r="I45" s="25" t="str">
        <f>IF(I$6-$B45&lt;0,"",EXP(-'MPS(calc_process)'!$F$44*(I$6-$B45)/12)*(1-EXP(-'MPS(calc_process)'!$F$44/12)))</f>
        <v/>
      </c>
      <c r="J45" s="25" t="str">
        <f>IF(J$6-$B45&lt;0,"",EXP(-'MPS(calc_process)'!$F$44*(J$6-$B45)/12)*(1-EXP(-'MPS(calc_process)'!$F$44/12)))</f>
        <v/>
      </c>
      <c r="K45" s="25" t="str">
        <f>IF(K$6-$B45&lt;0,"",EXP(-'MPS(calc_process)'!$F$44*(K$6-$B45)/12)*(1-EXP(-'MPS(calc_process)'!$F$44/12)))</f>
        <v/>
      </c>
      <c r="L45" s="25" t="str">
        <f>IF(L$6-$B45&lt;0,"",EXP(-'MPS(calc_process)'!$F$44*(L$6-$B45)/12)*(1-EXP(-'MPS(calc_process)'!$F$44/12)))</f>
        <v/>
      </c>
      <c r="M45" s="25" t="str">
        <f>IF(M$6-$B45&lt;0,"",EXP(-'MPS(calc_process)'!$F$44*(M$6-$B45)/12)*(1-EXP(-'MPS(calc_process)'!$F$44/12)))</f>
        <v/>
      </c>
      <c r="N45" s="25" t="str">
        <f>IF(N$6-$B45&lt;0,"",EXP(-'MPS(calc_process)'!$F$44*(N$6-$B45)/12)*(1-EXP(-'MPS(calc_process)'!$F$44/12)))</f>
        <v/>
      </c>
      <c r="O45" s="108" t="str">
        <f>IF(O$6-$B45-1&lt;0,"",EXP(-'MPS(calc_process)'!$F$44*(O$6-$B45-1))*(1-EXP(-'MPS(calc_process)'!$F$44)))</f>
        <v/>
      </c>
      <c r="P45" s="108" t="str">
        <f>IF(P$6-$B45-1&lt;0,"",EXP(-'MPS(calc_process)'!$F$44*(P$6-$B45-1))*(1-EXP(-'MPS(calc_process)'!$F$44)))</f>
        <v/>
      </c>
      <c r="Q45" s="108" t="str">
        <f>IF(Q$6-$B45-1&lt;0,"",EXP(-'MPS(calc_process)'!$F$44*(Q$6-$B45-1))*(1-EXP(-'MPS(calc_process)'!$F$44)))</f>
        <v/>
      </c>
      <c r="R45" s="108" t="str">
        <f>IF(R$6-$B45-1&lt;0,"",EXP(-'MPS(calc_process)'!$F$44*(R$6-$B45-1))*(1-EXP(-'MPS(calc_process)'!$F$44)))</f>
        <v/>
      </c>
      <c r="S45" s="108" t="str">
        <f>IF(S$6-$B45-1&lt;0,"",EXP(-'MPS(calc_process)'!$F$44*(S$6-$B45-1))*(1-EXP(-'MPS(calc_process)'!$F$44)))</f>
        <v/>
      </c>
      <c r="T45" s="108" t="str">
        <f>IF(T$6-$B45-1&lt;0,"",EXP(-'MPS(calc_process)'!$F$44*(T$6-$B45-1))*(1-EXP(-'MPS(calc_process)'!$F$44)))</f>
        <v/>
      </c>
    </row>
    <row r="47" spans="1:20" x14ac:dyDescent="0.2">
      <c r="A47" s="94"/>
      <c r="B47" s="4" t="s">
        <v>85</v>
      </c>
    </row>
    <row r="48" spans="1:20" x14ac:dyDescent="0.2">
      <c r="A48" s="94"/>
      <c r="B48" s="34"/>
      <c r="C48" s="104">
        <v>1</v>
      </c>
      <c r="D48" s="104">
        <v>2</v>
      </c>
      <c r="E48" s="104">
        <v>3</v>
      </c>
      <c r="F48" s="104">
        <v>4</v>
      </c>
      <c r="G48" s="104">
        <v>5</v>
      </c>
      <c r="H48" s="104">
        <v>6</v>
      </c>
      <c r="I48" s="104">
        <v>7</v>
      </c>
      <c r="J48" s="104">
        <v>8</v>
      </c>
      <c r="K48" s="104">
        <v>9</v>
      </c>
      <c r="L48" s="104">
        <v>10</v>
      </c>
      <c r="M48" s="104">
        <v>11</v>
      </c>
      <c r="N48" s="104">
        <v>12</v>
      </c>
      <c r="O48" s="104">
        <v>13</v>
      </c>
      <c r="P48" s="104">
        <v>14</v>
      </c>
      <c r="Q48" s="104">
        <v>15</v>
      </c>
      <c r="R48" s="104">
        <v>16</v>
      </c>
      <c r="S48" s="104">
        <v>17</v>
      </c>
      <c r="T48" s="104">
        <v>18</v>
      </c>
    </row>
    <row r="49" spans="1:20" x14ac:dyDescent="0.2">
      <c r="A49" s="94"/>
      <c r="B49" s="104">
        <v>1</v>
      </c>
      <c r="C49" s="25" t="str">
        <f>IF(C$6-$B49-1&lt;0,"",EXP(-'MPS(calc_process)'!$F$45*(C$6-$B49-1))*(1-EXP(-'MPS(calc_process)'!$F$45)))</f>
        <v/>
      </c>
      <c r="D49" s="25">
        <f>IF(D$6-$B49-1&lt;0,"",EXP(-'MPS(calc_process)'!$F$45*(D$6-$B49-1))*(1-EXP(-'MPS(calc_process)'!$F$45)))</f>
        <v>0.1563351834036163</v>
      </c>
      <c r="E49" s="25">
        <f>IF(E$6-$B49-1&lt;0,"",EXP(-'MPS(calc_process)'!$F$45*(E$6-$B49-1))*(1-EXP(-'MPS(calc_process)'!$F$45)))</f>
        <v>0.13189449383377394</v>
      </c>
      <c r="F49" s="25">
        <f>IF(F$6-$B49-1&lt;0,"",EXP(-'MPS(calc_process)'!$F$45*(F$6-$B49-1))*(1-EXP(-'MPS(calc_process)'!$F$45)))</f>
        <v>0.11127474395034374</v>
      </c>
      <c r="G49" s="25">
        <f>IF(G$6-$B49-1&lt;0,"",EXP(-'MPS(calc_process)'!$F$45*(G$6-$B49-1))*(1-EXP(-'MPS(calc_process)'!$F$45)))</f>
        <v>9.3878586446676307E-2</v>
      </c>
      <c r="H49" s="25">
        <f>IF(H$6-$B49-1&lt;0,"",EXP(-'MPS(calc_process)'!$F$45*(H$6-$B49-1))*(1-EXP(-'MPS(calc_process)'!$F$45)))</f>
        <v>7.9202060416862924E-2</v>
      </c>
      <c r="I49" s="25">
        <f>IF(I$6-$B49-1&lt;0,"",EXP(-'MPS(calc_process)'!$F$45*(I$6-$B49-1))*(1-EXP(-'MPS(calc_process)'!$F$45)))</f>
        <v>6.681999177564836E-2</v>
      </c>
      <c r="J49" s="25">
        <f>IF(J$6-$B49-1&lt;0,"",EXP(-'MPS(calc_process)'!$F$45*(J$6-$B49-1))*(1-EXP(-'MPS(calc_process)'!$F$45)))</f>
        <v>5.637367610637424E-2</v>
      </c>
      <c r="K49" s="25">
        <f>IF(K$6-$B49-1&lt;0,"",EXP(-'MPS(calc_process)'!$F$45*(K$6-$B49-1))*(1-EXP(-'MPS(calc_process)'!$F$45)))</f>
        <v>4.7560487113148156E-2</v>
      </c>
      <c r="L49" s="25">
        <f>IF(L$6-$B49-1&lt;0,"",EXP(-'MPS(calc_process)'!$F$45*(L$6-$B49-1))*(1-EXP(-'MPS(calc_process)'!$F$45)))</f>
        <v>4.0125109637548811E-2</v>
      </c>
      <c r="M49" s="25">
        <f>IF(M$6-$B49-1&lt;0,"",EXP(-'MPS(calc_process)'!$F$45*(M$6-$B49-1))*(1-EXP(-'MPS(calc_process)'!$F$45)))</f>
        <v>3.3852143263272405E-2</v>
      </c>
      <c r="N49" s="25">
        <f>IF(N$6-$B49-1&lt;0,"",EXP(-'MPS(calc_process)'!$F$45*(N$6-$B49-1))*(1-EXP(-'MPS(calc_process)'!$F$45)))</f>
        <v>2.8559862237603213E-2</v>
      </c>
      <c r="O49" s="108">
        <f>IF(O$6-$B49-1&lt;0,"",EXP(-'MPS(calc_process)'!$F$45*(O$6-$B49-1))*(1-EXP(-'MPS(calc_process)'!$F$45)))</f>
        <v>2.4094950936705502E-2</v>
      </c>
      <c r="P49" s="108">
        <f>IF(P$6-$B49-1&lt;0,"",EXP(-'MPS(calc_process)'!$F$45*(P$6-$B49-1))*(1-EXP(-'MPS(calc_process)'!$F$45)))</f>
        <v>2.0328062362914512E-2</v>
      </c>
      <c r="Q49" s="108">
        <f>IF(Q$6-$B49-1&lt;0,"",EXP(-'MPS(calc_process)'!$F$45*(Q$6-$B49-1))*(1-EXP(-'MPS(calc_process)'!$F$45)))</f>
        <v>1.7150071005168122E-2</v>
      </c>
      <c r="R49" s="108">
        <f>IF(R$6-$B49-1&lt;0,"",EXP(-'MPS(calc_process)'!$F$45*(R$6-$B49-1))*(1-EXP(-'MPS(calc_process)'!$F$45)))</f>
        <v>1.4468911509190118E-2</v>
      </c>
      <c r="S49" s="108">
        <f>IF(S$6-$B49-1&lt;0,"",EXP(-'MPS(calc_process)'!$F$45*(S$6-$B49-1))*(1-EXP(-'MPS(calc_process)'!$F$45)))</f>
        <v>1.2206911574750186E-2</v>
      </c>
      <c r="T49" s="108">
        <f>IF(T$6-$B49-1&lt;0,"",EXP(-'MPS(calc_process)'!$F$45*(T$6-$B49-1))*(1-EXP(-'MPS(calc_process)'!$F$45)))</f>
        <v>1.029854181491989E-2</v>
      </c>
    </row>
    <row r="50" spans="1:20" x14ac:dyDescent="0.2">
      <c r="A50" s="94"/>
      <c r="B50" s="104">
        <v>2</v>
      </c>
      <c r="C50" s="25" t="str">
        <f>IF(C$6-$B50-1&lt;0,"",EXP(-'MPS(calc_process)'!$F$45*(C$6-$B50-1))*(1-EXP(-'MPS(calc_process)'!$F$45)))</f>
        <v/>
      </c>
      <c r="D50" s="25" t="str">
        <f>IF(D$6-$B50-1&lt;0,"",EXP(-'MPS(calc_process)'!$F$45*(D$6-$B50-1))*(1-EXP(-'MPS(calc_process)'!$F$45)))</f>
        <v/>
      </c>
      <c r="E50" s="25">
        <f>IF(E$6-$B50-1&lt;0,"",EXP(-'MPS(calc_process)'!$F$45*(E$6-$B50-1))*(1-EXP(-'MPS(calc_process)'!$F$45)))</f>
        <v>0.1563351834036163</v>
      </c>
      <c r="F50" s="25">
        <f>IF(F$6-$B50-1&lt;0,"",EXP(-'MPS(calc_process)'!$F$45*(F$6-$B50-1))*(1-EXP(-'MPS(calc_process)'!$F$45)))</f>
        <v>0.13189449383377394</v>
      </c>
      <c r="G50" s="25">
        <f>IF(G$6-$B50-1&lt;0,"",EXP(-'MPS(calc_process)'!$F$45*(G$6-$B50-1))*(1-EXP(-'MPS(calc_process)'!$F$45)))</f>
        <v>0.11127474395034374</v>
      </c>
      <c r="H50" s="25">
        <f>IF(H$6-$B50-1&lt;0,"",EXP(-'MPS(calc_process)'!$F$45*(H$6-$B50-1))*(1-EXP(-'MPS(calc_process)'!$F$45)))</f>
        <v>9.3878586446676307E-2</v>
      </c>
      <c r="I50" s="25">
        <f>IF(I$6-$B50-1&lt;0,"",EXP(-'MPS(calc_process)'!$F$45*(I$6-$B50-1))*(1-EXP(-'MPS(calc_process)'!$F$45)))</f>
        <v>7.9202060416862924E-2</v>
      </c>
      <c r="J50" s="25">
        <f>IF(J$6-$B50-1&lt;0,"",EXP(-'MPS(calc_process)'!$F$45*(J$6-$B50-1))*(1-EXP(-'MPS(calc_process)'!$F$45)))</f>
        <v>6.681999177564836E-2</v>
      </c>
      <c r="K50" s="25">
        <f>IF(K$6-$B50-1&lt;0,"",EXP(-'MPS(calc_process)'!$F$45*(K$6-$B50-1))*(1-EXP(-'MPS(calc_process)'!$F$45)))</f>
        <v>5.637367610637424E-2</v>
      </c>
      <c r="L50" s="25">
        <f>IF(L$6-$B50-1&lt;0,"",EXP(-'MPS(calc_process)'!$F$45*(L$6-$B50-1))*(1-EXP(-'MPS(calc_process)'!$F$45)))</f>
        <v>4.7560487113148156E-2</v>
      </c>
      <c r="M50" s="25">
        <f>IF(M$6-$B50-1&lt;0,"",EXP(-'MPS(calc_process)'!$F$45*(M$6-$B50-1))*(1-EXP(-'MPS(calc_process)'!$F$45)))</f>
        <v>4.0125109637548811E-2</v>
      </c>
      <c r="N50" s="25">
        <f>IF(N$6-$B50-1&lt;0,"",EXP(-'MPS(calc_process)'!$F$45*(N$6-$B50-1))*(1-EXP(-'MPS(calc_process)'!$F$45)))</f>
        <v>3.3852143263272405E-2</v>
      </c>
      <c r="O50" s="108">
        <f>IF(O$6-$B50-1&lt;0,"",EXP(-'MPS(calc_process)'!$F$45*(O$6-$B50-1))*(1-EXP(-'MPS(calc_process)'!$F$45)))</f>
        <v>2.8559862237603213E-2</v>
      </c>
      <c r="P50" s="108">
        <f>IF(P$6-$B50-1&lt;0,"",EXP(-'MPS(calc_process)'!$F$45*(P$6-$B50-1))*(1-EXP(-'MPS(calc_process)'!$F$45)))</f>
        <v>2.4094950936705502E-2</v>
      </c>
      <c r="Q50" s="108">
        <f>IF(Q$6-$B50-1&lt;0,"",EXP(-'MPS(calc_process)'!$F$45*(Q$6-$B50-1))*(1-EXP(-'MPS(calc_process)'!$F$45)))</f>
        <v>2.0328062362914512E-2</v>
      </c>
      <c r="R50" s="108">
        <f>IF(R$6-$B50-1&lt;0,"",EXP(-'MPS(calc_process)'!$F$45*(R$6-$B50-1))*(1-EXP(-'MPS(calc_process)'!$F$45)))</f>
        <v>1.7150071005168122E-2</v>
      </c>
      <c r="S50" s="108">
        <f>IF(S$6-$B50-1&lt;0,"",EXP(-'MPS(calc_process)'!$F$45*(S$6-$B50-1))*(1-EXP(-'MPS(calc_process)'!$F$45)))</f>
        <v>1.4468911509190118E-2</v>
      </c>
      <c r="T50" s="108">
        <f>IF(T$6-$B50-1&lt;0,"",EXP(-'MPS(calc_process)'!$F$45*(T$6-$B50-1))*(1-EXP(-'MPS(calc_process)'!$F$45)))</f>
        <v>1.2206911574750186E-2</v>
      </c>
    </row>
    <row r="51" spans="1:20" x14ac:dyDescent="0.2">
      <c r="A51" s="94"/>
      <c r="B51" s="104">
        <v>3</v>
      </c>
      <c r="C51" s="25" t="str">
        <f>IF(C$6-$B51-1&lt;0,"",EXP(-'MPS(calc_process)'!$F$45*(C$6-$B51-1))*(1-EXP(-'MPS(calc_process)'!$F$45)))</f>
        <v/>
      </c>
      <c r="D51" s="25" t="str">
        <f>IF(D$6-$B51-1&lt;0,"",EXP(-'MPS(calc_process)'!$F$45*(D$6-$B51-1))*(1-EXP(-'MPS(calc_process)'!$F$45)))</f>
        <v/>
      </c>
      <c r="E51" s="25" t="str">
        <f>IF(E$6-$B51-1&lt;0,"",EXP(-'MPS(calc_process)'!$F$45*(E$6-$B51-1))*(1-EXP(-'MPS(calc_process)'!$F$45)))</f>
        <v/>
      </c>
      <c r="F51" s="25">
        <f>IF(F$6-$B51-1&lt;0,"",EXP(-'MPS(calc_process)'!$F$45*(F$6-$B51-1))*(1-EXP(-'MPS(calc_process)'!$F$45)))</f>
        <v>0.1563351834036163</v>
      </c>
      <c r="G51" s="25">
        <f>IF(G$6-$B51-1&lt;0,"",EXP(-'MPS(calc_process)'!$F$45*(G$6-$B51-1))*(1-EXP(-'MPS(calc_process)'!$F$45)))</f>
        <v>0.13189449383377394</v>
      </c>
      <c r="H51" s="25">
        <f>IF(H$6-$B51-1&lt;0,"",EXP(-'MPS(calc_process)'!$F$45*(H$6-$B51-1))*(1-EXP(-'MPS(calc_process)'!$F$45)))</f>
        <v>0.11127474395034374</v>
      </c>
      <c r="I51" s="25">
        <f>IF(I$6-$B51-1&lt;0,"",EXP(-'MPS(calc_process)'!$F$45*(I$6-$B51-1))*(1-EXP(-'MPS(calc_process)'!$F$45)))</f>
        <v>9.3878586446676307E-2</v>
      </c>
      <c r="J51" s="25">
        <f>IF(J$6-$B51-1&lt;0,"",EXP(-'MPS(calc_process)'!$F$45*(J$6-$B51-1))*(1-EXP(-'MPS(calc_process)'!$F$45)))</f>
        <v>7.9202060416862924E-2</v>
      </c>
      <c r="K51" s="25">
        <f>IF(K$6-$B51-1&lt;0,"",EXP(-'MPS(calc_process)'!$F$45*(K$6-$B51-1))*(1-EXP(-'MPS(calc_process)'!$F$45)))</f>
        <v>6.681999177564836E-2</v>
      </c>
      <c r="L51" s="25">
        <f>IF(L$6-$B51-1&lt;0,"",EXP(-'MPS(calc_process)'!$F$45*(L$6-$B51-1))*(1-EXP(-'MPS(calc_process)'!$F$45)))</f>
        <v>5.637367610637424E-2</v>
      </c>
      <c r="M51" s="25">
        <f>IF(M$6-$B51-1&lt;0,"",EXP(-'MPS(calc_process)'!$F$45*(M$6-$B51-1))*(1-EXP(-'MPS(calc_process)'!$F$45)))</f>
        <v>4.7560487113148156E-2</v>
      </c>
      <c r="N51" s="25">
        <f>IF(N$6-$B51-1&lt;0,"",EXP(-'MPS(calc_process)'!$F$45*(N$6-$B51-1))*(1-EXP(-'MPS(calc_process)'!$F$45)))</f>
        <v>4.0125109637548811E-2</v>
      </c>
      <c r="O51" s="108">
        <f>IF(O$6-$B51-1&lt;0,"",EXP(-'MPS(calc_process)'!$F$45*(O$6-$B51-1))*(1-EXP(-'MPS(calc_process)'!$F$45)))</f>
        <v>3.3852143263272405E-2</v>
      </c>
      <c r="P51" s="108">
        <f>IF(P$6-$B51-1&lt;0,"",EXP(-'MPS(calc_process)'!$F$45*(P$6-$B51-1))*(1-EXP(-'MPS(calc_process)'!$F$45)))</f>
        <v>2.8559862237603213E-2</v>
      </c>
      <c r="Q51" s="108">
        <f>IF(Q$6-$B51-1&lt;0,"",EXP(-'MPS(calc_process)'!$F$45*(Q$6-$B51-1))*(1-EXP(-'MPS(calc_process)'!$F$45)))</f>
        <v>2.4094950936705502E-2</v>
      </c>
      <c r="R51" s="108">
        <f>IF(R$6-$B51-1&lt;0,"",EXP(-'MPS(calc_process)'!$F$45*(R$6-$B51-1))*(1-EXP(-'MPS(calc_process)'!$F$45)))</f>
        <v>2.0328062362914512E-2</v>
      </c>
      <c r="S51" s="108">
        <f>IF(S$6-$B51-1&lt;0,"",EXP(-'MPS(calc_process)'!$F$45*(S$6-$B51-1))*(1-EXP(-'MPS(calc_process)'!$F$45)))</f>
        <v>1.7150071005168122E-2</v>
      </c>
      <c r="T51" s="108">
        <f>IF(T$6-$B51-1&lt;0,"",EXP(-'MPS(calc_process)'!$F$45*(T$6-$B51-1))*(1-EXP(-'MPS(calc_process)'!$F$45)))</f>
        <v>1.4468911509190118E-2</v>
      </c>
    </row>
    <row r="52" spans="1:20" x14ac:dyDescent="0.2">
      <c r="A52" s="94"/>
      <c r="B52" s="104">
        <v>4</v>
      </c>
      <c r="C52" s="25" t="str">
        <f>IF(C$6-$B52-1&lt;0,"",EXP(-'MPS(calc_process)'!$F$45*(C$6-$B52-1))*(1-EXP(-'MPS(calc_process)'!$F$45)))</f>
        <v/>
      </c>
      <c r="D52" s="25" t="str">
        <f>IF(D$6-$B52-1&lt;0,"",EXP(-'MPS(calc_process)'!$F$45*(D$6-$B52-1))*(1-EXP(-'MPS(calc_process)'!$F$45)))</f>
        <v/>
      </c>
      <c r="E52" s="25" t="str">
        <f>IF(E$6-$B52-1&lt;0,"",EXP(-'MPS(calc_process)'!$F$45*(E$6-$B52-1))*(1-EXP(-'MPS(calc_process)'!$F$45)))</f>
        <v/>
      </c>
      <c r="F52" s="25" t="str">
        <f>IF(F$6-$B52-1&lt;0,"",EXP(-'MPS(calc_process)'!$F$45*(F$6-$B52-1))*(1-EXP(-'MPS(calc_process)'!$F$45)))</f>
        <v/>
      </c>
      <c r="G52" s="25">
        <f>IF(G$6-$B52-1&lt;0,"",EXP(-'MPS(calc_process)'!$F$45*(G$6-$B52-1))*(1-EXP(-'MPS(calc_process)'!$F$45)))</f>
        <v>0.1563351834036163</v>
      </c>
      <c r="H52" s="25">
        <f>IF(H$6-$B52-1&lt;0,"",EXP(-'MPS(calc_process)'!$F$45*(H$6-$B52-1))*(1-EXP(-'MPS(calc_process)'!$F$45)))</f>
        <v>0.13189449383377394</v>
      </c>
      <c r="I52" s="25">
        <f>IF(I$6-$B52-1&lt;0,"",EXP(-'MPS(calc_process)'!$F$45*(I$6-$B52-1))*(1-EXP(-'MPS(calc_process)'!$F$45)))</f>
        <v>0.11127474395034374</v>
      </c>
      <c r="J52" s="25">
        <f>IF(J$6-$B52-1&lt;0,"",EXP(-'MPS(calc_process)'!$F$45*(J$6-$B52-1))*(1-EXP(-'MPS(calc_process)'!$F$45)))</f>
        <v>9.3878586446676307E-2</v>
      </c>
      <c r="K52" s="25">
        <f>IF(K$6-$B52-1&lt;0,"",EXP(-'MPS(calc_process)'!$F$45*(K$6-$B52-1))*(1-EXP(-'MPS(calc_process)'!$F$45)))</f>
        <v>7.9202060416862924E-2</v>
      </c>
      <c r="L52" s="25">
        <f>IF(L$6-$B52-1&lt;0,"",EXP(-'MPS(calc_process)'!$F$45*(L$6-$B52-1))*(1-EXP(-'MPS(calc_process)'!$F$45)))</f>
        <v>6.681999177564836E-2</v>
      </c>
      <c r="M52" s="25">
        <f>IF(M$6-$B52-1&lt;0,"",EXP(-'MPS(calc_process)'!$F$45*(M$6-$B52-1))*(1-EXP(-'MPS(calc_process)'!$F$45)))</f>
        <v>5.637367610637424E-2</v>
      </c>
      <c r="N52" s="25">
        <f>IF(N$6-$B52-1&lt;0,"",EXP(-'MPS(calc_process)'!$F$45*(N$6-$B52-1))*(1-EXP(-'MPS(calc_process)'!$F$45)))</f>
        <v>4.7560487113148156E-2</v>
      </c>
      <c r="O52" s="108">
        <f>IF(O$6-$B52-1&lt;0,"",EXP(-'MPS(calc_process)'!$F$45*(O$6-$B52-1))*(1-EXP(-'MPS(calc_process)'!$F$45)))</f>
        <v>4.0125109637548811E-2</v>
      </c>
      <c r="P52" s="108">
        <f>IF(P$6-$B52-1&lt;0,"",EXP(-'MPS(calc_process)'!$F$45*(P$6-$B52-1))*(1-EXP(-'MPS(calc_process)'!$F$45)))</f>
        <v>3.3852143263272405E-2</v>
      </c>
      <c r="Q52" s="108">
        <f>IF(Q$6-$B52-1&lt;0,"",EXP(-'MPS(calc_process)'!$F$45*(Q$6-$B52-1))*(1-EXP(-'MPS(calc_process)'!$F$45)))</f>
        <v>2.8559862237603213E-2</v>
      </c>
      <c r="R52" s="108">
        <f>IF(R$6-$B52-1&lt;0,"",EXP(-'MPS(calc_process)'!$F$45*(R$6-$B52-1))*(1-EXP(-'MPS(calc_process)'!$F$45)))</f>
        <v>2.4094950936705502E-2</v>
      </c>
      <c r="S52" s="108">
        <f>IF(S$6-$B52-1&lt;0,"",EXP(-'MPS(calc_process)'!$F$45*(S$6-$B52-1))*(1-EXP(-'MPS(calc_process)'!$F$45)))</f>
        <v>2.0328062362914512E-2</v>
      </c>
      <c r="T52" s="108">
        <f>IF(T$6-$B52-1&lt;0,"",EXP(-'MPS(calc_process)'!$F$45*(T$6-$B52-1))*(1-EXP(-'MPS(calc_process)'!$F$45)))</f>
        <v>1.7150071005168122E-2</v>
      </c>
    </row>
    <row r="53" spans="1:20" x14ac:dyDescent="0.2">
      <c r="A53" s="94"/>
      <c r="B53" s="104">
        <v>5</v>
      </c>
      <c r="C53" s="25" t="str">
        <f>IF(C$6-$B53-1&lt;0,"",EXP(-'MPS(calc_process)'!$F$45*(C$6-$B53-1))*(1-EXP(-'MPS(calc_process)'!$F$45)))</f>
        <v/>
      </c>
      <c r="D53" s="25" t="str">
        <f>IF(D$6-$B53-1&lt;0,"",EXP(-'MPS(calc_process)'!$F$45*(D$6-$B53-1))*(1-EXP(-'MPS(calc_process)'!$F$45)))</f>
        <v/>
      </c>
      <c r="E53" s="25" t="str">
        <f>IF(E$6-$B53-1&lt;0,"",EXP(-'MPS(calc_process)'!$F$45*(E$6-$B53-1))*(1-EXP(-'MPS(calc_process)'!$F$45)))</f>
        <v/>
      </c>
      <c r="F53" s="25" t="str">
        <f>IF(F$6-$B53-1&lt;0,"",EXP(-'MPS(calc_process)'!$F$45*(F$6-$B53-1))*(1-EXP(-'MPS(calc_process)'!$F$45)))</f>
        <v/>
      </c>
      <c r="G53" s="25" t="str">
        <f>IF(G$6-$B53-1&lt;0,"",EXP(-'MPS(calc_process)'!$F$45*(G$6-$B53-1))*(1-EXP(-'MPS(calc_process)'!$F$45)))</f>
        <v/>
      </c>
      <c r="H53" s="25">
        <f>IF(H$6-$B53-1&lt;0,"",EXP(-'MPS(calc_process)'!$F$45*(H$6-$B53-1))*(1-EXP(-'MPS(calc_process)'!$F$45)))</f>
        <v>0.1563351834036163</v>
      </c>
      <c r="I53" s="25">
        <f>IF(I$6-$B53-1&lt;0,"",EXP(-'MPS(calc_process)'!$F$45*(I$6-$B53-1))*(1-EXP(-'MPS(calc_process)'!$F$45)))</f>
        <v>0.13189449383377394</v>
      </c>
      <c r="J53" s="25">
        <f>IF(J$6-$B53-1&lt;0,"",EXP(-'MPS(calc_process)'!$F$45*(J$6-$B53-1))*(1-EXP(-'MPS(calc_process)'!$F$45)))</f>
        <v>0.11127474395034374</v>
      </c>
      <c r="K53" s="25">
        <f>IF(K$6-$B53-1&lt;0,"",EXP(-'MPS(calc_process)'!$F$45*(K$6-$B53-1))*(1-EXP(-'MPS(calc_process)'!$F$45)))</f>
        <v>9.3878586446676307E-2</v>
      </c>
      <c r="L53" s="25">
        <f>IF(L$6-$B53-1&lt;0,"",EXP(-'MPS(calc_process)'!$F$45*(L$6-$B53-1))*(1-EXP(-'MPS(calc_process)'!$F$45)))</f>
        <v>7.9202060416862924E-2</v>
      </c>
      <c r="M53" s="25">
        <f>IF(M$6-$B53-1&lt;0,"",EXP(-'MPS(calc_process)'!$F$45*(M$6-$B53-1))*(1-EXP(-'MPS(calc_process)'!$F$45)))</f>
        <v>6.681999177564836E-2</v>
      </c>
      <c r="N53" s="25">
        <f>IF(N$6-$B53-1&lt;0,"",EXP(-'MPS(calc_process)'!$F$45*(N$6-$B53-1))*(1-EXP(-'MPS(calc_process)'!$F$45)))</f>
        <v>5.637367610637424E-2</v>
      </c>
      <c r="O53" s="108">
        <f>IF(O$6-$B53-1&lt;0,"",EXP(-'MPS(calc_process)'!$F$45*(O$6-$B53-1))*(1-EXP(-'MPS(calc_process)'!$F$45)))</f>
        <v>4.7560487113148156E-2</v>
      </c>
      <c r="P53" s="108">
        <f>IF(P$6-$B53-1&lt;0,"",EXP(-'MPS(calc_process)'!$F$45*(P$6-$B53-1))*(1-EXP(-'MPS(calc_process)'!$F$45)))</f>
        <v>4.0125109637548811E-2</v>
      </c>
      <c r="Q53" s="108">
        <f>IF(Q$6-$B53-1&lt;0,"",EXP(-'MPS(calc_process)'!$F$45*(Q$6-$B53-1))*(1-EXP(-'MPS(calc_process)'!$F$45)))</f>
        <v>3.3852143263272405E-2</v>
      </c>
      <c r="R53" s="108">
        <f>IF(R$6-$B53-1&lt;0,"",EXP(-'MPS(calc_process)'!$F$45*(R$6-$B53-1))*(1-EXP(-'MPS(calc_process)'!$F$45)))</f>
        <v>2.8559862237603213E-2</v>
      </c>
      <c r="S53" s="108">
        <f>IF(S$6-$B53-1&lt;0,"",EXP(-'MPS(calc_process)'!$F$45*(S$6-$B53-1))*(1-EXP(-'MPS(calc_process)'!$F$45)))</f>
        <v>2.4094950936705502E-2</v>
      </c>
      <c r="T53" s="108">
        <f>IF(T$6-$B53-1&lt;0,"",EXP(-'MPS(calc_process)'!$F$45*(T$6-$B53-1))*(1-EXP(-'MPS(calc_process)'!$F$45)))</f>
        <v>2.0328062362914512E-2</v>
      </c>
    </row>
    <row r="54" spans="1:20" x14ac:dyDescent="0.2">
      <c r="A54" s="94"/>
      <c r="B54" s="104">
        <v>6</v>
      </c>
      <c r="C54" s="25" t="str">
        <f>IF(C$6-$B54-1&lt;0,"",EXP(-'MPS(calc_process)'!$F$45*(C$6-$B54-1))*(1-EXP(-'MPS(calc_process)'!$F$45)))</f>
        <v/>
      </c>
      <c r="D54" s="25" t="str">
        <f>IF(D$6-$B54-1&lt;0,"",EXP(-'MPS(calc_process)'!$F$45*(D$6-$B54-1))*(1-EXP(-'MPS(calc_process)'!$F$45)))</f>
        <v/>
      </c>
      <c r="E54" s="25" t="str">
        <f>IF(E$6-$B54-1&lt;0,"",EXP(-'MPS(calc_process)'!$F$45*(E$6-$B54-1))*(1-EXP(-'MPS(calc_process)'!$F$45)))</f>
        <v/>
      </c>
      <c r="F54" s="25" t="str">
        <f>IF(F$6-$B54-1&lt;0,"",EXP(-'MPS(calc_process)'!$F$45*(F$6-$B54-1))*(1-EXP(-'MPS(calc_process)'!$F$45)))</f>
        <v/>
      </c>
      <c r="G54" s="25" t="str">
        <f>IF(G$6-$B54-1&lt;0,"",EXP(-'MPS(calc_process)'!$F$45*(G$6-$B54-1))*(1-EXP(-'MPS(calc_process)'!$F$45)))</f>
        <v/>
      </c>
      <c r="H54" s="25" t="str">
        <f>IF(H$6-$B54-1&lt;0,"",EXP(-'MPS(calc_process)'!$F$45*(H$6-$B54-1))*(1-EXP(-'MPS(calc_process)'!$F$45)))</f>
        <v/>
      </c>
      <c r="I54" s="25">
        <f>IF(I$6-$B54-1&lt;0,"",EXP(-'MPS(calc_process)'!$F$45*(I$6-$B54-1))*(1-EXP(-'MPS(calc_process)'!$F$45)))</f>
        <v>0.1563351834036163</v>
      </c>
      <c r="J54" s="25">
        <f>IF(J$6-$B54-1&lt;0,"",EXP(-'MPS(calc_process)'!$F$45*(J$6-$B54-1))*(1-EXP(-'MPS(calc_process)'!$F$45)))</f>
        <v>0.13189449383377394</v>
      </c>
      <c r="K54" s="25">
        <f>IF(K$6-$B54-1&lt;0,"",EXP(-'MPS(calc_process)'!$F$45*(K$6-$B54-1))*(1-EXP(-'MPS(calc_process)'!$F$45)))</f>
        <v>0.11127474395034374</v>
      </c>
      <c r="L54" s="25">
        <f>IF(L$6-$B54-1&lt;0,"",EXP(-'MPS(calc_process)'!$F$45*(L$6-$B54-1))*(1-EXP(-'MPS(calc_process)'!$F$45)))</f>
        <v>9.3878586446676307E-2</v>
      </c>
      <c r="M54" s="25">
        <f>IF(M$6-$B54-1&lt;0,"",EXP(-'MPS(calc_process)'!$F$45*(M$6-$B54-1))*(1-EXP(-'MPS(calc_process)'!$F$45)))</f>
        <v>7.9202060416862924E-2</v>
      </c>
      <c r="N54" s="25">
        <f>IF(N$6-$B54-1&lt;0,"",EXP(-'MPS(calc_process)'!$F$45*(N$6-$B54-1))*(1-EXP(-'MPS(calc_process)'!$F$45)))</f>
        <v>6.681999177564836E-2</v>
      </c>
      <c r="O54" s="108">
        <f>IF(O$6-$B54-1&lt;0,"",EXP(-'MPS(calc_process)'!$F$45*(O$6-$B54-1))*(1-EXP(-'MPS(calc_process)'!$F$45)))</f>
        <v>5.637367610637424E-2</v>
      </c>
      <c r="P54" s="108">
        <f>IF(P$6-$B54-1&lt;0,"",EXP(-'MPS(calc_process)'!$F$45*(P$6-$B54-1))*(1-EXP(-'MPS(calc_process)'!$F$45)))</f>
        <v>4.7560487113148156E-2</v>
      </c>
      <c r="Q54" s="108">
        <f>IF(Q$6-$B54-1&lt;0,"",EXP(-'MPS(calc_process)'!$F$45*(Q$6-$B54-1))*(1-EXP(-'MPS(calc_process)'!$F$45)))</f>
        <v>4.0125109637548811E-2</v>
      </c>
      <c r="R54" s="108">
        <f>IF(R$6-$B54-1&lt;0,"",EXP(-'MPS(calc_process)'!$F$45*(R$6-$B54-1))*(1-EXP(-'MPS(calc_process)'!$F$45)))</f>
        <v>3.3852143263272405E-2</v>
      </c>
      <c r="S54" s="108">
        <f>IF(S$6-$B54-1&lt;0,"",EXP(-'MPS(calc_process)'!$F$45*(S$6-$B54-1))*(1-EXP(-'MPS(calc_process)'!$F$45)))</f>
        <v>2.8559862237603213E-2</v>
      </c>
      <c r="T54" s="108">
        <f>IF(T$6-$B54-1&lt;0,"",EXP(-'MPS(calc_process)'!$F$45*(T$6-$B54-1))*(1-EXP(-'MPS(calc_process)'!$F$45)))</f>
        <v>2.4094950936705502E-2</v>
      </c>
    </row>
    <row r="55" spans="1:20" x14ac:dyDescent="0.2">
      <c r="A55" s="94"/>
      <c r="B55" s="104">
        <v>7</v>
      </c>
      <c r="C55" s="25" t="str">
        <f>IF(C$6-$B55-1&lt;0,"",EXP(-'MPS(calc_process)'!$F$45*(C$6-$B55-1))*(1-EXP(-'MPS(calc_process)'!$F$45)))</f>
        <v/>
      </c>
      <c r="D55" s="25" t="str">
        <f>IF(D$6-$B55-1&lt;0,"",EXP(-'MPS(calc_process)'!$F$45*(D$6-$B55-1))*(1-EXP(-'MPS(calc_process)'!$F$45)))</f>
        <v/>
      </c>
      <c r="E55" s="25" t="str">
        <f>IF(E$6-$B55-1&lt;0,"",EXP(-'MPS(calc_process)'!$F$45*(E$6-$B55-1))*(1-EXP(-'MPS(calc_process)'!$F$45)))</f>
        <v/>
      </c>
      <c r="F55" s="25" t="str">
        <f>IF(F$6-$B55-1&lt;0,"",EXP(-'MPS(calc_process)'!$F$45*(F$6-$B55-1))*(1-EXP(-'MPS(calc_process)'!$F$45)))</f>
        <v/>
      </c>
      <c r="G55" s="25" t="str">
        <f>IF(G$6-$B55-1&lt;0,"",EXP(-'MPS(calc_process)'!$F$45*(G$6-$B55-1))*(1-EXP(-'MPS(calc_process)'!$F$45)))</f>
        <v/>
      </c>
      <c r="H55" s="25" t="str">
        <f>IF(H$6-$B55-1&lt;0,"",EXP(-'MPS(calc_process)'!$F$45*(H$6-$B55-1))*(1-EXP(-'MPS(calc_process)'!$F$45)))</f>
        <v/>
      </c>
      <c r="I55" s="25" t="str">
        <f>IF(I$6-$B55-1&lt;0,"",EXP(-'MPS(calc_process)'!$F$45*(I$6-$B55-1))*(1-EXP(-'MPS(calc_process)'!$F$45)))</f>
        <v/>
      </c>
      <c r="J55" s="25">
        <f>IF(J$6-$B55-1&lt;0,"",EXP(-'MPS(calc_process)'!$F$45*(J$6-$B55-1))*(1-EXP(-'MPS(calc_process)'!$F$45)))</f>
        <v>0.1563351834036163</v>
      </c>
      <c r="K55" s="25">
        <f>IF(K$6-$B55-1&lt;0,"",EXP(-'MPS(calc_process)'!$F$45*(K$6-$B55-1))*(1-EXP(-'MPS(calc_process)'!$F$45)))</f>
        <v>0.13189449383377394</v>
      </c>
      <c r="L55" s="25">
        <f>IF(L$6-$B55-1&lt;0,"",EXP(-'MPS(calc_process)'!$F$45*(L$6-$B55-1))*(1-EXP(-'MPS(calc_process)'!$F$45)))</f>
        <v>0.11127474395034374</v>
      </c>
      <c r="M55" s="25">
        <f>IF(M$6-$B55-1&lt;0,"",EXP(-'MPS(calc_process)'!$F$45*(M$6-$B55-1))*(1-EXP(-'MPS(calc_process)'!$F$45)))</f>
        <v>9.3878586446676307E-2</v>
      </c>
      <c r="N55" s="25">
        <f>IF(N$6-$B55-1&lt;0,"",EXP(-'MPS(calc_process)'!$F$45*(N$6-$B55-1))*(1-EXP(-'MPS(calc_process)'!$F$45)))</f>
        <v>7.9202060416862924E-2</v>
      </c>
      <c r="O55" s="108">
        <f>IF(O$6-$B55-1&lt;0,"",EXP(-'MPS(calc_process)'!$F$45*(O$6-$B55-1))*(1-EXP(-'MPS(calc_process)'!$F$45)))</f>
        <v>6.681999177564836E-2</v>
      </c>
      <c r="P55" s="108">
        <f>IF(P$6-$B55-1&lt;0,"",EXP(-'MPS(calc_process)'!$F$45*(P$6-$B55-1))*(1-EXP(-'MPS(calc_process)'!$F$45)))</f>
        <v>5.637367610637424E-2</v>
      </c>
      <c r="Q55" s="108">
        <f>IF(Q$6-$B55-1&lt;0,"",EXP(-'MPS(calc_process)'!$F$45*(Q$6-$B55-1))*(1-EXP(-'MPS(calc_process)'!$F$45)))</f>
        <v>4.7560487113148156E-2</v>
      </c>
      <c r="R55" s="108">
        <f>IF(R$6-$B55-1&lt;0,"",EXP(-'MPS(calc_process)'!$F$45*(R$6-$B55-1))*(1-EXP(-'MPS(calc_process)'!$F$45)))</f>
        <v>4.0125109637548811E-2</v>
      </c>
      <c r="S55" s="108">
        <f>IF(S$6-$B55-1&lt;0,"",EXP(-'MPS(calc_process)'!$F$45*(S$6-$B55-1))*(1-EXP(-'MPS(calc_process)'!$F$45)))</f>
        <v>3.3852143263272405E-2</v>
      </c>
      <c r="T55" s="108">
        <f>IF(T$6-$B55-1&lt;0,"",EXP(-'MPS(calc_process)'!$F$45*(T$6-$B55-1))*(1-EXP(-'MPS(calc_process)'!$F$45)))</f>
        <v>2.8559862237603213E-2</v>
      </c>
    </row>
    <row r="56" spans="1:20" x14ac:dyDescent="0.2">
      <c r="A56" s="94"/>
      <c r="B56" s="104">
        <v>8</v>
      </c>
      <c r="C56" s="25" t="str">
        <f>IF(C$6-$B56-1&lt;0,"",EXP(-'MPS(calc_process)'!$F$45*(C$6-$B56-1))*(1-EXP(-'MPS(calc_process)'!$F$45)))</f>
        <v/>
      </c>
      <c r="D56" s="25" t="str">
        <f>IF(D$6-$B56-1&lt;0,"",EXP(-'MPS(calc_process)'!$F$45*(D$6-$B56-1))*(1-EXP(-'MPS(calc_process)'!$F$45)))</f>
        <v/>
      </c>
      <c r="E56" s="25" t="str">
        <f>IF(E$6-$B56-1&lt;0,"",EXP(-'MPS(calc_process)'!$F$45*(E$6-$B56-1))*(1-EXP(-'MPS(calc_process)'!$F$45)))</f>
        <v/>
      </c>
      <c r="F56" s="25" t="str">
        <f>IF(F$6-$B56-1&lt;0,"",EXP(-'MPS(calc_process)'!$F$45*(F$6-$B56-1))*(1-EXP(-'MPS(calc_process)'!$F$45)))</f>
        <v/>
      </c>
      <c r="G56" s="25" t="str">
        <f>IF(G$6-$B56-1&lt;0,"",EXP(-'MPS(calc_process)'!$F$45*(G$6-$B56-1))*(1-EXP(-'MPS(calc_process)'!$F$45)))</f>
        <v/>
      </c>
      <c r="H56" s="25" t="str">
        <f>IF(H$6-$B56-1&lt;0,"",EXP(-'MPS(calc_process)'!$F$45*(H$6-$B56-1))*(1-EXP(-'MPS(calc_process)'!$F$45)))</f>
        <v/>
      </c>
      <c r="I56" s="25" t="str">
        <f>IF(I$6-$B56-1&lt;0,"",EXP(-'MPS(calc_process)'!$F$45*(I$6-$B56-1))*(1-EXP(-'MPS(calc_process)'!$F$45)))</f>
        <v/>
      </c>
      <c r="J56" s="25" t="str">
        <f>IF(J$6-$B56-1&lt;0,"",EXP(-'MPS(calc_process)'!$F$45*(J$6-$B56-1))*(1-EXP(-'MPS(calc_process)'!$F$45)))</f>
        <v/>
      </c>
      <c r="K56" s="25">
        <f>IF(K$6-$B56-1&lt;0,"",EXP(-'MPS(calc_process)'!$F$45*(K$6-$B56-1))*(1-EXP(-'MPS(calc_process)'!$F$45)))</f>
        <v>0.1563351834036163</v>
      </c>
      <c r="L56" s="25">
        <f>IF(L$6-$B56-1&lt;0,"",EXP(-'MPS(calc_process)'!$F$45*(L$6-$B56-1))*(1-EXP(-'MPS(calc_process)'!$F$45)))</f>
        <v>0.13189449383377394</v>
      </c>
      <c r="M56" s="25">
        <f>IF(M$6-$B56-1&lt;0,"",EXP(-'MPS(calc_process)'!$F$45*(M$6-$B56-1))*(1-EXP(-'MPS(calc_process)'!$F$45)))</f>
        <v>0.11127474395034374</v>
      </c>
      <c r="N56" s="25">
        <f>IF(N$6-$B56-1&lt;0,"",EXP(-'MPS(calc_process)'!$F$45*(N$6-$B56-1))*(1-EXP(-'MPS(calc_process)'!$F$45)))</f>
        <v>9.3878586446676307E-2</v>
      </c>
      <c r="O56" s="108">
        <f>IF(O$6-$B56-1&lt;0,"",EXP(-'MPS(calc_process)'!$F$45*(O$6-$B56-1))*(1-EXP(-'MPS(calc_process)'!$F$45)))</f>
        <v>7.9202060416862924E-2</v>
      </c>
      <c r="P56" s="108">
        <f>IF(P$6-$B56-1&lt;0,"",EXP(-'MPS(calc_process)'!$F$45*(P$6-$B56-1))*(1-EXP(-'MPS(calc_process)'!$F$45)))</f>
        <v>6.681999177564836E-2</v>
      </c>
      <c r="Q56" s="108">
        <f>IF(Q$6-$B56-1&lt;0,"",EXP(-'MPS(calc_process)'!$F$45*(Q$6-$B56-1))*(1-EXP(-'MPS(calc_process)'!$F$45)))</f>
        <v>5.637367610637424E-2</v>
      </c>
      <c r="R56" s="108">
        <f>IF(R$6-$B56-1&lt;0,"",EXP(-'MPS(calc_process)'!$F$45*(R$6-$B56-1))*(1-EXP(-'MPS(calc_process)'!$F$45)))</f>
        <v>4.7560487113148156E-2</v>
      </c>
      <c r="S56" s="108">
        <f>IF(S$6-$B56-1&lt;0,"",EXP(-'MPS(calc_process)'!$F$45*(S$6-$B56-1))*(1-EXP(-'MPS(calc_process)'!$F$45)))</f>
        <v>4.0125109637548811E-2</v>
      </c>
      <c r="T56" s="108">
        <f>IF(T$6-$B56-1&lt;0,"",EXP(-'MPS(calc_process)'!$F$45*(T$6-$B56-1))*(1-EXP(-'MPS(calc_process)'!$F$45)))</f>
        <v>3.3852143263272405E-2</v>
      </c>
    </row>
    <row r="57" spans="1:20" x14ac:dyDescent="0.2">
      <c r="A57" s="94"/>
      <c r="B57" s="104">
        <v>9</v>
      </c>
      <c r="C57" s="25" t="str">
        <f>IF(C$6-$B57-1&lt;0,"",EXP(-'MPS(calc_process)'!$F$45*(C$6-$B57-1))*(1-EXP(-'MPS(calc_process)'!$F$45)))</f>
        <v/>
      </c>
      <c r="D57" s="25" t="str">
        <f>IF(D$6-$B57-1&lt;0,"",EXP(-'MPS(calc_process)'!$F$45*(D$6-$B57-1))*(1-EXP(-'MPS(calc_process)'!$F$45)))</f>
        <v/>
      </c>
      <c r="E57" s="25" t="str">
        <f>IF(E$6-$B57-1&lt;0,"",EXP(-'MPS(calc_process)'!$F$45*(E$6-$B57-1))*(1-EXP(-'MPS(calc_process)'!$F$45)))</f>
        <v/>
      </c>
      <c r="F57" s="25" t="str">
        <f>IF(F$6-$B57-1&lt;0,"",EXP(-'MPS(calc_process)'!$F$45*(F$6-$B57-1))*(1-EXP(-'MPS(calc_process)'!$F$45)))</f>
        <v/>
      </c>
      <c r="G57" s="25" t="str">
        <f>IF(G$6-$B57-1&lt;0,"",EXP(-'MPS(calc_process)'!$F$45*(G$6-$B57-1))*(1-EXP(-'MPS(calc_process)'!$F$45)))</f>
        <v/>
      </c>
      <c r="H57" s="25" t="str">
        <f>IF(H$6-$B57-1&lt;0,"",EXP(-'MPS(calc_process)'!$F$45*(H$6-$B57-1))*(1-EXP(-'MPS(calc_process)'!$F$45)))</f>
        <v/>
      </c>
      <c r="I57" s="25" t="str">
        <f>IF(I$6-$B57-1&lt;0,"",EXP(-'MPS(calc_process)'!$F$45*(I$6-$B57-1))*(1-EXP(-'MPS(calc_process)'!$F$45)))</f>
        <v/>
      </c>
      <c r="J57" s="25" t="str">
        <f>IF(J$6-$B57-1&lt;0,"",EXP(-'MPS(calc_process)'!$F$45*(J$6-$B57-1))*(1-EXP(-'MPS(calc_process)'!$F$45)))</f>
        <v/>
      </c>
      <c r="K57" s="25" t="str">
        <f>IF(K$6-$B57-1&lt;0,"",EXP(-'MPS(calc_process)'!$F$45*(K$6-$B57-1))*(1-EXP(-'MPS(calc_process)'!$F$45)))</f>
        <v/>
      </c>
      <c r="L57" s="25">
        <f>IF(L$6-$B57-1&lt;0,"",EXP(-'MPS(calc_process)'!$F$45*(L$6-$B57-1))*(1-EXP(-'MPS(calc_process)'!$F$45)))</f>
        <v>0.1563351834036163</v>
      </c>
      <c r="M57" s="25">
        <f>IF(M$6-$B57-1&lt;0,"",EXP(-'MPS(calc_process)'!$F$45*(M$6-$B57-1))*(1-EXP(-'MPS(calc_process)'!$F$45)))</f>
        <v>0.13189449383377394</v>
      </c>
      <c r="N57" s="25">
        <f>IF(N$6-$B57-1&lt;0,"",EXP(-'MPS(calc_process)'!$F$45*(N$6-$B57-1))*(1-EXP(-'MPS(calc_process)'!$F$45)))</f>
        <v>0.11127474395034374</v>
      </c>
      <c r="O57" s="108">
        <f>IF(O$6-$B57-1&lt;0,"",EXP(-'MPS(calc_process)'!$F$45*(O$6-$B57-1))*(1-EXP(-'MPS(calc_process)'!$F$45)))</f>
        <v>9.3878586446676307E-2</v>
      </c>
      <c r="P57" s="108">
        <f>IF(P$6-$B57-1&lt;0,"",EXP(-'MPS(calc_process)'!$F$45*(P$6-$B57-1))*(1-EXP(-'MPS(calc_process)'!$F$45)))</f>
        <v>7.9202060416862924E-2</v>
      </c>
      <c r="Q57" s="108">
        <f>IF(Q$6-$B57-1&lt;0,"",EXP(-'MPS(calc_process)'!$F$45*(Q$6-$B57-1))*(1-EXP(-'MPS(calc_process)'!$F$45)))</f>
        <v>6.681999177564836E-2</v>
      </c>
      <c r="R57" s="108">
        <f>IF(R$6-$B57-1&lt;0,"",EXP(-'MPS(calc_process)'!$F$45*(R$6-$B57-1))*(1-EXP(-'MPS(calc_process)'!$F$45)))</f>
        <v>5.637367610637424E-2</v>
      </c>
      <c r="S57" s="108">
        <f>IF(S$6-$B57-1&lt;0,"",EXP(-'MPS(calc_process)'!$F$45*(S$6-$B57-1))*(1-EXP(-'MPS(calc_process)'!$F$45)))</f>
        <v>4.7560487113148156E-2</v>
      </c>
      <c r="T57" s="108">
        <f>IF(T$6-$B57-1&lt;0,"",EXP(-'MPS(calc_process)'!$F$45*(T$6-$B57-1))*(1-EXP(-'MPS(calc_process)'!$F$45)))</f>
        <v>4.0125109637548811E-2</v>
      </c>
    </row>
    <row r="58" spans="1:20" x14ac:dyDescent="0.2">
      <c r="A58" s="94"/>
      <c r="B58" s="104">
        <v>10</v>
      </c>
      <c r="C58" s="25" t="str">
        <f>IF(C$6-$B58-1&lt;0,"",EXP(-'MPS(calc_process)'!$F$45*(C$6-$B58-1))*(1-EXP(-'MPS(calc_process)'!$F$45)))</f>
        <v/>
      </c>
      <c r="D58" s="25" t="str">
        <f>IF(D$6-$B58-1&lt;0,"",EXP(-'MPS(calc_process)'!$F$45*(D$6-$B58-1))*(1-EXP(-'MPS(calc_process)'!$F$45)))</f>
        <v/>
      </c>
      <c r="E58" s="25" t="str">
        <f>IF(E$6-$B58-1&lt;0,"",EXP(-'MPS(calc_process)'!$F$45*(E$6-$B58-1))*(1-EXP(-'MPS(calc_process)'!$F$45)))</f>
        <v/>
      </c>
      <c r="F58" s="25" t="str">
        <f>IF(F$6-$B58-1&lt;0,"",EXP(-'MPS(calc_process)'!$F$45*(F$6-$B58-1))*(1-EXP(-'MPS(calc_process)'!$F$45)))</f>
        <v/>
      </c>
      <c r="G58" s="25" t="str">
        <f>IF(G$6-$B58-1&lt;0,"",EXP(-'MPS(calc_process)'!$F$45*(G$6-$B58-1))*(1-EXP(-'MPS(calc_process)'!$F$45)))</f>
        <v/>
      </c>
      <c r="H58" s="25" t="str">
        <f>IF(H$6-$B58-1&lt;0,"",EXP(-'MPS(calc_process)'!$F$45*(H$6-$B58-1))*(1-EXP(-'MPS(calc_process)'!$F$45)))</f>
        <v/>
      </c>
      <c r="I58" s="25" t="str">
        <f>IF(I$6-$B58-1&lt;0,"",EXP(-'MPS(calc_process)'!$F$45*(I$6-$B58-1))*(1-EXP(-'MPS(calc_process)'!$F$45)))</f>
        <v/>
      </c>
      <c r="J58" s="25" t="str">
        <f>IF(J$6-$B58-1&lt;0,"",EXP(-'MPS(calc_process)'!$F$45*(J$6-$B58-1))*(1-EXP(-'MPS(calc_process)'!$F$45)))</f>
        <v/>
      </c>
      <c r="K58" s="25" t="str">
        <f>IF(K$6-$B58-1&lt;0,"",EXP(-'MPS(calc_process)'!$F$45*(K$6-$B58-1))*(1-EXP(-'MPS(calc_process)'!$F$45)))</f>
        <v/>
      </c>
      <c r="L58" s="25" t="str">
        <f>IF(L$6-$B58-1&lt;0,"",EXP(-'MPS(calc_process)'!$F$45*(L$6-$B58-1))*(1-EXP(-'MPS(calc_process)'!$F$45)))</f>
        <v/>
      </c>
      <c r="M58" s="25">
        <f>IF(M$6-$B58-1&lt;0,"",EXP(-'MPS(calc_process)'!$F$45*(M$6-$B58-1))*(1-EXP(-'MPS(calc_process)'!$F$45)))</f>
        <v>0.1563351834036163</v>
      </c>
      <c r="N58" s="25">
        <f>IF(N$6-$B58-1&lt;0,"",EXP(-'MPS(calc_process)'!$F$45*(N$6-$B58-1))*(1-EXP(-'MPS(calc_process)'!$F$45)))</f>
        <v>0.13189449383377394</v>
      </c>
      <c r="O58" s="108">
        <f>IF(O$6-$B58-1&lt;0,"",EXP(-'MPS(calc_process)'!$F$45*(O$6-$B58-1))*(1-EXP(-'MPS(calc_process)'!$F$45)))</f>
        <v>0.11127474395034374</v>
      </c>
      <c r="P58" s="108">
        <f>IF(P$6-$B58-1&lt;0,"",EXP(-'MPS(calc_process)'!$F$45*(P$6-$B58-1))*(1-EXP(-'MPS(calc_process)'!$F$45)))</f>
        <v>9.3878586446676307E-2</v>
      </c>
      <c r="Q58" s="108">
        <f>IF(Q$6-$B58-1&lt;0,"",EXP(-'MPS(calc_process)'!$F$45*(Q$6-$B58-1))*(1-EXP(-'MPS(calc_process)'!$F$45)))</f>
        <v>7.9202060416862924E-2</v>
      </c>
      <c r="R58" s="108">
        <f>IF(R$6-$B58-1&lt;0,"",EXP(-'MPS(calc_process)'!$F$45*(R$6-$B58-1))*(1-EXP(-'MPS(calc_process)'!$F$45)))</f>
        <v>6.681999177564836E-2</v>
      </c>
      <c r="S58" s="108">
        <f>IF(S$6-$B58-1&lt;0,"",EXP(-'MPS(calc_process)'!$F$45*(S$6-$B58-1))*(1-EXP(-'MPS(calc_process)'!$F$45)))</f>
        <v>5.637367610637424E-2</v>
      </c>
      <c r="T58" s="108">
        <f>IF(T$6-$B58-1&lt;0,"",EXP(-'MPS(calc_process)'!$F$45*(T$6-$B58-1))*(1-EXP(-'MPS(calc_process)'!$F$45)))</f>
        <v>4.7560487113148156E-2</v>
      </c>
    </row>
    <row r="59" spans="1:20" x14ac:dyDescent="0.2">
      <c r="A59" s="94"/>
      <c r="B59" s="104">
        <v>11</v>
      </c>
      <c r="C59" s="25" t="str">
        <f>IF(C$6-$B59-1&lt;0,"",EXP(-'MPS(calc_process)'!$F$45*(C$6-$B59-1))*(1-EXP(-'MPS(calc_process)'!$F$45)))</f>
        <v/>
      </c>
      <c r="D59" s="25" t="str">
        <f>IF(D$6-$B59-1&lt;0,"",EXP(-'MPS(calc_process)'!$F$45*(D$6-$B59-1))*(1-EXP(-'MPS(calc_process)'!$F$45)))</f>
        <v/>
      </c>
      <c r="E59" s="25" t="str">
        <f>IF(E$6-$B59-1&lt;0,"",EXP(-'MPS(calc_process)'!$F$45*(E$6-$B59-1))*(1-EXP(-'MPS(calc_process)'!$F$45)))</f>
        <v/>
      </c>
      <c r="F59" s="25" t="str">
        <f>IF(F$6-$B59-1&lt;0,"",EXP(-'MPS(calc_process)'!$F$45*(F$6-$B59-1))*(1-EXP(-'MPS(calc_process)'!$F$45)))</f>
        <v/>
      </c>
      <c r="G59" s="25" t="str">
        <f>IF(G$6-$B59-1&lt;0,"",EXP(-'MPS(calc_process)'!$F$45*(G$6-$B59-1))*(1-EXP(-'MPS(calc_process)'!$F$45)))</f>
        <v/>
      </c>
      <c r="H59" s="25" t="str">
        <f>IF(H$6-$B59-1&lt;0,"",EXP(-'MPS(calc_process)'!$F$45*(H$6-$B59-1))*(1-EXP(-'MPS(calc_process)'!$F$45)))</f>
        <v/>
      </c>
      <c r="I59" s="25" t="str">
        <f>IF(I$6-$B59-1&lt;0,"",EXP(-'MPS(calc_process)'!$F$45*(I$6-$B59-1))*(1-EXP(-'MPS(calc_process)'!$F$45)))</f>
        <v/>
      </c>
      <c r="J59" s="25" t="str">
        <f>IF(J$6-$B59-1&lt;0,"",EXP(-'MPS(calc_process)'!$F$45*(J$6-$B59-1))*(1-EXP(-'MPS(calc_process)'!$F$45)))</f>
        <v/>
      </c>
      <c r="K59" s="25" t="str">
        <f>IF(K$6-$B59-1&lt;0,"",EXP(-'MPS(calc_process)'!$F$45*(K$6-$B59-1))*(1-EXP(-'MPS(calc_process)'!$F$45)))</f>
        <v/>
      </c>
      <c r="L59" s="25" t="str">
        <f>IF(L$6-$B59-1&lt;0,"",EXP(-'MPS(calc_process)'!$F$45*(L$6-$B59-1))*(1-EXP(-'MPS(calc_process)'!$F$45)))</f>
        <v/>
      </c>
      <c r="M59" s="25" t="str">
        <f>IF(M$6-$B59-1&lt;0,"",EXP(-'MPS(calc_process)'!$F$45*(M$6-$B59-1))*(1-EXP(-'MPS(calc_process)'!$F$45)))</f>
        <v/>
      </c>
      <c r="N59" s="25">
        <f>IF(N$6-$B59-1&lt;0,"",EXP(-'MPS(calc_process)'!$F$45*(N$6-$B59-1))*(1-EXP(-'MPS(calc_process)'!$F$45)))</f>
        <v>0.1563351834036163</v>
      </c>
      <c r="O59" s="108">
        <f>IF(O$6-$B59-1&lt;0,"",EXP(-'MPS(calc_process)'!$F$45*(O$6-$B59-1))*(1-EXP(-'MPS(calc_process)'!$F$45)))</f>
        <v>0.13189449383377394</v>
      </c>
      <c r="P59" s="108">
        <f>IF(P$6-$B59-1&lt;0,"",EXP(-'MPS(calc_process)'!$F$45*(P$6-$B59-1))*(1-EXP(-'MPS(calc_process)'!$F$45)))</f>
        <v>0.11127474395034374</v>
      </c>
      <c r="Q59" s="108">
        <f>IF(Q$6-$B59-1&lt;0,"",EXP(-'MPS(calc_process)'!$F$45*(Q$6-$B59-1))*(1-EXP(-'MPS(calc_process)'!$F$45)))</f>
        <v>9.3878586446676307E-2</v>
      </c>
      <c r="R59" s="108">
        <f>IF(R$6-$B59-1&lt;0,"",EXP(-'MPS(calc_process)'!$F$45*(R$6-$B59-1))*(1-EXP(-'MPS(calc_process)'!$F$45)))</f>
        <v>7.9202060416862924E-2</v>
      </c>
      <c r="S59" s="108">
        <f>IF(S$6-$B59-1&lt;0,"",EXP(-'MPS(calc_process)'!$F$45*(S$6-$B59-1))*(1-EXP(-'MPS(calc_process)'!$F$45)))</f>
        <v>6.681999177564836E-2</v>
      </c>
      <c r="T59" s="108">
        <f>IF(T$6-$B59-1&lt;0,"",EXP(-'MPS(calc_process)'!$F$45*(T$6-$B59-1))*(1-EXP(-'MPS(calc_process)'!$F$45)))</f>
        <v>5.637367610637424E-2</v>
      </c>
    </row>
    <row r="60" spans="1:20" x14ac:dyDescent="0.2">
      <c r="A60" s="94"/>
      <c r="B60" s="104">
        <v>12</v>
      </c>
      <c r="C60" s="25" t="str">
        <f>IF(C$6-$B60-1&lt;0,"",EXP(-'MPS(calc_process)'!$F$45*(C$6-$B60-1))*(1-EXP(-'MPS(calc_process)'!$F$45)))</f>
        <v/>
      </c>
      <c r="D60" s="25" t="str">
        <f>IF(D$6-$B60-1&lt;0,"",EXP(-'MPS(calc_process)'!$F$45*(D$6-$B60-1))*(1-EXP(-'MPS(calc_process)'!$F$45)))</f>
        <v/>
      </c>
      <c r="E60" s="25" t="str">
        <f>IF(E$6-$B60-1&lt;0,"",EXP(-'MPS(calc_process)'!$F$45*(E$6-$B60-1))*(1-EXP(-'MPS(calc_process)'!$F$45)))</f>
        <v/>
      </c>
      <c r="F60" s="25" t="str">
        <f>IF(F$6-$B60-1&lt;0,"",EXP(-'MPS(calc_process)'!$F$45*(F$6-$B60-1))*(1-EXP(-'MPS(calc_process)'!$F$45)))</f>
        <v/>
      </c>
      <c r="G60" s="25" t="str">
        <f>IF(G$6-$B60-1&lt;0,"",EXP(-'MPS(calc_process)'!$F$45*(G$6-$B60-1))*(1-EXP(-'MPS(calc_process)'!$F$45)))</f>
        <v/>
      </c>
      <c r="H60" s="25" t="str">
        <f>IF(H$6-$B60-1&lt;0,"",EXP(-'MPS(calc_process)'!$F$45*(H$6-$B60-1))*(1-EXP(-'MPS(calc_process)'!$F$45)))</f>
        <v/>
      </c>
      <c r="I60" s="25" t="str">
        <f>IF(I$6-$B60-1&lt;0,"",EXP(-'MPS(calc_process)'!$F$45*(I$6-$B60-1))*(1-EXP(-'MPS(calc_process)'!$F$45)))</f>
        <v/>
      </c>
      <c r="J60" s="25" t="str">
        <f>IF(J$6-$B60-1&lt;0,"",EXP(-'MPS(calc_process)'!$F$45*(J$6-$B60-1))*(1-EXP(-'MPS(calc_process)'!$F$45)))</f>
        <v/>
      </c>
      <c r="K60" s="25" t="str">
        <f>IF(K$6-$B60-1&lt;0,"",EXP(-'MPS(calc_process)'!$F$45*(K$6-$B60-1))*(1-EXP(-'MPS(calc_process)'!$F$45)))</f>
        <v/>
      </c>
      <c r="L60" s="25" t="str">
        <f>IF(L$6-$B60-1&lt;0,"",EXP(-'MPS(calc_process)'!$F$45*(L$6-$B60-1))*(1-EXP(-'MPS(calc_process)'!$F$45)))</f>
        <v/>
      </c>
      <c r="M60" s="25" t="str">
        <f>IF(M$6-$B60-1&lt;0,"",EXP(-'MPS(calc_process)'!$F$45*(M$6-$B60-1))*(1-EXP(-'MPS(calc_process)'!$F$45)))</f>
        <v/>
      </c>
      <c r="N60" s="25" t="str">
        <f>IF(N$6-$B60-1&lt;0,"",EXP(-'MPS(calc_process)'!$F$45*(N$6-$B60-1))*(1-EXP(-'MPS(calc_process)'!$F$45)))</f>
        <v/>
      </c>
      <c r="O60" s="108">
        <f>IF(O$6-$B60-1&lt;0,"",EXP(-'MPS(calc_process)'!$F$45*(O$6-$B60-1))*(1-EXP(-'MPS(calc_process)'!$F$45)))</f>
        <v>0.1563351834036163</v>
      </c>
      <c r="P60" s="108">
        <f>IF(P$6-$B60-1&lt;0,"",EXP(-'MPS(calc_process)'!$F$45*(P$6-$B60-1))*(1-EXP(-'MPS(calc_process)'!$F$45)))</f>
        <v>0.13189449383377394</v>
      </c>
      <c r="Q60" s="108">
        <f>IF(Q$6-$B60-1&lt;0,"",EXP(-'MPS(calc_process)'!$F$45*(Q$6-$B60-1))*(1-EXP(-'MPS(calc_process)'!$F$45)))</f>
        <v>0.11127474395034374</v>
      </c>
      <c r="R60" s="108">
        <f>IF(R$6-$B60-1&lt;0,"",EXP(-'MPS(calc_process)'!$F$45*(R$6-$B60-1))*(1-EXP(-'MPS(calc_process)'!$F$45)))</f>
        <v>9.3878586446676307E-2</v>
      </c>
      <c r="S60" s="108">
        <f>IF(S$6-$B60-1&lt;0,"",EXP(-'MPS(calc_process)'!$F$45*(S$6-$B60-1))*(1-EXP(-'MPS(calc_process)'!$F$45)))</f>
        <v>7.9202060416862924E-2</v>
      </c>
      <c r="T60" s="108">
        <f>IF(T$6-$B60-1&lt;0,"",EXP(-'MPS(calc_process)'!$F$45*(T$6-$B60-1))*(1-EXP(-'MPS(calc_process)'!$F$45)))</f>
        <v>6.681999177564836E-2</v>
      </c>
    </row>
    <row r="61" spans="1:20" x14ac:dyDescent="0.2">
      <c r="A61" s="94"/>
      <c r="B61" s="104">
        <v>13</v>
      </c>
      <c r="C61" s="25" t="str">
        <f>IF(C$6-$B61&lt;0,"",EXP(-'MPS(calc_process)'!$F$45*(C$6-$B61)/12)*(1-EXP(-'MPS(calc_process)'!$F$45/12)))</f>
        <v/>
      </c>
      <c r="D61" s="25" t="str">
        <f>IF(D$6-$B61&lt;0,"",EXP(-'MPS(calc_process)'!$F$45*(D$6-$B61)/12)*(1-EXP(-'MPS(calc_process)'!$F$45/12)))</f>
        <v/>
      </c>
      <c r="E61" s="25" t="str">
        <f>IF(E$6-$B61&lt;0,"",EXP(-'MPS(calc_process)'!$F$45*(E$6-$B61)/12)*(1-EXP(-'MPS(calc_process)'!$F$45/12)))</f>
        <v/>
      </c>
      <c r="F61" s="25" t="str">
        <f>IF(F$6-$B61&lt;0,"",EXP(-'MPS(calc_process)'!$F$45*(F$6-$B61)/12)*(1-EXP(-'MPS(calc_process)'!$F$45/12)))</f>
        <v/>
      </c>
      <c r="G61" s="25" t="str">
        <f>IF(G$6-$B61&lt;0,"",EXP(-'MPS(calc_process)'!$F$45*(G$6-$B61)/12)*(1-EXP(-'MPS(calc_process)'!$F$45/12)))</f>
        <v/>
      </c>
      <c r="H61" s="25" t="str">
        <f>IF(H$6-$B61&lt;0,"",EXP(-'MPS(calc_process)'!$F$45*(H$6-$B61)/12)*(1-EXP(-'MPS(calc_process)'!$F$45/12)))</f>
        <v/>
      </c>
      <c r="I61" s="25" t="str">
        <f>IF(I$6-$B61&lt;0,"",EXP(-'MPS(calc_process)'!$F$45*(I$6-$B61)/12)*(1-EXP(-'MPS(calc_process)'!$F$45/12)))</f>
        <v/>
      </c>
      <c r="J61" s="25" t="str">
        <f>IF(J$6-$B61&lt;0,"",EXP(-'MPS(calc_process)'!$F$45*(J$6-$B61)/12)*(1-EXP(-'MPS(calc_process)'!$F$45/12)))</f>
        <v/>
      </c>
      <c r="K61" s="25" t="str">
        <f>IF(K$6-$B61&lt;0,"",EXP(-'MPS(calc_process)'!$F$45*(K$6-$B61)/12)*(1-EXP(-'MPS(calc_process)'!$F$45/12)))</f>
        <v/>
      </c>
      <c r="L61" s="25" t="str">
        <f>IF(L$6-$B61&lt;0,"",EXP(-'MPS(calc_process)'!$F$45*(L$6-$B61)/12)*(1-EXP(-'MPS(calc_process)'!$F$45/12)))</f>
        <v/>
      </c>
      <c r="M61" s="25" t="str">
        <f>IF(M$6-$B61&lt;0,"",EXP(-'MPS(calc_process)'!$F$45*(M$6-$B61)/12)*(1-EXP(-'MPS(calc_process)'!$F$45/12)))</f>
        <v/>
      </c>
      <c r="N61" s="25" t="str">
        <f>IF(N$6-$B61&lt;0,"",EXP(-'MPS(calc_process)'!$F$45*(N$6-$B61)/12)*(1-EXP(-'MPS(calc_process)'!$F$45/12)))</f>
        <v/>
      </c>
      <c r="O61" s="108" t="str">
        <f>IF(O$6-$B61-1&lt;0,"",EXP(-'MPS(calc_process)'!$F$45*(O$6-$B61-1))*(1-EXP(-'MPS(calc_process)'!$F$45)))</f>
        <v/>
      </c>
      <c r="P61" s="108">
        <f>IF(P$6-$B61-1&lt;0,"",EXP(-'MPS(calc_process)'!$F$45*(P$6-$B61-1))*(1-EXP(-'MPS(calc_process)'!$F$45)))</f>
        <v>0.1563351834036163</v>
      </c>
      <c r="Q61" s="108">
        <f>IF(Q$6-$B61-1&lt;0,"",EXP(-'MPS(calc_process)'!$F$45*(Q$6-$B61-1))*(1-EXP(-'MPS(calc_process)'!$F$45)))</f>
        <v>0.13189449383377394</v>
      </c>
      <c r="R61" s="108">
        <f>IF(R$6-$B61-1&lt;0,"",EXP(-'MPS(calc_process)'!$F$45*(R$6-$B61-1))*(1-EXP(-'MPS(calc_process)'!$F$45)))</f>
        <v>0.11127474395034374</v>
      </c>
      <c r="S61" s="108">
        <f>IF(S$6-$B61-1&lt;0,"",EXP(-'MPS(calc_process)'!$F$45*(S$6-$B61-1))*(1-EXP(-'MPS(calc_process)'!$F$45)))</f>
        <v>9.3878586446676307E-2</v>
      </c>
      <c r="T61" s="108">
        <f>IF(T$6-$B61-1&lt;0,"",EXP(-'MPS(calc_process)'!$F$45*(T$6-$B61-1))*(1-EXP(-'MPS(calc_process)'!$F$45)))</f>
        <v>7.9202060416862924E-2</v>
      </c>
    </row>
    <row r="62" spans="1:20" x14ac:dyDescent="0.2">
      <c r="A62" s="94"/>
      <c r="B62" s="104">
        <v>14</v>
      </c>
      <c r="C62" s="25" t="str">
        <f>IF(C$6-$B62&lt;0,"",EXP(-'MPS(calc_process)'!$F$45*(C$6-$B62)/12)*(1-EXP(-'MPS(calc_process)'!$F$45/12)))</f>
        <v/>
      </c>
      <c r="D62" s="25" t="str">
        <f>IF(D$6-$B62&lt;0,"",EXP(-'MPS(calc_process)'!$F$45*(D$6-$B62)/12)*(1-EXP(-'MPS(calc_process)'!$F$45/12)))</f>
        <v/>
      </c>
      <c r="E62" s="25" t="str">
        <f>IF(E$6-$B62&lt;0,"",EXP(-'MPS(calc_process)'!$F$45*(E$6-$B62)/12)*(1-EXP(-'MPS(calc_process)'!$F$45/12)))</f>
        <v/>
      </c>
      <c r="F62" s="25" t="str">
        <f>IF(F$6-$B62&lt;0,"",EXP(-'MPS(calc_process)'!$F$45*(F$6-$B62)/12)*(1-EXP(-'MPS(calc_process)'!$F$45/12)))</f>
        <v/>
      </c>
      <c r="G62" s="25" t="str">
        <f>IF(G$6-$B62&lt;0,"",EXP(-'MPS(calc_process)'!$F$45*(G$6-$B62)/12)*(1-EXP(-'MPS(calc_process)'!$F$45/12)))</f>
        <v/>
      </c>
      <c r="H62" s="25" t="str">
        <f>IF(H$6-$B62&lt;0,"",EXP(-'MPS(calc_process)'!$F$45*(H$6-$B62)/12)*(1-EXP(-'MPS(calc_process)'!$F$45/12)))</f>
        <v/>
      </c>
      <c r="I62" s="25" t="str">
        <f>IF(I$6-$B62&lt;0,"",EXP(-'MPS(calc_process)'!$F$45*(I$6-$B62)/12)*(1-EXP(-'MPS(calc_process)'!$F$45/12)))</f>
        <v/>
      </c>
      <c r="J62" s="25" t="str">
        <f>IF(J$6-$B62&lt;0,"",EXP(-'MPS(calc_process)'!$F$45*(J$6-$B62)/12)*(1-EXP(-'MPS(calc_process)'!$F$45/12)))</f>
        <v/>
      </c>
      <c r="K62" s="25" t="str">
        <f>IF(K$6-$B62&lt;0,"",EXP(-'MPS(calc_process)'!$F$45*(K$6-$B62)/12)*(1-EXP(-'MPS(calc_process)'!$F$45/12)))</f>
        <v/>
      </c>
      <c r="L62" s="25" t="str">
        <f>IF(L$6-$B62&lt;0,"",EXP(-'MPS(calc_process)'!$F$45*(L$6-$B62)/12)*(1-EXP(-'MPS(calc_process)'!$F$45/12)))</f>
        <v/>
      </c>
      <c r="M62" s="25" t="str">
        <f>IF(M$6-$B62&lt;0,"",EXP(-'MPS(calc_process)'!$F$45*(M$6-$B62)/12)*(1-EXP(-'MPS(calc_process)'!$F$45/12)))</f>
        <v/>
      </c>
      <c r="N62" s="25" t="str">
        <f>IF(N$6-$B62&lt;0,"",EXP(-'MPS(calc_process)'!$F$45*(N$6-$B62)/12)*(1-EXP(-'MPS(calc_process)'!$F$45/12)))</f>
        <v/>
      </c>
      <c r="O62" s="108" t="str">
        <f>IF(O$6-$B62-1&lt;0,"",EXP(-'MPS(calc_process)'!$F$45*(O$6-$B62-1))*(1-EXP(-'MPS(calc_process)'!$F$45)))</f>
        <v/>
      </c>
      <c r="P62" s="108" t="str">
        <f>IF(P$6-$B62-1&lt;0,"",EXP(-'MPS(calc_process)'!$F$45*(P$6-$B62-1))*(1-EXP(-'MPS(calc_process)'!$F$45)))</f>
        <v/>
      </c>
      <c r="Q62" s="108">
        <f>IF(Q$6-$B62-1&lt;0,"",EXP(-'MPS(calc_process)'!$F$45*(Q$6-$B62-1))*(1-EXP(-'MPS(calc_process)'!$F$45)))</f>
        <v>0.1563351834036163</v>
      </c>
      <c r="R62" s="108">
        <f>IF(R$6-$B62-1&lt;0,"",EXP(-'MPS(calc_process)'!$F$45*(R$6-$B62-1))*(1-EXP(-'MPS(calc_process)'!$F$45)))</f>
        <v>0.13189449383377394</v>
      </c>
      <c r="S62" s="108">
        <f>IF(S$6-$B62-1&lt;0,"",EXP(-'MPS(calc_process)'!$F$45*(S$6-$B62-1))*(1-EXP(-'MPS(calc_process)'!$F$45)))</f>
        <v>0.11127474395034374</v>
      </c>
      <c r="T62" s="108">
        <f>IF(T$6-$B62-1&lt;0,"",EXP(-'MPS(calc_process)'!$F$45*(T$6-$B62-1))*(1-EXP(-'MPS(calc_process)'!$F$45)))</f>
        <v>9.3878586446676307E-2</v>
      </c>
    </row>
    <row r="63" spans="1:20" x14ac:dyDescent="0.2">
      <c r="A63" s="94"/>
      <c r="B63" s="104">
        <v>15</v>
      </c>
      <c r="C63" s="25" t="str">
        <f>IF(C$6-$B63&lt;0,"",EXP(-'MPS(calc_process)'!$F$45*(C$6-$B63)/12)*(1-EXP(-'MPS(calc_process)'!$F$45/12)))</f>
        <v/>
      </c>
      <c r="D63" s="25" t="str">
        <f>IF(D$6-$B63&lt;0,"",EXP(-'MPS(calc_process)'!$F$45*(D$6-$B63)/12)*(1-EXP(-'MPS(calc_process)'!$F$45/12)))</f>
        <v/>
      </c>
      <c r="E63" s="25" t="str">
        <f>IF(E$6-$B63&lt;0,"",EXP(-'MPS(calc_process)'!$F$45*(E$6-$B63)/12)*(1-EXP(-'MPS(calc_process)'!$F$45/12)))</f>
        <v/>
      </c>
      <c r="F63" s="25" t="str">
        <f>IF(F$6-$B63&lt;0,"",EXP(-'MPS(calc_process)'!$F$45*(F$6-$B63)/12)*(1-EXP(-'MPS(calc_process)'!$F$45/12)))</f>
        <v/>
      </c>
      <c r="G63" s="25" t="str">
        <f>IF(G$6-$B63&lt;0,"",EXP(-'MPS(calc_process)'!$F$45*(G$6-$B63)/12)*(1-EXP(-'MPS(calc_process)'!$F$45/12)))</f>
        <v/>
      </c>
      <c r="H63" s="25" t="str">
        <f>IF(H$6-$B63&lt;0,"",EXP(-'MPS(calc_process)'!$F$45*(H$6-$B63)/12)*(1-EXP(-'MPS(calc_process)'!$F$45/12)))</f>
        <v/>
      </c>
      <c r="I63" s="25" t="str">
        <f>IF(I$6-$B63&lt;0,"",EXP(-'MPS(calc_process)'!$F$45*(I$6-$B63)/12)*(1-EXP(-'MPS(calc_process)'!$F$45/12)))</f>
        <v/>
      </c>
      <c r="J63" s="25" t="str">
        <f>IF(J$6-$B63&lt;0,"",EXP(-'MPS(calc_process)'!$F$45*(J$6-$B63)/12)*(1-EXP(-'MPS(calc_process)'!$F$45/12)))</f>
        <v/>
      </c>
      <c r="K63" s="25" t="str">
        <f>IF(K$6-$B63&lt;0,"",EXP(-'MPS(calc_process)'!$F$45*(K$6-$B63)/12)*(1-EXP(-'MPS(calc_process)'!$F$45/12)))</f>
        <v/>
      </c>
      <c r="L63" s="25" t="str">
        <f>IF(L$6-$B63&lt;0,"",EXP(-'MPS(calc_process)'!$F$45*(L$6-$B63)/12)*(1-EXP(-'MPS(calc_process)'!$F$45/12)))</f>
        <v/>
      </c>
      <c r="M63" s="25" t="str">
        <f>IF(M$6-$B63&lt;0,"",EXP(-'MPS(calc_process)'!$F$45*(M$6-$B63)/12)*(1-EXP(-'MPS(calc_process)'!$F$45/12)))</f>
        <v/>
      </c>
      <c r="N63" s="25" t="str">
        <f>IF(N$6-$B63&lt;0,"",EXP(-'MPS(calc_process)'!$F$45*(N$6-$B63)/12)*(1-EXP(-'MPS(calc_process)'!$F$45/12)))</f>
        <v/>
      </c>
      <c r="O63" s="108" t="str">
        <f>IF(O$6-$B63-1&lt;0,"",EXP(-'MPS(calc_process)'!$F$45*(O$6-$B63-1))*(1-EXP(-'MPS(calc_process)'!$F$45)))</f>
        <v/>
      </c>
      <c r="P63" s="108" t="str">
        <f>IF(P$6-$B63-1&lt;0,"",EXP(-'MPS(calc_process)'!$F$45*(P$6-$B63-1))*(1-EXP(-'MPS(calc_process)'!$F$45)))</f>
        <v/>
      </c>
      <c r="Q63" s="108" t="str">
        <f>IF(Q$6-$B63-1&lt;0,"",EXP(-'MPS(calc_process)'!$F$45*(Q$6-$B63-1))*(1-EXP(-'MPS(calc_process)'!$F$45)))</f>
        <v/>
      </c>
      <c r="R63" s="108">
        <f>IF(R$6-$B63-1&lt;0,"",EXP(-'MPS(calc_process)'!$F$45*(R$6-$B63-1))*(1-EXP(-'MPS(calc_process)'!$F$45)))</f>
        <v>0.1563351834036163</v>
      </c>
      <c r="S63" s="108">
        <f>IF(S$6-$B63-1&lt;0,"",EXP(-'MPS(calc_process)'!$F$45*(S$6-$B63-1))*(1-EXP(-'MPS(calc_process)'!$F$45)))</f>
        <v>0.13189449383377394</v>
      </c>
      <c r="T63" s="108">
        <f>IF(T$6-$B63-1&lt;0,"",EXP(-'MPS(calc_process)'!$F$45*(T$6-$B63-1))*(1-EXP(-'MPS(calc_process)'!$F$45)))</f>
        <v>0.11127474395034374</v>
      </c>
    </row>
    <row r="64" spans="1:20" x14ac:dyDescent="0.2">
      <c r="A64" s="94"/>
      <c r="B64" s="104">
        <v>16</v>
      </c>
      <c r="C64" s="25" t="str">
        <f>IF(C$6-$B64&lt;0,"",EXP(-'MPS(calc_process)'!$F$45*(C$6-$B64)/12)*(1-EXP(-'MPS(calc_process)'!$F$45/12)))</f>
        <v/>
      </c>
      <c r="D64" s="25" t="str">
        <f>IF(D$6-$B64&lt;0,"",EXP(-'MPS(calc_process)'!$F$45*(D$6-$B64)/12)*(1-EXP(-'MPS(calc_process)'!$F$45/12)))</f>
        <v/>
      </c>
      <c r="E64" s="25" t="str">
        <f>IF(E$6-$B64&lt;0,"",EXP(-'MPS(calc_process)'!$F$45*(E$6-$B64)/12)*(1-EXP(-'MPS(calc_process)'!$F$45/12)))</f>
        <v/>
      </c>
      <c r="F64" s="25" t="str">
        <f>IF(F$6-$B64&lt;0,"",EXP(-'MPS(calc_process)'!$F$45*(F$6-$B64)/12)*(1-EXP(-'MPS(calc_process)'!$F$45/12)))</f>
        <v/>
      </c>
      <c r="G64" s="25" t="str">
        <f>IF(G$6-$B64&lt;0,"",EXP(-'MPS(calc_process)'!$F$45*(G$6-$B64)/12)*(1-EXP(-'MPS(calc_process)'!$F$45/12)))</f>
        <v/>
      </c>
      <c r="H64" s="25" t="str">
        <f>IF(H$6-$B64&lt;0,"",EXP(-'MPS(calc_process)'!$F$45*(H$6-$B64)/12)*(1-EXP(-'MPS(calc_process)'!$F$45/12)))</f>
        <v/>
      </c>
      <c r="I64" s="25" t="str">
        <f>IF(I$6-$B64&lt;0,"",EXP(-'MPS(calc_process)'!$F$45*(I$6-$B64)/12)*(1-EXP(-'MPS(calc_process)'!$F$45/12)))</f>
        <v/>
      </c>
      <c r="J64" s="25" t="str">
        <f>IF(J$6-$B64&lt;0,"",EXP(-'MPS(calc_process)'!$F$45*(J$6-$B64)/12)*(1-EXP(-'MPS(calc_process)'!$F$45/12)))</f>
        <v/>
      </c>
      <c r="K64" s="25" t="str">
        <f>IF(K$6-$B64&lt;0,"",EXP(-'MPS(calc_process)'!$F$45*(K$6-$B64)/12)*(1-EXP(-'MPS(calc_process)'!$F$45/12)))</f>
        <v/>
      </c>
      <c r="L64" s="25" t="str">
        <f>IF(L$6-$B64&lt;0,"",EXP(-'MPS(calc_process)'!$F$45*(L$6-$B64)/12)*(1-EXP(-'MPS(calc_process)'!$F$45/12)))</f>
        <v/>
      </c>
      <c r="M64" s="25" t="str">
        <f>IF(M$6-$B64&lt;0,"",EXP(-'MPS(calc_process)'!$F$45*(M$6-$B64)/12)*(1-EXP(-'MPS(calc_process)'!$F$45/12)))</f>
        <v/>
      </c>
      <c r="N64" s="25" t="str">
        <f>IF(N$6-$B64&lt;0,"",EXP(-'MPS(calc_process)'!$F$45*(N$6-$B64)/12)*(1-EXP(-'MPS(calc_process)'!$F$45/12)))</f>
        <v/>
      </c>
      <c r="O64" s="108" t="str">
        <f>IF(O$6-$B64-1&lt;0,"",EXP(-'MPS(calc_process)'!$F$45*(O$6-$B64-1))*(1-EXP(-'MPS(calc_process)'!$F$45)))</f>
        <v/>
      </c>
      <c r="P64" s="108" t="str">
        <f>IF(P$6-$B64-1&lt;0,"",EXP(-'MPS(calc_process)'!$F$45*(P$6-$B64-1))*(1-EXP(-'MPS(calc_process)'!$F$45)))</f>
        <v/>
      </c>
      <c r="Q64" s="108" t="str">
        <f>IF(Q$6-$B64-1&lt;0,"",EXP(-'MPS(calc_process)'!$F$45*(Q$6-$B64-1))*(1-EXP(-'MPS(calc_process)'!$F$45)))</f>
        <v/>
      </c>
      <c r="R64" s="108" t="str">
        <f>IF(R$6-$B64-1&lt;0,"",EXP(-'MPS(calc_process)'!$F$45*(R$6-$B64-1))*(1-EXP(-'MPS(calc_process)'!$F$45)))</f>
        <v/>
      </c>
      <c r="S64" s="108">
        <f>IF(S$6-$B64-1&lt;0,"",EXP(-'MPS(calc_process)'!$F$45*(S$6-$B64-1))*(1-EXP(-'MPS(calc_process)'!$F$45)))</f>
        <v>0.1563351834036163</v>
      </c>
      <c r="T64" s="108">
        <f>IF(T$6-$B64-1&lt;0,"",EXP(-'MPS(calc_process)'!$F$45*(T$6-$B64-1))*(1-EXP(-'MPS(calc_process)'!$F$45)))</f>
        <v>0.13189449383377394</v>
      </c>
    </row>
    <row r="65" spans="1:20" x14ac:dyDescent="0.2">
      <c r="A65" s="94"/>
      <c r="B65" s="104">
        <v>17</v>
      </c>
      <c r="C65" s="25" t="str">
        <f>IF(C$6-$B65&lt;0,"",EXP(-'MPS(calc_process)'!$F$45*(C$6-$B65)/12)*(1-EXP(-'MPS(calc_process)'!$F$45/12)))</f>
        <v/>
      </c>
      <c r="D65" s="25" t="str">
        <f>IF(D$6-$B65&lt;0,"",EXP(-'MPS(calc_process)'!$F$45*(D$6-$B65)/12)*(1-EXP(-'MPS(calc_process)'!$F$45/12)))</f>
        <v/>
      </c>
      <c r="E65" s="25" t="str">
        <f>IF(E$6-$B65&lt;0,"",EXP(-'MPS(calc_process)'!$F$45*(E$6-$B65)/12)*(1-EXP(-'MPS(calc_process)'!$F$45/12)))</f>
        <v/>
      </c>
      <c r="F65" s="25" t="str">
        <f>IF(F$6-$B65&lt;0,"",EXP(-'MPS(calc_process)'!$F$45*(F$6-$B65)/12)*(1-EXP(-'MPS(calc_process)'!$F$45/12)))</f>
        <v/>
      </c>
      <c r="G65" s="25" t="str">
        <f>IF(G$6-$B65&lt;0,"",EXP(-'MPS(calc_process)'!$F$45*(G$6-$B65)/12)*(1-EXP(-'MPS(calc_process)'!$F$45/12)))</f>
        <v/>
      </c>
      <c r="H65" s="25" t="str">
        <f>IF(H$6-$B65&lt;0,"",EXP(-'MPS(calc_process)'!$F$45*(H$6-$B65)/12)*(1-EXP(-'MPS(calc_process)'!$F$45/12)))</f>
        <v/>
      </c>
      <c r="I65" s="25" t="str">
        <f>IF(I$6-$B65&lt;0,"",EXP(-'MPS(calc_process)'!$F$45*(I$6-$B65)/12)*(1-EXP(-'MPS(calc_process)'!$F$45/12)))</f>
        <v/>
      </c>
      <c r="J65" s="25" t="str">
        <f>IF(J$6-$B65&lt;0,"",EXP(-'MPS(calc_process)'!$F$45*(J$6-$B65)/12)*(1-EXP(-'MPS(calc_process)'!$F$45/12)))</f>
        <v/>
      </c>
      <c r="K65" s="25" t="str">
        <f>IF(K$6-$B65&lt;0,"",EXP(-'MPS(calc_process)'!$F$45*(K$6-$B65)/12)*(1-EXP(-'MPS(calc_process)'!$F$45/12)))</f>
        <v/>
      </c>
      <c r="L65" s="25" t="str">
        <f>IF(L$6-$B65&lt;0,"",EXP(-'MPS(calc_process)'!$F$45*(L$6-$B65)/12)*(1-EXP(-'MPS(calc_process)'!$F$45/12)))</f>
        <v/>
      </c>
      <c r="M65" s="25" t="str">
        <f>IF(M$6-$B65&lt;0,"",EXP(-'MPS(calc_process)'!$F$45*(M$6-$B65)/12)*(1-EXP(-'MPS(calc_process)'!$F$45/12)))</f>
        <v/>
      </c>
      <c r="N65" s="25" t="str">
        <f>IF(N$6-$B65&lt;0,"",EXP(-'MPS(calc_process)'!$F$45*(N$6-$B65)/12)*(1-EXP(-'MPS(calc_process)'!$F$45/12)))</f>
        <v/>
      </c>
      <c r="O65" s="108" t="str">
        <f>IF(O$6-$B65-1&lt;0,"",EXP(-'MPS(calc_process)'!$F$45*(O$6-$B65-1))*(1-EXP(-'MPS(calc_process)'!$F$45)))</f>
        <v/>
      </c>
      <c r="P65" s="108" t="str">
        <f>IF(P$6-$B65-1&lt;0,"",EXP(-'MPS(calc_process)'!$F$45*(P$6-$B65-1))*(1-EXP(-'MPS(calc_process)'!$F$45)))</f>
        <v/>
      </c>
      <c r="Q65" s="108" t="str">
        <f>IF(Q$6-$B65-1&lt;0,"",EXP(-'MPS(calc_process)'!$F$45*(Q$6-$B65-1))*(1-EXP(-'MPS(calc_process)'!$F$45)))</f>
        <v/>
      </c>
      <c r="R65" s="108" t="str">
        <f>IF(R$6-$B65-1&lt;0,"",EXP(-'MPS(calc_process)'!$F$45*(R$6-$B65-1))*(1-EXP(-'MPS(calc_process)'!$F$45)))</f>
        <v/>
      </c>
      <c r="S65" s="108" t="str">
        <f>IF(S$6-$B65-1&lt;0,"",EXP(-'MPS(calc_process)'!$F$45*(S$6-$B65-1))*(1-EXP(-'MPS(calc_process)'!$F$45)))</f>
        <v/>
      </c>
      <c r="T65" s="108">
        <f>IF(T$6-$B65-1&lt;0,"",EXP(-'MPS(calc_process)'!$F$45*(T$6-$B65-1))*(1-EXP(-'MPS(calc_process)'!$F$45)))</f>
        <v>0.1563351834036163</v>
      </c>
    </row>
    <row r="66" spans="1:20" x14ac:dyDescent="0.2">
      <c r="A66" s="94"/>
      <c r="B66" s="104">
        <v>18</v>
      </c>
      <c r="C66" s="25" t="str">
        <f>IF(C$6-$B66&lt;0,"",EXP(-'MPS(calc_process)'!$F$45*(C$6-$B66)/12)*(1-EXP(-'MPS(calc_process)'!$F$45/12)))</f>
        <v/>
      </c>
      <c r="D66" s="25" t="str">
        <f>IF(D$6-$B66&lt;0,"",EXP(-'MPS(calc_process)'!$F$45*(D$6-$B66)/12)*(1-EXP(-'MPS(calc_process)'!$F$45/12)))</f>
        <v/>
      </c>
      <c r="E66" s="25" t="str">
        <f>IF(E$6-$B66&lt;0,"",EXP(-'MPS(calc_process)'!$F$45*(E$6-$B66)/12)*(1-EXP(-'MPS(calc_process)'!$F$45/12)))</f>
        <v/>
      </c>
      <c r="F66" s="25" t="str">
        <f>IF(F$6-$B66&lt;0,"",EXP(-'MPS(calc_process)'!$F$45*(F$6-$B66)/12)*(1-EXP(-'MPS(calc_process)'!$F$45/12)))</f>
        <v/>
      </c>
      <c r="G66" s="25" t="str">
        <f>IF(G$6-$B66&lt;0,"",EXP(-'MPS(calc_process)'!$F$45*(G$6-$B66)/12)*(1-EXP(-'MPS(calc_process)'!$F$45/12)))</f>
        <v/>
      </c>
      <c r="H66" s="25" t="str">
        <f>IF(H$6-$B66&lt;0,"",EXP(-'MPS(calc_process)'!$F$45*(H$6-$B66)/12)*(1-EXP(-'MPS(calc_process)'!$F$45/12)))</f>
        <v/>
      </c>
      <c r="I66" s="25" t="str">
        <f>IF(I$6-$B66&lt;0,"",EXP(-'MPS(calc_process)'!$F$45*(I$6-$B66)/12)*(1-EXP(-'MPS(calc_process)'!$F$45/12)))</f>
        <v/>
      </c>
      <c r="J66" s="25" t="str">
        <f>IF(J$6-$B66&lt;0,"",EXP(-'MPS(calc_process)'!$F$45*(J$6-$B66)/12)*(1-EXP(-'MPS(calc_process)'!$F$45/12)))</f>
        <v/>
      </c>
      <c r="K66" s="25" t="str">
        <f>IF(K$6-$B66&lt;0,"",EXP(-'MPS(calc_process)'!$F$45*(K$6-$B66)/12)*(1-EXP(-'MPS(calc_process)'!$F$45/12)))</f>
        <v/>
      </c>
      <c r="L66" s="25" t="str">
        <f>IF(L$6-$B66&lt;0,"",EXP(-'MPS(calc_process)'!$F$45*(L$6-$B66)/12)*(1-EXP(-'MPS(calc_process)'!$F$45/12)))</f>
        <v/>
      </c>
      <c r="M66" s="25" t="str">
        <f>IF(M$6-$B66&lt;0,"",EXP(-'MPS(calc_process)'!$F$45*(M$6-$B66)/12)*(1-EXP(-'MPS(calc_process)'!$F$45/12)))</f>
        <v/>
      </c>
      <c r="N66" s="25" t="str">
        <f>IF(N$6-$B66&lt;0,"",EXP(-'MPS(calc_process)'!$F$45*(N$6-$B66)/12)*(1-EXP(-'MPS(calc_process)'!$F$45/12)))</f>
        <v/>
      </c>
      <c r="O66" s="108" t="str">
        <f>IF(O$6-$B66-1&lt;0,"",EXP(-'MPS(calc_process)'!$F$45*(O$6-$B66-1))*(1-EXP(-'MPS(calc_process)'!$F$45)))</f>
        <v/>
      </c>
      <c r="P66" s="108" t="str">
        <f>IF(P$6-$B66-1&lt;0,"",EXP(-'MPS(calc_process)'!$F$45*(P$6-$B66-1))*(1-EXP(-'MPS(calc_process)'!$F$45)))</f>
        <v/>
      </c>
      <c r="Q66" s="108" t="str">
        <f>IF(Q$6-$B66-1&lt;0,"",EXP(-'MPS(calc_process)'!$F$45*(Q$6-$B66-1))*(1-EXP(-'MPS(calc_process)'!$F$45)))</f>
        <v/>
      </c>
      <c r="R66" s="108" t="str">
        <f>IF(R$6-$B66-1&lt;0,"",EXP(-'MPS(calc_process)'!$F$45*(R$6-$B66-1))*(1-EXP(-'MPS(calc_process)'!$F$45)))</f>
        <v/>
      </c>
      <c r="S66" s="108" t="str">
        <f>IF(S$6-$B66-1&lt;0,"",EXP(-'MPS(calc_process)'!$F$45*(S$6-$B66-1))*(1-EXP(-'MPS(calc_process)'!$F$45)))</f>
        <v/>
      </c>
      <c r="T66" s="108" t="str">
        <f>IF(T$6-$B66-1&lt;0,"",EXP(-'MPS(calc_process)'!$F$45*(T$6-$B66-1))*(1-EXP(-'MPS(calc_process)'!$F$45)))</f>
        <v/>
      </c>
    </row>
    <row r="68" spans="1:20" x14ac:dyDescent="0.2">
      <c r="A68" s="94"/>
      <c r="B68" s="4" t="s">
        <v>79</v>
      </c>
    </row>
    <row r="69" spans="1:20" x14ac:dyDescent="0.2">
      <c r="A69" s="94"/>
      <c r="B69" s="34"/>
      <c r="C69" s="104">
        <v>1</v>
      </c>
      <c r="D69" s="104">
        <v>2</v>
      </c>
      <c r="E69" s="104">
        <v>3</v>
      </c>
      <c r="F69" s="104">
        <v>4</v>
      </c>
      <c r="G69" s="104">
        <v>5</v>
      </c>
      <c r="H69" s="104">
        <v>6</v>
      </c>
      <c r="I69" s="104">
        <v>7</v>
      </c>
      <c r="J69" s="104">
        <v>8</v>
      </c>
      <c r="K69" s="104">
        <v>9</v>
      </c>
      <c r="L69" s="104">
        <v>10</v>
      </c>
      <c r="M69" s="104">
        <v>11</v>
      </c>
      <c r="N69" s="104">
        <v>12</v>
      </c>
      <c r="O69" s="104">
        <v>13</v>
      </c>
      <c r="P69" s="104">
        <v>14</v>
      </c>
      <c r="Q69" s="104">
        <v>15</v>
      </c>
      <c r="R69" s="104">
        <v>16</v>
      </c>
      <c r="S69" s="104">
        <v>17</v>
      </c>
      <c r="T69" s="104">
        <v>18</v>
      </c>
    </row>
    <row r="70" spans="1:20" x14ac:dyDescent="0.2">
      <c r="A70" s="94"/>
      <c r="B70" s="104">
        <v>1</v>
      </c>
      <c r="C70" s="25" t="str">
        <f>IF(C$6-$B70-1&lt;0,"",EXP(-'MPS(calc_process)'!$F$46*(C$6-$B70-1))*(1-EXP(-'MPS(calc_process)'!$F$46)))</f>
        <v/>
      </c>
      <c r="D70" s="25">
        <f>IF(D$6-$B70-1&lt;0,"",EXP(-'MPS(calc_process)'!$F$46*(D$6-$B70-1))*(1-EXP(-'MPS(calc_process)'!$F$46)))</f>
        <v>0.32967995396436067</v>
      </c>
      <c r="E70" s="25">
        <f>IF(E$6-$B70-1&lt;0,"",EXP(-'MPS(calc_process)'!$F$46*(E$6-$B70-1))*(1-EXP(-'MPS(calc_process)'!$F$46)))</f>
        <v>0.22099108191841771</v>
      </c>
      <c r="F70" s="25">
        <f>IF(F$6-$B70-1&lt;0,"",EXP(-'MPS(calc_process)'!$F$46*(F$6-$B70-1))*(1-EXP(-'MPS(calc_process)'!$F$46)))</f>
        <v>0.14813475220501948</v>
      </c>
      <c r="G70" s="25">
        <f>IF(G$6-$B70-1&lt;0,"",EXP(-'MPS(calc_process)'!$F$46*(G$6-$B70-1))*(1-EXP(-'MPS(calc_process)'!$F$46)))</f>
        <v>9.9297693917546656E-2</v>
      </c>
      <c r="H70" s="25">
        <f>IF(H$6-$B70-1&lt;0,"",EXP(-'MPS(calc_process)'!$F$46*(H$6-$B70-1))*(1-EXP(-'MPS(calc_process)'!$F$46)))</f>
        <v>6.6561234758042709E-2</v>
      </c>
      <c r="I70" s="25">
        <f>IF(I$6-$B70-1&lt;0,"",EXP(-'MPS(calc_process)'!$F$46*(I$6-$B70-1))*(1-EXP(-'MPS(calc_process)'!$F$46)))</f>
        <v>4.4617329947200191E-2</v>
      </c>
      <c r="J70" s="25">
        <f>IF(J$6-$B70-1&lt;0,"",EXP(-'MPS(calc_process)'!$F$46*(J$6-$B70-1))*(1-EXP(-'MPS(calc_process)'!$F$46)))</f>
        <v>2.9907890664194525E-2</v>
      </c>
      <c r="K70" s="25">
        <f>IF(K$6-$B70-1&lt;0,"",EXP(-'MPS(calc_process)'!$F$46*(K$6-$B70-1))*(1-EXP(-'MPS(calc_process)'!$F$46)))</f>
        <v>2.0047858646851744E-2</v>
      </c>
      <c r="L70" s="25">
        <f>IF(L$6-$B70-1&lt;0,"",EXP(-'MPS(calc_process)'!$F$46*(L$6-$B70-1))*(1-EXP(-'MPS(calc_process)'!$F$46)))</f>
        <v>1.3438481531073652E-2</v>
      </c>
      <c r="M70" s="25">
        <f>IF(M$6-$B70-1&lt;0,"",EXP(-'MPS(calc_process)'!$F$46*(M$6-$B70-1))*(1-EXP(-'MPS(calc_process)'!$F$46)))</f>
        <v>9.0080835585583784E-3</v>
      </c>
      <c r="N70" s="25">
        <f>IF(N$6-$B70-1&lt;0,"",EXP(-'MPS(calc_process)'!$F$46*(N$6-$B70-1))*(1-EXP(-'MPS(calc_process)'!$F$46)))</f>
        <v>6.0382989856657384E-3</v>
      </c>
      <c r="O70" s="108">
        <f>IF(O$6-$B70-1&lt;0,"",EXP(-'MPS(calc_process)'!$F$46*(O$6-$B70-1))*(1-EXP(-'MPS(calc_process)'!$F$46)))</f>
        <v>4.0475928540484101E-3</v>
      </c>
      <c r="P70" s="108">
        <f>IF(P$6-$B70-1&lt;0,"",EXP(-'MPS(calc_process)'!$F$46*(P$6-$B70-1))*(1-EXP(-'MPS(calc_process)'!$F$46)))</f>
        <v>2.7131826282592543E-3</v>
      </c>
      <c r="Q70" s="108">
        <f>IF(Q$6-$B70-1&lt;0,"",EXP(-'MPS(calc_process)'!$F$46*(Q$6-$B70-1))*(1-EXP(-'MPS(calc_process)'!$F$46)))</f>
        <v>1.8187007042778413E-3</v>
      </c>
      <c r="R70" s="108">
        <f>IF(R$6-$B70-1&lt;0,"",EXP(-'MPS(calc_process)'!$F$46*(R$6-$B70-1))*(1-EXP(-'MPS(calc_process)'!$F$46)))</f>
        <v>1.2191115398165718E-3</v>
      </c>
      <c r="S70" s="108">
        <f>IF(S$6-$B70-1&lt;0,"",EXP(-'MPS(calc_process)'!$F$46*(S$6-$B70-1))*(1-EXP(-'MPS(calc_process)'!$F$46)))</f>
        <v>8.1719490349242392E-4</v>
      </c>
      <c r="T70" s="108">
        <f>IF(T$6-$B70-1&lt;0,"",EXP(-'MPS(calc_process)'!$F$46*(T$6-$B70-1))*(1-EXP(-'MPS(calc_process)'!$F$46)))</f>
        <v>5.4778212532913121E-4</v>
      </c>
    </row>
    <row r="71" spans="1:20" x14ac:dyDescent="0.2">
      <c r="A71" s="94"/>
      <c r="B71" s="104">
        <v>2</v>
      </c>
      <c r="C71" s="25" t="str">
        <f>IF(C$6-$B71-1&lt;0,"",EXP(-'MPS(calc_process)'!$F$46*(C$6-$B71-1))*(1-EXP(-'MPS(calc_process)'!$F$46)))</f>
        <v/>
      </c>
      <c r="D71" s="25" t="str">
        <f>IF(D$6-$B71-1&lt;0,"",EXP(-'MPS(calc_process)'!$F$46*(D$6-$B71-1))*(1-EXP(-'MPS(calc_process)'!$F$46)))</f>
        <v/>
      </c>
      <c r="E71" s="25">
        <f>IF(E$6-$B71-1&lt;0,"",EXP(-'MPS(calc_process)'!$F$46*(E$6-$B71-1))*(1-EXP(-'MPS(calc_process)'!$F$46)))</f>
        <v>0.32967995396436067</v>
      </c>
      <c r="F71" s="25">
        <f>IF(F$6-$B71-1&lt;0,"",EXP(-'MPS(calc_process)'!$F$46*(F$6-$B71-1))*(1-EXP(-'MPS(calc_process)'!$F$46)))</f>
        <v>0.22099108191841771</v>
      </c>
      <c r="G71" s="25">
        <f>IF(G$6-$B71-1&lt;0,"",EXP(-'MPS(calc_process)'!$F$46*(G$6-$B71-1))*(1-EXP(-'MPS(calc_process)'!$F$46)))</f>
        <v>0.14813475220501948</v>
      </c>
      <c r="H71" s="25">
        <f>IF(H$6-$B71-1&lt;0,"",EXP(-'MPS(calc_process)'!$F$46*(H$6-$B71-1))*(1-EXP(-'MPS(calc_process)'!$F$46)))</f>
        <v>9.9297693917546656E-2</v>
      </c>
      <c r="I71" s="25">
        <f>IF(I$6-$B71-1&lt;0,"",EXP(-'MPS(calc_process)'!$F$46*(I$6-$B71-1))*(1-EXP(-'MPS(calc_process)'!$F$46)))</f>
        <v>6.6561234758042709E-2</v>
      </c>
      <c r="J71" s="25">
        <f>IF(J$6-$B71-1&lt;0,"",EXP(-'MPS(calc_process)'!$F$46*(J$6-$B71-1))*(1-EXP(-'MPS(calc_process)'!$F$46)))</f>
        <v>4.4617329947200191E-2</v>
      </c>
      <c r="K71" s="25">
        <f>IF(K$6-$B71-1&lt;0,"",EXP(-'MPS(calc_process)'!$F$46*(K$6-$B71-1))*(1-EXP(-'MPS(calc_process)'!$F$46)))</f>
        <v>2.9907890664194525E-2</v>
      </c>
      <c r="L71" s="25">
        <f>IF(L$6-$B71-1&lt;0,"",EXP(-'MPS(calc_process)'!$F$46*(L$6-$B71-1))*(1-EXP(-'MPS(calc_process)'!$F$46)))</f>
        <v>2.0047858646851744E-2</v>
      </c>
      <c r="M71" s="25">
        <f>IF(M$6-$B71-1&lt;0,"",EXP(-'MPS(calc_process)'!$F$46*(M$6-$B71-1))*(1-EXP(-'MPS(calc_process)'!$F$46)))</f>
        <v>1.3438481531073652E-2</v>
      </c>
      <c r="N71" s="25">
        <f>IF(N$6-$B71-1&lt;0,"",EXP(-'MPS(calc_process)'!$F$46*(N$6-$B71-1))*(1-EXP(-'MPS(calc_process)'!$F$46)))</f>
        <v>9.0080835585583784E-3</v>
      </c>
      <c r="O71" s="108">
        <f>IF(O$6-$B71-1&lt;0,"",EXP(-'MPS(calc_process)'!$F$46*(O$6-$B71-1))*(1-EXP(-'MPS(calc_process)'!$F$46)))</f>
        <v>6.0382989856657384E-3</v>
      </c>
      <c r="P71" s="108">
        <f>IF(P$6-$B71-1&lt;0,"",EXP(-'MPS(calc_process)'!$F$46*(P$6-$B71-1))*(1-EXP(-'MPS(calc_process)'!$F$46)))</f>
        <v>4.0475928540484101E-3</v>
      </c>
      <c r="Q71" s="108">
        <f>IF(Q$6-$B71-1&lt;0,"",EXP(-'MPS(calc_process)'!$F$46*(Q$6-$B71-1))*(1-EXP(-'MPS(calc_process)'!$F$46)))</f>
        <v>2.7131826282592543E-3</v>
      </c>
      <c r="R71" s="108">
        <f>IF(R$6-$B71-1&lt;0,"",EXP(-'MPS(calc_process)'!$F$46*(R$6-$B71-1))*(1-EXP(-'MPS(calc_process)'!$F$46)))</f>
        <v>1.8187007042778413E-3</v>
      </c>
      <c r="S71" s="108">
        <f>IF(S$6-$B71-1&lt;0,"",EXP(-'MPS(calc_process)'!$F$46*(S$6-$B71-1))*(1-EXP(-'MPS(calc_process)'!$F$46)))</f>
        <v>1.2191115398165718E-3</v>
      </c>
      <c r="T71" s="108">
        <f>IF(T$6-$B71-1&lt;0,"",EXP(-'MPS(calc_process)'!$F$46*(T$6-$B71-1))*(1-EXP(-'MPS(calc_process)'!$F$46)))</f>
        <v>8.1719490349242392E-4</v>
      </c>
    </row>
    <row r="72" spans="1:20" x14ac:dyDescent="0.2">
      <c r="A72" s="94"/>
      <c r="B72" s="104">
        <v>3</v>
      </c>
      <c r="C72" s="25" t="str">
        <f>IF(C$6-$B72-1&lt;0,"",EXP(-'MPS(calc_process)'!$F$46*(C$6-$B72-1))*(1-EXP(-'MPS(calc_process)'!$F$46)))</f>
        <v/>
      </c>
      <c r="D72" s="25" t="str">
        <f>IF(D$6-$B72-1&lt;0,"",EXP(-'MPS(calc_process)'!$F$46*(D$6-$B72-1))*(1-EXP(-'MPS(calc_process)'!$F$46)))</f>
        <v/>
      </c>
      <c r="E72" s="25" t="str">
        <f>IF(E$6-$B72-1&lt;0,"",EXP(-'MPS(calc_process)'!$F$46*(E$6-$B72-1))*(1-EXP(-'MPS(calc_process)'!$F$46)))</f>
        <v/>
      </c>
      <c r="F72" s="25">
        <f>IF(F$6-$B72-1&lt;0,"",EXP(-'MPS(calc_process)'!$F$46*(F$6-$B72-1))*(1-EXP(-'MPS(calc_process)'!$F$46)))</f>
        <v>0.32967995396436067</v>
      </c>
      <c r="G72" s="25">
        <f>IF(G$6-$B72-1&lt;0,"",EXP(-'MPS(calc_process)'!$F$46*(G$6-$B72-1))*(1-EXP(-'MPS(calc_process)'!$F$46)))</f>
        <v>0.22099108191841771</v>
      </c>
      <c r="H72" s="25">
        <f>IF(H$6-$B72-1&lt;0,"",EXP(-'MPS(calc_process)'!$F$46*(H$6-$B72-1))*(1-EXP(-'MPS(calc_process)'!$F$46)))</f>
        <v>0.14813475220501948</v>
      </c>
      <c r="I72" s="25">
        <f>IF(I$6-$B72-1&lt;0,"",EXP(-'MPS(calc_process)'!$F$46*(I$6-$B72-1))*(1-EXP(-'MPS(calc_process)'!$F$46)))</f>
        <v>9.9297693917546656E-2</v>
      </c>
      <c r="J72" s="25">
        <f>IF(J$6-$B72-1&lt;0,"",EXP(-'MPS(calc_process)'!$F$46*(J$6-$B72-1))*(1-EXP(-'MPS(calc_process)'!$F$46)))</f>
        <v>6.6561234758042709E-2</v>
      </c>
      <c r="K72" s="25">
        <f>IF(K$6-$B72-1&lt;0,"",EXP(-'MPS(calc_process)'!$F$46*(K$6-$B72-1))*(1-EXP(-'MPS(calc_process)'!$F$46)))</f>
        <v>4.4617329947200191E-2</v>
      </c>
      <c r="L72" s="25">
        <f>IF(L$6-$B72-1&lt;0,"",EXP(-'MPS(calc_process)'!$F$46*(L$6-$B72-1))*(1-EXP(-'MPS(calc_process)'!$F$46)))</f>
        <v>2.9907890664194525E-2</v>
      </c>
      <c r="M72" s="25">
        <f>IF(M$6-$B72-1&lt;0,"",EXP(-'MPS(calc_process)'!$F$46*(M$6-$B72-1))*(1-EXP(-'MPS(calc_process)'!$F$46)))</f>
        <v>2.0047858646851744E-2</v>
      </c>
      <c r="N72" s="25">
        <f>IF(N$6-$B72-1&lt;0,"",EXP(-'MPS(calc_process)'!$F$46*(N$6-$B72-1))*(1-EXP(-'MPS(calc_process)'!$F$46)))</f>
        <v>1.3438481531073652E-2</v>
      </c>
      <c r="O72" s="108">
        <f>IF(O$6-$B72-1&lt;0,"",EXP(-'MPS(calc_process)'!$F$46*(O$6-$B72-1))*(1-EXP(-'MPS(calc_process)'!$F$46)))</f>
        <v>9.0080835585583784E-3</v>
      </c>
      <c r="P72" s="108">
        <f>IF(P$6-$B72-1&lt;0,"",EXP(-'MPS(calc_process)'!$F$46*(P$6-$B72-1))*(1-EXP(-'MPS(calc_process)'!$F$46)))</f>
        <v>6.0382989856657384E-3</v>
      </c>
      <c r="Q72" s="108">
        <f>IF(Q$6-$B72-1&lt;0,"",EXP(-'MPS(calc_process)'!$F$46*(Q$6-$B72-1))*(1-EXP(-'MPS(calc_process)'!$F$46)))</f>
        <v>4.0475928540484101E-3</v>
      </c>
      <c r="R72" s="108">
        <f>IF(R$6-$B72-1&lt;0,"",EXP(-'MPS(calc_process)'!$F$46*(R$6-$B72-1))*(1-EXP(-'MPS(calc_process)'!$F$46)))</f>
        <v>2.7131826282592543E-3</v>
      </c>
      <c r="S72" s="108">
        <f>IF(S$6-$B72-1&lt;0,"",EXP(-'MPS(calc_process)'!$F$46*(S$6-$B72-1))*(1-EXP(-'MPS(calc_process)'!$F$46)))</f>
        <v>1.8187007042778413E-3</v>
      </c>
      <c r="T72" s="108">
        <f>IF(T$6-$B72-1&lt;0,"",EXP(-'MPS(calc_process)'!$F$46*(T$6-$B72-1))*(1-EXP(-'MPS(calc_process)'!$F$46)))</f>
        <v>1.2191115398165718E-3</v>
      </c>
    </row>
    <row r="73" spans="1:20" x14ac:dyDescent="0.2">
      <c r="A73" s="94"/>
      <c r="B73" s="104">
        <v>4</v>
      </c>
      <c r="C73" s="25" t="str">
        <f>IF(C$6-$B73-1&lt;0,"",EXP(-'MPS(calc_process)'!$F$46*(C$6-$B73-1))*(1-EXP(-'MPS(calc_process)'!$F$46)))</f>
        <v/>
      </c>
      <c r="D73" s="25" t="str">
        <f>IF(D$6-$B73-1&lt;0,"",EXP(-'MPS(calc_process)'!$F$46*(D$6-$B73-1))*(1-EXP(-'MPS(calc_process)'!$F$46)))</f>
        <v/>
      </c>
      <c r="E73" s="25" t="str">
        <f>IF(E$6-$B73-1&lt;0,"",EXP(-'MPS(calc_process)'!$F$46*(E$6-$B73-1))*(1-EXP(-'MPS(calc_process)'!$F$46)))</f>
        <v/>
      </c>
      <c r="F73" s="25" t="str">
        <f>IF(F$6-$B73-1&lt;0,"",EXP(-'MPS(calc_process)'!$F$46*(F$6-$B73-1))*(1-EXP(-'MPS(calc_process)'!$F$46)))</f>
        <v/>
      </c>
      <c r="G73" s="25">
        <f>IF(G$6-$B73-1&lt;0,"",EXP(-'MPS(calc_process)'!$F$46*(G$6-$B73-1))*(1-EXP(-'MPS(calc_process)'!$F$46)))</f>
        <v>0.32967995396436067</v>
      </c>
      <c r="H73" s="25">
        <f>IF(H$6-$B73-1&lt;0,"",EXP(-'MPS(calc_process)'!$F$46*(H$6-$B73-1))*(1-EXP(-'MPS(calc_process)'!$F$46)))</f>
        <v>0.22099108191841771</v>
      </c>
      <c r="I73" s="25">
        <f>IF(I$6-$B73-1&lt;0,"",EXP(-'MPS(calc_process)'!$F$46*(I$6-$B73-1))*(1-EXP(-'MPS(calc_process)'!$F$46)))</f>
        <v>0.14813475220501948</v>
      </c>
      <c r="J73" s="25">
        <f>IF(J$6-$B73-1&lt;0,"",EXP(-'MPS(calc_process)'!$F$46*(J$6-$B73-1))*(1-EXP(-'MPS(calc_process)'!$F$46)))</f>
        <v>9.9297693917546656E-2</v>
      </c>
      <c r="K73" s="25">
        <f>IF(K$6-$B73-1&lt;0,"",EXP(-'MPS(calc_process)'!$F$46*(K$6-$B73-1))*(1-EXP(-'MPS(calc_process)'!$F$46)))</f>
        <v>6.6561234758042709E-2</v>
      </c>
      <c r="L73" s="25">
        <f>IF(L$6-$B73-1&lt;0,"",EXP(-'MPS(calc_process)'!$F$46*(L$6-$B73-1))*(1-EXP(-'MPS(calc_process)'!$F$46)))</f>
        <v>4.4617329947200191E-2</v>
      </c>
      <c r="M73" s="25">
        <f>IF(M$6-$B73-1&lt;0,"",EXP(-'MPS(calc_process)'!$F$46*(M$6-$B73-1))*(1-EXP(-'MPS(calc_process)'!$F$46)))</f>
        <v>2.9907890664194525E-2</v>
      </c>
      <c r="N73" s="25">
        <f>IF(N$6-$B73-1&lt;0,"",EXP(-'MPS(calc_process)'!$F$46*(N$6-$B73-1))*(1-EXP(-'MPS(calc_process)'!$F$46)))</f>
        <v>2.0047858646851744E-2</v>
      </c>
      <c r="O73" s="108">
        <f>IF(O$6-$B73-1&lt;0,"",EXP(-'MPS(calc_process)'!$F$46*(O$6-$B73-1))*(1-EXP(-'MPS(calc_process)'!$F$46)))</f>
        <v>1.3438481531073652E-2</v>
      </c>
      <c r="P73" s="108">
        <f>IF(P$6-$B73-1&lt;0,"",EXP(-'MPS(calc_process)'!$F$46*(P$6-$B73-1))*(1-EXP(-'MPS(calc_process)'!$F$46)))</f>
        <v>9.0080835585583784E-3</v>
      </c>
      <c r="Q73" s="108">
        <f>IF(Q$6-$B73-1&lt;0,"",EXP(-'MPS(calc_process)'!$F$46*(Q$6-$B73-1))*(1-EXP(-'MPS(calc_process)'!$F$46)))</f>
        <v>6.0382989856657384E-3</v>
      </c>
      <c r="R73" s="108">
        <f>IF(R$6-$B73-1&lt;0,"",EXP(-'MPS(calc_process)'!$F$46*(R$6-$B73-1))*(1-EXP(-'MPS(calc_process)'!$F$46)))</f>
        <v>4.0475928540484101E-3</v>
      </c>
      <c r="S73" s="108">
        <f>IF(S$6-$B73-1&lt;0,"",EXP(-'MPS(calc_process)'!$F$46*(S$6-$B73-1))*(1-EXP(-'MPS(calc_process)'!$F$46)))</f>
        <v>2.7131826282592543E-3</v>
      </c>
      <c r="T73" s="108">
        <f>IF(T$6-$B73-1&lt;0,"",EXP(-'MPS(calc_process)'!$F$46*(T$6-$B73-1))*(1-EXP(-'MPS(calc_process)'!$F$46)))</f>
        <v>1.8187007042778413E-3</v>
      </c>
    </row>
    <row r="74" spans="1:20" x14ac:dyDescent="0.2">
      <c r="A74" s="94"/>
      <c r="B74" s="104">
        <v>5</v>
      </c>
      <c r="C74" s="25" t="str">
        <f>IF(C$6-$B74-1&lt;0,"",EXP(-'MPS(calc_process)'!$F$46*(C$6-$B74-1))*(1-EXP(-'MPS(calc_process)'!$F$46)))</f>
        <v/>
      </c>
      <c r="D74" s="25" t="str">
        <f>IF(D$6-$B74-1&lt;0,"",EXP(-'MPS(calc_process)'!$F$46*(D$6-$B74-1))*(1-EXP(-'MPS(calc_process)'!$F$46)))</f>
        <v/>
      </c>
      <c r="E74" s="25" t="str">
        <f>IF(E$6-$B74-1&lt;0,"",EXP(-'MPS(calc_process)'!$F$46*(E$6-$B74-1))*(1-EXP(-'MPS(calc_process)'!$F$46)))</f>
        <v/>
      </c>
      <c r="F74" s="25" t="str">
        <f>IF(F$6-$B74-1&lt;0,"",EXP(-'MPS(calc_process)'!$F$46*(F$6-$B74-1))*(1-EXP(-'MPS(calc_process)'!$F$46)))</f>
        <v/>
      </c>
      <c r="G74" s="25" t="str">
        <f>IF(G$6-$B74-1&lt;0,"",EXP(-'MPS(calc_process)'!$F$46*(G$6-$B74-1))*(1-EXP(-'MPS(calc_process)'!$F$46)))</f>
        <v/>
      </c>
      <c r="H74" s="25">
        <f>IF(H$6-$B74-1&lt;0,"",EXP(-'MPS(calc_process)'!$F$46*(H$6-$B74-1))*(1-EXP(-'MPS(calc_process)'!$F$46)))</f>
        <v>0.32967995396436067</v>
      </c>
      <c r="I74" s="25">
        <f>IF(I$6-$B74-1&lt;0,"",EXP(-'MPS(calc_process)'!$F$46*(I$6-$B74-1))*(1-EXP(-'MPS(calc_process)'!$F$46)))</f>
        <v>0.22099108191841771</v>
      </c>
      <c r="J74" s="25">
        <f>IF(J$6-$B74-1&lt;0,"",EXP(-'MPS(calc_process)'!$F$46*(J$6-$B74-1))*(1-EXP(-'MPS(calc_process)'!$F$46)))</f>
        <v>0.14813475220501948</v>
      </c>
      <c r="K74" s="25">
        <f>IF(K$6-$B74-1&lt;0,"",EXP(-'MPS(calc_process)'!$F$46*(K$6-$B74-1))*(1-EXP(-'MPS(calc_process)'!$F$46)))</f>
        <v>9.9297693917546656E-2</v>
      </c>
      <c r="L74" s="25">
        <f>IF(L$6-$B74-1&lt;0,"",EXP(-'MPS(calc_process)'!$F$46*(L$6-$B74-1))*(1-EXP(-'MPS(calc_process)'!$F$46)))</f>
        <v>6.6561234758042709E-2</v>
      </c>
      <c r="M74" s="25">
        <f>IF(M$6-$B74-1&lt;0,"",EXP(-'MPS(calc_process)'!$F$46*(M$6-$B74-1))*(1-EXP(-'MPS(calc_process)'!$F$46)))</f>
        <v>4.4617329947200191E-2</v>
      </c>
      <c r="N74" s="25">
        <f>IF(N$6-$B74-1&lt;0,"",EXP(-'MPS(calc_process)'!$F$46*(N$6-$B74-1))*(1-EXP(-'MPS(calc_process)'!$F$46)))</f>
        <v>2.9907890664194525E-2</v>
      </c>
      <c r="O74" s="108">
        <f>IF(O$6-$B74-1&lt;0,"",EXP(-'MPS(calc_process)'!$F$46*(O$6-$B74-1))*(1-EXP(-'MPS(calc_process)'!$F$46)))</f>
        <v>2.0047858646851744E-2</v>
      </c>
      <c r="P74" s="108">
        <f>IF(P$6-$B74-1&lt;0,"",EXP(-'MPS(calc_process)'!$F$46*(P$6-$B74-1))*(1-EXP(-'MPS(calc_process)'!$F$46)))</f>
        <v>1.3438481531073652E-2</v>
      </c>
      <c r="Q74" s="108">
        <f>IF(Q$6-$B74-1&lt;0,"",EXP(-'MPS(calc_process)'!$F$46*(Q$6-$B74-1))*(1-EXP(-'MPS(calc_process)'!$F$46)))</f>
        <v>9.0080835585583784E-3</v>
      </c>
      <c r="R74" s="108">
        <f>IF(R$6-$B74-1&lt;0,"",EXP(-'MPS(calc_process)'!$F$46*(R$6-$B74-1))*(1-EXP(-'MPS(calc_process)'!$F$46)))</f>
        <v>6.0382989856657384E-3</v>
      </c>
      <c r="S74" s="108">
        <f>IF(S$6-$B74-1&lt;0,"",EXP(-'MPS(calc_process)'!$F$46*(S$6-$B74-1))*(1-EXP(-'MPS(calc_process)'!$F$46)))</f>
        <v>4.0475928540484101E-3</v>
      </c>
      <c r="T74" s="108">
        <f>IF(T$6-$B74-1&lt;0,"",EXP(-'MPS(calc_process)'!$F$46*(T$6-$B74-1))*(1-EXP(-'MPS(calc_process)'!$F$46)))</f>
        <v>2.7131826282592543E-3</v>
      </c>
    </row>
    <row r="75" spans="1:20" x14ac:dyDescent="0.2">
      <c r="A75" s="94"/>
      <c r="B75" s="104">
        <v>6</v>
      </c>
      <c r="C75" s="25" t="str">
        <f>IF(C$6-$B75-1&lt;0,"",EXP(-'MPS(calc_process)'!$F$46*(C$6-$B75-1))*(1-EXP(-'MPS(calc_process)'!$F$46)))</f>
        <v/>
      </c>
      <c r="D75" s="25" t="str">
        <f>IF(D$6-$B75-1&lt;0,"",EXP(-'MPS(calc_process)'!$F$46*(D$6-$B75-1))*(1-EXP(-'MPS(calc_process)'!$F$46)))</f>
        <v/>
      </c>
      <c r="E75" s="25" t="str">
        <f>IF(E$6-$B75-1&lt;0,"",EXP(-'MPS(calc_process)'!$F$46*(E$6-$B75-1))*(1-EXP(-'MPS(calc_process)'!$F$46)))</f>
        <v/>
      </c>
      <c r="F75" s="25" t="str">
        <f>IF(F$6-$B75-1&lt;0,"",EXP(-'MPS(calc_process)'!$F$46*(F$6-$B75-1))*(1-EXP(-'MPS(calc_process)'!$F$46)))</f>
        <v/>
      </c>
      <c r="G75" s="25" t="str">
        <f>IF(G$6-$B75-1&lt;0,"",EXP(-'MPS(calc_process)'!$F$46*(G$6-$B75-1))*(1-EXP(-'MPS(calc_process)'!$F$46)))</f>
        <v/>
      </c>
      <c r="H75" s="25" t="str">
        <f>IF(H$6-$B75-1&lt;0,"",EXP(-'MPS(calc_process)'!$F$46*(H$6-$B75-1))*(1-EXP(-'MPS(calc_process)'!$F$46)))</f>
        <v/>
      </c>
      <c r="I75" s="25">
        <f>IF(I$6-$B75-1&lt;0,"",EXP(-'MPS(calc_process)'!$F$46*(I$6-$B75-1))*(1-EXP(-'MPS(calc_process)'!$F$46)))</f>
        <v>0.32967995396436067</v>
      </c>
      <c r="J75" s="25">
        <f>IF(J$6-$B75-1&lt;0,"",EXP(-'MPS(calc_process)'!$F$46*(J$6-$B75-1))*(1-EXP(-'MPS(calc_process)'!$F$46)))</f>
        <v>0.22099108191841771</v>
      </c>
      <c r="K75" s="25">
        <f>IF(K$6-$B75-1&lt;0,"",EXP(-'MPS(calc_process)'!$F$46*(K$6-$B75-1))*(1-EXP(-'MPS(calc_process)'!$F$46)))</f>
        <v>0.14813475220501948</v>
      </c>
      <c r="L75" s="25">
        <f>IF(L$6-$B75-1&lt;0,"",EXP(-'MPS(calc_process)'!$F$46*(L$6-$B75-1))*(1-EXP(-'MPS(calc_process)'!$F$46)))</f>
        <v>9.9297693917546656E-2</v>
      </c>
      <c r="M75" s="25">
        <f>IF(M$6-$B75-1&lt;0,"",EXP(-'MPS(calc_process)'!$F$46*(M$6-$B75-1))*(1-EXP(-'MPS(calc_process)'!$F$46)))</f>
        <v>6.6561234758042709E-2</v>
      </c>
      <c r="N75" s="25">
        <f>IF(N$6-$B75-1&lt;0,"",EXP(-'MPS(calc_process)'!$F$46*(N$6-$B75-1))*(1-EXP(-'MPS(calc_process)'!$F$46)))</f>
        <v>4.4617329947200191E-2</v>
      </c>
      <c r="O75" s="108">
        <f>IF(O$6-$B75-1&lt;0,"",EXP(-'MPS(calc_process)'!$F$46*(O$6-$B75-1))*(1-EXP(-'MPS(calc_process)'!$F$46)))</f>
        <v>2.9907890664194525E-2</v>
      </c>
      <c r="P75" s="108">
        <f>IF(P$6-$B75-1&lt;0,"",EXP(-'MPS(calc_process)'!$F$46*(P$6-$B75-1))*(1-EXP(-'MPS(calc_process)'!$F$46)))</f>
        <v>2.0047858646851744E-2</v>
      </c>
      <c r="Q75" s="108">
        <f>IF(Q$6-$B75-1&lt;0,"",EXP(-'MPS(calc_process)'!$F$46*(Q$6-$B75-1))*(1-EXP(-'MPS(calc_process)'!$F$46)))</f>
        <v>1.3438481531073652E-2</v>
      </c>
      <c r="R75" s="108">
        <f>IF(R$6-$B75-1&lt;0,"",EXP(-'MPS(calc_process)'!$F$46*(R$6-$B75-1))*(1-EXP(-'MPS(calc_process)'!$F$46)))</f>
        <v>9.0080835585583784E-3</v>
      </c>
      <c r="S75" s="108">
        <f>IF(S$6-$B75-1&lt;0,"",EXP(-'MPS(calc_process)'!$F$46*(S$6-$B75-1))*(1-EXP(-'MPS(calc_process)'!$F$46)))</f>
        <v>6.0382989856657384E-3</v>
      </c>
      <c r="T75" s="108">
        <f>IF(T$6-$B75-1&lt;0,"",EXP(-'MPS(calc_process)'!$F$46*(T$6-$B75-1))*(1-EXP(-'MPS(calc_process)'!$F$46)))</f>
        <v>4.0475928540484101E-3</v>
      </c>
    </row>
    <row r="76" spans="1:20" x14ac:dyDescent="0.2">
      <c r="A76" s="94"/>
      <c r="B76" s="104">
        <v>7</v>
      </c>
      <c r="C76" s="25" t="str">
        <f>IF(C$6-$B76-1&lt;0,"",EXP(-'MPS(calc_process)'!$F$46*(C$6-$B76-1))*(1-EXP(-'MPS(calc_process)'!$F$46)))</f>
        <v/>
      </c>
      <c r="D76" s="25" t="str">
        <f>IF(D$6-$B76-1&lt;0,"",EXP(-'MPS(calc_process)'!$F$46*(D$6-$B76-1))*(1-EXP(-'MPS(calc_process)'!$F$46)))</f>
        <v/>
      </c>
      <c r="E76" s="25" t="str">
        <f>IF(E$6-$B76-1&lt;0,"",EXP(-'MPS(calc_process)'!$F$46*(E$6-$B76-1))*(1-EXP(-'MPS(calc_process)'!$F$46)))</f>
        <v/>
      </c>
      <c r="F76" s="25" t="str">
        <f>IF(F$6-$B76-1&lt;0,"",EXP(-'MPS(calc_process)'!$F$46*(F$6-$B76-1))*(1-EXP(-'MPS(calc_process)'!$F$46)))</f>
        <v/>
      </c>
      <c r="G76" s="25" t="str">
        <f>IF(G$6-$B76-1&lt;0,"",EXP(-'MPS(calc_process)'!$F$46*(G$6-$B76-1))*(1-EXP(-'MPS(calc_process)'!$F$46)))</f>
        <v/>
      </c>
      <c r="H76" s="25" t="str">
        <f>IF(H$6-$B76-1&lt;0,"",EXP(-'MPS(calc_process)'!$F$46*(H$6-$B76-1))*(1-EXP(-'MPS(calc_process)'!$F$46)))</f>
        <v/>
      </c>
      <c r="I76" s="25" t="str">
        <f>IF(I$6-$B76-1&lt;0,"",EXP(-'MPS(calc_process)'!$F$46*(I$6-$B76-1))*(1-EXP(-'MPS(calc_process)'!$F$46)))</f>
        <v/>
      </c>
      <c r="J76" s="25">
        <f>IF(J$6-$B76-1&lt;0,"",EXP(-'MPS(calc_process)'!$F$46*(J$6-$B76-1))*(1-EXP(-'MPS(calc_process)'!$F$46)))</f>
        <v>0.32967995396436067</v>
      </c>
      <c r="K76" s="25">
        <f>IF(K$6-$B76-1&lt;0,"",EXP(-'MPS(calc_process)'!$F$46*(K$6-$B76-1))*(1-EXP(-'MPS(calc_process)'!$F$46)))</f>
        <v>0.22099108191841771</v>
      </c>
      <c r="L76" s="25">
        <f>IF(L$6-$B76-1&lt;0,"",EXP(-'MPS(calc_process)'!$F$46*(L$6-$B76-1))*(1-EXP(-'MPS(calc_process)'!$F$46)))</f>
        <v>0.14813475220501948</v>
      </c>
      <c r="M76" s="25">
        <f>IF(M$6-$B76-1&lt;0,"",EXP(-'MPS(calc_process)'!$F$46*(M$6-$B76-1))*(1-EXP(-'MPS(calc_process)'!$F$46)))</f>
        <v>9.9297693917546656E-2</v>
      </c>
      <c r="N76" s="25">
        <f>IF(N$6-$B76-1&lt;0,"",EXP(-'MPS(calc_process)'!$F$46*(N$6-$B76-1))*(1-EXP(-'MPS(calc_process)'!$F$46)))</f>
        <v>6.6561234758042709E-2</v>
      </c>
      <c r="O76" s="108">
        <f>IF(O$6-$B76-1&lt;0,"",EXP(-'MPS(calc_process)'!$F$46*(O$6-$B76-1))*(1-EXP(-'MPS(calc_process)'!$F$46)))</f>
        <v>4.4617329947200191E-2</v>
      </c>
      <c r="P76" s="108">
        <f>IF(P$6-$B76-1&lt;0,"",EXP(-'MPS(calc_process)'!$F$46*(P$6-$B76-1))*(1-EXP(-'MPS(calc_process)'!$F$46)))</f>
        <v>2.9907890664194525E-2</v>
      </c>
      <c r="Q76" s="108">
        <f>IF(Q$6-$B76-1&lt;0,"",EXP(-'MPS(calc_process)'!$F$46*(Q$6-$B76-1))*(1-EXP(-'MPS(calc_process)'!$F$46)))</f>
        <v>2.0047858646851744E-2</v>
      </c>
      <c r="R76" s="108">
        <f>IF(R$6-$B76-1&lt;0,"",EXP(-'MPS(calc_process)'!$F$46*(R$6-$B76-1))*(1-EXP(-'MPS(calc_process)'!$F$46)))</f>
        <v>1.3438481531073652E-2</v>
      </c>
      <c r="S76" s="108">
        <f>IF(S$6-$B76-1&lt;0,"",EXP(-'MPS(calc_process)'!$F$46*(S$6-$B76-1))*(1-EXP(-'MPS(calc_process)'!$F$46)))</f>
        <v>9.0080835585583784E-3</v>
      </c>
      <c r="T76" s="108">
        <f>IF(T$6-$B76-1&lt;0,"",EXP(-'MPS(calc_process)'!$F$46*(T$6-$B76-1))*(1-EXP(-'MPS(calc_process)'!$F$46)))</f>
        <v>6.0382989856657384E-3</v>
      </c>
    </row>
    <row r="77" spans="1:20" x14ac:dyDescent="0.2">
      <c r="A77" s="94"/>
      <c r="B77" s="104">
        <v>8</v>
      </c>
      <c r="C77" s="25" t="str">
        <f>IF(C$6-$B77-1&lt;0,"",EXP(-'MPS(calc_process)'!$F$46*(C$6-$B77-1))*(1-EXP(-'MPS(calc_process)'!$F$46)))</f>
        <v/>
      </c>
      <c r="D77" s="25" t="str">
        <f>IF(D$6-$B77-1&lt;0,"",EXP(-'MPS(calc_process)'!$F$46*(D$6-$B77-1))*(1-EXP(-'MPS(calc_process)'!$F$46)))</f>
        <v/>
      </c>
      <c r="E77" s="25" t="str">
        <f>IF(E$6-$B77-1&lt;0,"",EXP(-'MPS(calc_process)'!$F$46*(E$6-$B77-1))*(1-EXP(-'MPS(calc_process)'!$F$46)))</f>
        <v/>
      </c>
      <c r="F77" s="25" t="str">
        <f>IF(F$6-$B77-1&lt;0,"",EXP(-'MPS(calc_process)'!$F$46*(F$6-$B77-1))*(1-EXP(-'MPS(calc_process)'!$F$46)))</f>
        <v/>
      </c>
      <c r="G77" s="25" t="str">
        <f>IF(G$6-$B77-1&lt;0,"",EXP(-'MPS(calc_process)'!$F$46*(G$6-$B77-1))*(1-EXP(-'MPS(calc_process)'!$F$46)))</f>
        <v/>
      </c>
      <c r="H77" s="25" t="str">
        <f>IF(H$6-$B77-1&lt;0,"",EXP(-'MPS(calc_process)'!$F$46*(H$6-$B77-1))*(1-EXP(-'MPS(calc_process)'!$F$46)))</f>
        <v/>
      </c>
      <c r="I77" s="25" t="str">
        <f>IF(I$6-$B77-1&lt;0,"",EXP(-'MPS(calc_process)'!$F$46*(I$6-$B77-1))*(1-EXP(-'MPS(calc_process)'!$F$46)))</f>
        <v/>
      </c>
      <c r="J77" s="25" t="str">
        <f>IF(J$6-$B77-1&lt;0,"",EXP(-'MPS(calc_process)'!$F$46*(J$6-$B77-1))*(1-EXP(-'MPS(calc_process)'!$F$46)))</f>
        <v/>
      </c>
      <c r="K77" s="25">
        <f>IF(K$6-$B77-1&lt;0,"",EXP(-'MPS(calc_process)'!$F$46*(K$6-$B77-1))*(1-EXP(-'MPS(calc_process)'!$F$46)))</f>
        <v>0.32967995396436067</v>
      </c>
      <c r="L77" s="25">
        <f>IF(L$6-$B77-1&lt;0,"",EXP(-'MPS(calc_process)'!$F$46*(L$6-$B77-1))*(1-EXP(-'MPS(calc_process)'!$F$46)))</f>
        <v>0.22099108191841771</v>
      </c>
      <c r="M77" s="25">
        <f>IF(M$6-$B77-1&lt;0,"",EXP(-'MPS(calc_process)'!$F$46*(M$6-$B77-1))*(1-EXP(-'MPS(calc_process)'!$F$46)))</f>
        <v>0.14813475220501948</v>
      </c>
      <c r="N77" s="25">
        <f>IF(N$6-$B77-1&lt;0,"",EXP(-'MPS(calc_process)'!$F$46*(N$6-$B77-1))*(1-EXP(-'MPS(calc_process)'!$F$46)))</f>
        <v>9.9297693917546656E-2</v>
      </c>
      <c r="O77" s="108">
        <f>IF(O$6-$B77-1&lt;0,"",EXP(-'MPS(calc_process)'!$F$46*(O$6-$B77-1))*(1-EXP(-'MPS(calc_process)'!$F$46)))</f>
        <v>6.6561234758042709E-2</v>
      </c>
      <c r="P77" s="108">
        <f>IF(P$6-$B77-1&lt;0,"",EXP(-'MPS(calc_process)'!$F$46*(P$6-$B77-1))*(1-EXP(-'MPS(calc_process)'!$F$46)))</f>
        <v>4.4617329947200191E-2</v>
      </c>
      <c r="Q77" s="108">
        <f>IF(Q$6-$B77-1&lt;0,"",EXP(-'MPS(calc_process)'!$F$46*(Q$6-$B77-1))*(1-EXP(-'MPS(calc_process)'!$F$46)))</f>
        <v>2.9907890664194525E-2</v>
      </c>
      <c r="R77" s="108">
        <f>IF(R$6-$B77-1&lt;0,"",EXP(-'MPS(calc_process)'!$F$46*(R$6-$B77-1))*(1-EXP(-'MPS(calc_process)'!$F$46)))</f>
        <v>2.0047858646851744E-2</v>
      </c>
      <c r="S77" s="108">
        <f>IF(S$6-$B77-1&lt;0,"",EXP(-'MPS(calc_process)'!$F$46*(S$6-$B77-1))*(1-EXP(-'MPS(calc_process)'!$F$46)))</f>
        <v>1.3438481531073652E-2</v>
      </c>
      <c r="T77" s="108">
        <f>IF(T$6-$B77-1&lt;0,"",EXP(-'MPS(calc_process)'!$F$46*(T$6-$B77-1))*(1-EXP(-'MPS(calc_process)'!$F$46)))</f>
        <v>9.0080835585583784E-3</v>
      </c>
    </row>
    <row r="78" spans="1:20" x14ac:dyDescent="0.2">
      <c r="A78" s="94"/>
      <c r="B78" s="104">
        <v>9</v>
      </c>
      <c r="C78" s="25" t="str">
        <f>IF(C$6-$B78-1&lt;0,"",EXP(-'MPS(calc_process)'!$F$46*(C$6-$B78-1))*(1-EXP(-'MPS(calc_process)'!$F$46)))</f>
        <v/>
      </c>
      <c r="D78" s="25" t="str">
        <f>IF(D$6-$B78-1&lt;0,"",EXP(-'MPS(calc_process)'!$F$46*(D$6-$B78-1))*(1-EXP(-'MPS(calc_process)'!$F$46)))</f>
        <v/>
      </c>
      <c r="E78" s="25" t="str">
        <f>IF(E$6-$B78-1&lt;0,"",EXP(-'MPS(calc_process)'!$F$46*(E$6-$B78-1))*(1-EXP(-'MPS(calc_process)'!$F$46)))</f>
        <v/>
      </c>
      <c r="F78" s="25" t="str">
        <f>IF(F$6-$B78-1&lt;0,"",EXP(-'MPS(calc_process)'!$F$46*(F$6-$B78-1))*(1-EXP(-'MPS(calc_process)'!$F$46)))</f>
        <v/>
      </c>
      <c r="G78" s="25" t="str">
        <f>IF(G$6-$B78-1&lt;0,"",EXP(-'MPS(calc_process)'!$F$46*(G$6-$B78-1))*(1-EXP(-'MPS(calc_process)'!$F$46)))</f>
        <v/>
      </c>
      <c r="H78" s="25" t="str">
        <f>IF(H$6-$B78-1&lt;0,"",EXP(-'MPS(calc_process)'!$F$46*(H$6-$B78-1))*(1-EXP(-'MPS(calc_process)'!$F$46)))</f>
        <v/>
      </c>
      <c r="I78" s="25" t="str">
        <f>IF(I$6-$B78-1&lt;0,"",EXP(-'MPS(calc_process)'!$F$46*(I$6-$B78-1))*(1-EXP(-'MPS(calc_process)'!$F$46)))</f>
        <v/>
      </c>
      <c r="J78" s="25" t="str">
        <f>IF(J$6-$B78-1&lt;0,"",EXP(-'MPS(calc_process)'!$F$46*(J$6-$B78-1))*(1-EXP(-'MPS(calc_process)'!$F$46)))</f>
        <v/>
      </c>
      <c r="K78" s="25" t="str">
        <f>IF(K$6-$B78-1&lt;0,"",EXP(-'MPS(calc_process)'!$F$46*(K$6-$B78-1))*(1-EXP(-'MPS(calc_process)'!$F$46)))</f>
        <v/>
      </c>
      <c r="L78" s="25">
        <f>IF(L$6-$B78-1&lt;0,"",EXP(-'MPS(calc_process)'!$F$46*(L$6-$B78-1))*(1-EXP(-'MPS(calc_process)'!$F$46)))</f>
        <v>0.32967995396436067</v>
      </c>
      <c r="M78" s="25">
        <f>IF(M$6-$B78-1&lt;0,"",EXP(-'MPS(calc_process)'!$F$46*(M$6-$B78-1))*(1-EXP(-'MPS(calc_process)'!$F$46)))</f>
        <v>0.22099108191841771</v>
      </c>
      <c r="N78" s="25">
        <f>IF(N$6-$B78-1&lt;0,"",EXP(-'MPS(calc_process)'!$F$46*(N$6-$B78-1))*(1-EXP(-'MPS(calc_process)'!$F$46)))</f>
        <v>0.14813475220501948</v>
      </c>
      <c r="O78" s="108">
        <f>IF(O$6-$B78-1&lt;0,"",EXP(-'MPS(calc_process)'!$F$46*(O$6-$B78-1))*(1-EXP(-'MPS(calc_process)'!$F$46)))</f>
        <v>9.9297693917546656E-2</v>
      </c>
      <c r="P78" s="108">
        <f>IF(P$6-$B78-1&lt;0,"",EXP(-'MPS(calc_process)'!$F$46*(P$6-$B78-1))*(1-EXP(-'MPS(calc_process)'!$F$46)))</f>
        <v>6.6561234758042709E-2</v>
      </c>
      <c r="Q78" s="108">
        <f>IF(Q$6-$B78-1&lt;0,"",EXP(-'MPS(calc_process)'!$F$46*(Q$6-$B78-1))*(1-EXP(-'MPS(calc_process)'!$F$46)))</f>
        <v>4.4617329947200191E-2</v>
      </c>
      <c r="R78" s="108">
        <f>IF(R$6-$B78-1&lt;0,"",EXP(-'MPS(calc_process)'!$F$46*(R$6-$B78-1))*(1-EXP(-'MPS(calc_process)'!$F$46)))</f>
        <v>2.9907890664194525E-2</v>
      </c>
      <c r="S78" s="108">
        <f>IF(S$6-$B78-1&lt;0,"",EXP(-'MPS(calc_process)'!$F$46*(S$6-$B78-1))*(1-EXP(-'MPS(calc_process)'!$F$46)))</f>
        <v>2.0047858646851744E-2</v>
      </c>
      <c r="T78" s="108">
        <f>IF(T$6-$B78-1&lt;0,"",EXP(-'MPS(calc_process)'!$F$46*(T$6-$B78-1))*(1-EXP(-'MPS(calc_process)'!$F$46)))</f>
        <v>1.3438481531073652E-2</v>
      </c>
    </row>
    <row r="79" spans="1:20" x14ac:dyDescent="0.2">
      <c r="A79" s="94"/>
      <c r="B79" s="104">
        <v>10</v>
      </c>
      <c r="C79" s="25" t="str">
        <f>IF(C$6-$B79-1&lt;0,"",EXP(-'MPS(calc_process)'!$F$46*(C$6-$B79-1))*(1-EXP(-'MPS(calc_process)'!$F$46)))</f>
        <v/>
      </c>
      <c r="D79" s="25" t="str">
        <f>IF(D$6-$B79-1&lt;0,"",EXP(-'MPS(calc_process)'!$F$46*(D$6-$B79-1))*(1-EXP(-'MPS(calc_process)'!$F$46)))</f>
        <v/>
      </c>
      <c r="E79" s="25" t="str">
        <f>IF(E$6-$B79-1&lt;0,"",EXP(-'MPS(calc_process)'!$F$46*(E$6-$B79-1))*(1-EXP(-'MPS(calc_process)'!$F$46)))</f>
        <v/>
      </c>
      <c r="F79" s="25" t="str">
        <f>IF(F$6-$B79-1&lt;0,"",EXP(-'MPS(calc_process)'!$F$46*(F$6-$B79-1))*(1-EXP(-'MPS(calc_process)'!$F$46)))</f>
        <v/>
      </c>
      <c r="G79" s="25" t="str">
        <f>IF(G$6-$B79-1&lt;0,"",EXP(-'MPS(calc_process)'!$F$46*(G$6-$B79-1))*(1-EXP(-'MPS(calc_process)'!$F$46)))</f>
        <v/>
      </c>
      <c r="H79" s="25" t="str">
        <f>IF(H$6-$B79-1&lt;0,"",EXP(-'MPS(calc_process)'!$F$46*(H$6-$B79-1))*(1-EXP(-'MPS(calc_process)'!$F$46)))</f>
        <v/>
      </c>
      <c r="I79" s="25" t="str">
        <f>IF(I$6-$B79-1&lt;0,"",EXP(-'MPS(calc_process)'!$F$46*(I$6-$B79-1))*(1-EXP(-'MPS(calc_process)'!$F$46)))</f>
        <v/>
      </c>
      <c r="J79" s="25" t="str">
        <f>IF(J$6-$B79-1&lt;0,"",EXP(-'MPS(calc_process)'!$F$46*(J$6-$B79-1))*(1-EXP(-'MPS(calc_process)'!$F$46)))</f>
        <v/>
      </c>
      <c r="K79" s="25" t="str">
        <f>IF(K$6-$B79-1&lt;0,"",EXP(-'MPS(calc_process)'!$F$46*(K$6-$B79-1))*(1-EXP(-'MPS(calc_process)'!$F$46)))</f>
        <v/>
      </c>
      <c r="L79" s="25" t="str">
        <f>IF(L$6-$B79-1&lt;0,"",EXP(-'MPS(calc_process)'!$F$46*(L$6-$B79-1))*(1-EXP(-'MPS(calc_process)'!$F$46)))</f>
        <v/>
      </c>
      <c r="M79" s="25">
        <f>IF(M$6-$B79-1&lt;0,"",EXP(-'MPS(calc_process)'!$F$46*(M$6-$B79-1))*(1-EXP(-'MPS(calc_process)'!$F$46)))</f>
        <v>0.32967995396436067</v>
      </c>
      <c r="N79" s="25">
        <f>IF(N$6-$B79-1&lt;0,"",EXP(-'MPS(calc_process)'!$F$46*(N$6-$B79-1))*(1-EXP(-'MPS(calc_process)'!$F$46)))</f>
        <v>0.22099108191841771</v>
      </c>
      <c r="O79" s="108">
        <f>IF(O$6-$B79-1&lt;0,"",EXP(-'MPS(calc_process)'!$F$46*(O$6-$B79-1))*(1-EXP(-'MPS(calc_process)'!$F$46)))</f>
        <v>0.14813475220501948</v>
      </c>
      <c r="P79" s="108">
        <f>IF(P$6-$B79-1&lt;0,"",EXP(-'MPS(calc_process)'!$F$46*(P$6-$B79-1))*(1-EXP(-'MPS(calc_process)'!$F$46)))</f>
        <v>9.9297693917546656E-2</v>
      </c>
      <c r="Q79" s="108">
        <f>IF(Q$6-$B79-1&lt;0,"",EXP(-'MPS(calc_process)'!$F$46*(Q$6-$B79-1))*(1-EXP(-'MPS(calc_process)'!$F$46)))</f>
        <v>6.6561234758042709E-2</v>
      </c>
      <c r="R79" s="108">
        <f>IF(R$6-$B79-1&lt;0,"",EXP(-'MPS(calc_process)'!$F$46*(R$6-$B79-1))*(1-EXP(-'MPS(calc_process)'!$F$46)))</f>
        <v>4.4617329947200191E-2</v>
      </c>
      <c r="S79" s="108">
        <f>IF(S$6-$B79-1&lt;0,"",EXP(-'MPS(calc_process)'!$F$46*(S$6-$B79-1))*(1-EXP(-'MPS(calc_process)'!$F$46)))</f>
        <v>2.9907890664194525E-2</v>
      </c>
      <c r="T79" s="108">
        <f>IF(T$6-$B79-1&lt;0,"",EXP(-'MPS(calc_process)'!$F$46*(T$6-$B79-1))*(1-EXP(-'MPS(calc_process)'!$F$46)))</f>
        <v>2.0047858646851744E-2</v>
      </c>
    </row>
    <row r="80" spans="1:20" x14ac:dyDescent="0.2">
      <c r="A80" s="94"/>
      <c r="B80" s="104">
        <v>11</v>
      </c>
      <c r="C80" s="25" t="str">
        <f>IF(C$6-$B80-1&lt;0,"",EXP(-'MPS(calc_process)'!$F$46*(C$6-$B80-1))*(1-EXP(-'MPS(calc_process)'!$F$46)))</f>
        <v/>
      </c>
      <c r="D80" s="25" t="str">
        <f>IF(D$6-$B80-1&lt;0,"",EXP(-'MPS(calc_process)'!$F$46*(D$6-$B80-1))*(1-EXP(-'MPS(calc_process)'!$F$46)))</f>
        <v/>
      </c>
      <c r="E80" s="25" t="str">
        <f>IF(E$6-$B80-1&lt;0,"",EXP(-'MPS(calc_process)'!$F$46*(E$6-$B80-1))*(1-EXP(-'MPS(calc_process)'!$F$46)))</f>
        <v/>
      </c>
      <c r="F80" s="25" t="str">
        <f>IF(F$6-$B80-1&lt;0,"",EXP(-'MPS(calc_process)'!$F$46*(F$6-$B80-1))*(1-EXP(-'MPS(calc_process)'!$F$46)))</f>
        <v/>
      </c>
      <c r="G80" s="25" t="str">
        <f>IF(G$6-$B80-1&lt;0,"",EXP(-'MPS(calc_process)'!$F$46*(G$6-$B80-1))*(1-EXP(-'MPS(calc_process)'!$F$46)))</f>
        <v/>
      </c>
      <c r="H80" s="25" t="str">
        <f>IF(H$6-$B80-1&lt;0,"",EXP(-'MPS(calc_process)'!$F$46*(H$6-$B80-1))*(1-EXP(-'MPS(calc_process)'!$F$46)))</f>
        <v/>
      </c>
      <c r="I80" s="25" t="str">
        <f>IF(I$6-$B80-1&lt;0,"",EXP(-'MPS(calc_process)'!$F$46*(I$6-$B80-1))*(1-EXP(-'MPS(calc_process)'!$F$46)))</f>
        <v/>
      </c>
      <c r="J80" s="25" t="str">
        <f>IF(J$6-$B80-1&lt;0,"",EXP(-'MPS(calc_process)'!$F$46*(J$6-$B80-1))*(1-EXP(-'MPS(calc_process)'!$F$46)))</f>
        <v/>
      </c>
      <c r="K80" s="25" t="str">
        <f>IF(K$6-$B80-1&lt;0,"",EXP(-'MPS(calc_process)'!$F$46*(K$6-$B80-1))*(1-EXP(-'MPS(calc_process)'!$F$46)))</f>
        <v/>
      </c>
      <c r="L80" s="25" t="str">
        <f>IF(L$6-$B80-1&lt;0,"",EXP(-'MPS(calc_process)'!$F$46*(L$6-$B80-1))*(1-EXP(-'MPS(calc_process)'!$F$46)))</f>
        <v/>
      </c>
      <c r="M80" s="25" t="str">
        <f>IF(M$6-$B80-1&lt;0,"",EXP(-'MPS(calc_process)'!$F$46*(M$6-$B80-1))*(1-EXP(-'MPS(calc_process)'!$F$46)))</f>
        <v/>
      </c>
      <c r="N80" s="25">
        <f>IF(N$6-$B80-1&lt;0,"",EXP(-'MPS(calc_process)'!$F$46*(N$6-$B80-1))*(1-EXP(-'MPS(calc_process)'!$F$46)))</f>
        <v>0.32967995396436067</v>
      </c>
      <c r="O80" s="108">
        <f>IF(O$6-$B80-1&lt;0,"",EXP(-'MPS(calc_process)'!$F$46*(O$6-$B80-1))*(1-EXP(-'MPS(calc_process)'!$F$46)))</f>
        <v>0.22099108191841771</v>
      </c>
      <c r="P80" s="108">
        <f>IF(P$6-$B80-1&lt;0,"",EXP(-'MPS(calc_process)'!$F$46*(P$6-$B80-1))*(1-EXP(-'MPS(calc_process)'!$F$46)))</f>
        <v>0.14813475220501948</v>
      </c>
      <c r="Q80" s="108">
        <f>IF(Q$6-$B80-1&lt;0,"",EXP(-'MPS(calc_process)'!$F$46*(Q$6-$B80-1))*(1-EXP(-'MPS(calc_process)'!$F$46)))</f>
        <v>9.9297693917546656E-2</v>
      </c>
      <c r="R80" s="108">
        <f>IF(R$6-$B80-1&lt;0,"",EXP(-'MPS(calc_process)'!$F$46*(R$6-$B80-1))*(1-EXP(-'MPS(calc_process)'!$F$46)))</f>
        <v>6.6561234758042709E-2</v>
      </c>
      <c r="S80" s="108">
        <f>IF(S$6-$B80-1&lt;0,"",EXP(-'MPS(calc_process)'!$F$46*(S$6-$B80-1))*(1-EXP(-'MPS(calc_process)'!$F$46)))</f>
        <v>4.4617329947200191E-2</v>
      </c>
      <c r="T80" s="108">
        <f>IF(T$6-$B80-1&lt;0,"",EXP(-'MPS(calc_process)'!$F$46*(T$6-$B80-1))*(1-EXP(-'MPS(calc_process)'!$F$46)))</f>
        <v>2.9907890664194525E-2</v>
      </c>
    </row>
    <row r="81" spans="1:20" x14ac:dyDescent="0.2">
      <c r="A81" s="94"/>
      <c r="B81" s="104">
        <v>12</v>
      </c>
      <c r="C81" s="25" t="str">
        <f>IF(C$6-$B81-1&lt;0,"",EXP(-'MPS(calc_process)'!$F$46*(C$6-$B81-1))*(1-EXP(-'MPS(calc_process)'!$F$46)))</f>
        <v/>
      </c>
      <c r="D81" s="25" t="str">
        <f>IF(D$6-$B81-1&lt;0,"",EXP(-'MPS(calc_process)'!$F$46*(D$6-$B81-1))*(1-EXP(-'MPS(calc_process)'!$F$46)))</f>
        <v/>
      </c>
      <c r="E81" s="25" t="str">
        <f>IF(E$6-$B81-1&lt;0,"",EXP(-'MPS(calc_process)'!$F$46*(E$6-$B81-1))*(1-EXP(-'MPS(calc_process)'!$F$46)))</f>
        <v/>
      </c>
      <c r="F81" s="25" t="str">
        <f>IF(F$6-$B81-1&lt;0,"",EXP(-'MPS(calc_process)'!$F$46*(F$6-$B81-1))*(1-EXP(-'MPS(calc_process)'!$F$46)))</f>
        <v/>
      </c>
      <c r="G81" s="25" t="str">
        <f>IF(G$6-$B81-1&lt;0,"",EXP(-'MPS(calc_process)'!$F$46*(G$6-$B81-1))*(1-EXP(-'MPS(calc_process)'!$F$46)))</f>
        <v/>
      </c>
      <c r="H81" s="25" t="str">
        <f>IF(H$6-$B81-1&lt;0,"",EXP(-'MPS(calc_process)'!$F$46*(H$6-$B81-1))*(1-EXP(-'MPS(calc_process)'!$F$46)))</f>
        <v/>
      </c>
      <c r="I81" s="25" t="str">
        <f>IF(I$6-$B81-1&lt;0,"",EXP(-'MPS(calc_process)'!$F$46*(I$6-$B81-1))*(1-EXP(-'MPS(calc_process)'!$F$46)))</f>
        <v/>
      </c>
      <c r="J81" s="25" t="str">
        <f>IF(J$6-$B81-1&lt;0,"",EXP(-'MPS(calc_process)'!$F$46*(J$6-$B81-1))*(1-EXP(-'MPS(calc_process)'!$F$46)))</f>
        <v/>
      </c>
      <c r="K81" s="25" t="str">
        <f>IF(K$6-$B81-1&lt;0,"",EXP(-'MPS(calc_process)'!$F$46*(K$6-$B81-1))*(1-EXP(-'MPS(calc_process)'!$F$46)))</f>
        <v/>
      </c>
      <c r="L81" s="25" t="str">
        <f>IF(L$6-$B81-1&lt;0,"",EXP(-'MPS(calc_process)'!$F$46*(L$6-$B81-1))*(1-EXP(-'MPS(calc_process)'!$F$46)))</f>
        <v/>
      </c>
      <c r="M81" s="25" t="str">
        <f>IF(M$6-$B81-1&lt;0,"",EXP(-'MPS(calc_process)'!$F$46*(M$6-$B81-1))*(1-EXP(-'MPS(calc_process)'!$F$46)))</f>
        <v/>
      </c>
      <c r="N81" s="25" t="str">
        <f>IF(N$6-$B81-1&lt;0,"",EXP(-'MPS(calc_process)'!$F$46*(N$6-$B81-1))*(1-EXP(-'MPS(calc_process)'!$F$46)))</f>
        <v/>
      </c>
      <c r="O81" s="108">
        <f>IF(O$6-$B81-1&lt;0,"",EXP(-'MPS(calc_process)'!$F$46*(O$6-$B81-1))*(1-EXP(-'MPS(calc_process)'!$F$46)))</f>
        <v>0.32967995396436067</v>
      </c>
      <c r="P81" s="108">
        <f>IF(P$6-$B81-1&lt;0,"",EXP(-'MPS(calc_process)'!$F$46*(P$6-$B81-1))*(1-EXP(-'MPS(calc_process)'!$F$46)))</f>
        <v>0.22099108191841771</v>
      </c>
      <c r="Q81" s="108">
        <f>IF(Q$6-$B81-1&lt;0,"",EXP(-'MPS(calc_process)'!$F$46*(Q$6-$B81-1))*(1-EXP(-'MPS(calc_process)'!$F$46)))</f>
        <v>0.14813475220501948</v>
      </c>
      <c r="R81" s="108">
        <f>IF(R$6-$B81-1&lt;0,"",EXP(-'MPS(calc_process)'!$F$46*(R$6-$B81-1))*(1-EXP(-'MPS(calc_process)'!$F$46)))</f>
        <v>9.9297693917546656E-2</v>
      </c>
      <c r="S81" s="108">
        <f>IF(S$6-$B81-1&lt;0,"",EXP(-'MPS(calc_process)'!$F$46*(S$6-$B81-1))*(1-EXP(-'MPS(calc_process)'!$F$46)))</f>
        <v>6.6561234758042709E-2</v>
      </c>
      <c r="T81" s="108">
        <f>IF(T$6-$B81-1&lt;0,"",EXP(-'MPS(calc_process)'!$F$46*(T$6-$B81-1))*(1-EXP(-'MPS(calc_process)'!$F$46)))</f>
        <v>4.4617329947200191E-2</v>
      </c>
    </row>
    <row r="82" spans="1:20" x14ac:dyDescent="0.2">
      <c r="A82" s="94"/>
      <c r="B82" s="104">
        <v>13</v>
      </c>
      <c r="C82" s="25" t="str">
        <f>IF(C$6-$B82&lt;0,"",EXP(-'MPS(calc_process)'!$F$46*(C$6-$B82)/12)*(1-EXP(-'MPS(calc_process)'!$F$46/12)))</f>
        <v/>
      </c>
      <c r="D82" s="25" t="str">
        <f>IF(D$6-$B82&lt;0,"",EXP(-'MPS(calc_process)'!$F$46*(D$6-$B82)/12)*(1-EXP(-'MPS(calc_process)'!$F$46/12)))</f>
        <v/>
      </c>
      <c r="E82" s="25" t="str">
        <f>IF(E$6-$B82&lt;0,"",EXP(-'MPS(calc_process)'!$F$46*(E$6-$B82)/12)*(1-EXP(-'MPS(calc_process)'!$F$46/12)))</f>
        <v/>
      </c>
      <c r="F82" s="25" t="str">
        <f>IF(F$6-$B82&lt;0,"",EXP(-'MPS(calc_process)'!$F$46*(F$6-$B82)/12)*(1-EXP(-'MPS(calc_process)'!$F$46/12)))</f>
        <v/>
      </c>
      <c r="G82" s="25" t="str">
        <f>IF(G$6-$B82&lt;0,"",EXP(-'MPS(calc_process)'!$F$46*(G$6-$B82)/12)*(1-EXP(-'MPS(calc_process)'!$F$46/12)))</f>
        <v/>
      </c>
      <c r="H82" s="25" t="str">
        <f>IF(H$6-$B82&lt;0,"",EXP(-'MPS(calc_process)'!$F$46*(H$6-$B82)/12)*(1-EXP(-'MPS(calc_process)'!$F$46/12)))</f>
        <v/>
      </c>
      <c r="I82" s="25" t="str">
        <f>IF(I$6-$B82&lt;0,"",EXP(-'MPS(calc_process)'!$F$46*(I$6-$B82)/12)*(1-EXP(-'MPS(calc_process)'!$F$46/12)))</f>
        <v/>
      </c>
      <c r="J82" s="25" t="str">
        <f>IF(J$6-$B82&lt;0,"",EXP(-'MPS(calc_process)'!$F$46*(J$6-$B82)/12)*(1-EXP(-'MPS(calc_process)'!$F$46/12)))</f>
        <v/>
      </c>
      <c r="K82" s="25" t="str">
        <f>IF(K$6-$B82&lt;0,"",EXP(-'MPS(calc_process)'!$F$46*(K$6-$B82)/12)*(1-EXP(-'MPS(calc_process)'!$F$46/12)))</f>
        <v/>
      </c>
      <c r="L82" s="25" t="str">
        <f>IF(L$6-$B82&lt;0,"",EXP(-'MPS(calc_process)'!$F$46*(L$6-$B82)/12)*(1-EXP(-'MPS(calc_process)'!$F$46/12)))</f>
        <v/>
      </c>
      <c r="M82" s="25" t="str">
        <f>IF(M$6-$B82&lt;0,"",EXP(-'MPS(calc_process)'!$F$46*(M$6-$B82)/12)*(1-EXP(-'MPS(calc_process)'!$F$46/12)))</f>
        <v/>
      </c>
      <c r="N82" s="25" t="str">
        <f>IF(N$6-$B82&lt;0,"",EXP(-'MPS(calc_process)'!$F$46*(N$6-$B82)/12)*(1-EXP(-'MPS(calc_process)'!$F$46/12)))</f>
        <v/>
      </c>
      <c r="O82" s="108" t="str">
        <f>IF(O$6-$B82-1&lt;0,"",EXP(-'MPS(calc_process)'!$F$46*(O$6-$B82-1))*(1-EXP(-'MPS(calc_process)'!$F$46)))</f>
        <v/>
      </c>
      <c r="P82" s="108">
        <f>IF(P$6-$B82-1&lt;0,"",EXP(-'MPS(calc_process)'!$F$46*(P$6-$B82-1))*(1-EXP(-'MPS(calc_process)'!$F$46)))</f>
        <v>0.32967995396436067</v>
      </c>
      <c r="Q82" s="108">
        <f>IF(Q$6-$B82-1&lt;0,"",EXP(-'MPS(calc_process)'!$F$46*(Q$6-$B82-1))*(1-EXP(-'MPS(calc_process)'!$F$46)))</f>
        <v>0.22099108191841771</v>
      </c>
      <c r="R82" s="108">
        <f>IF(R$6-$B82-1&lt;0,"",EXP(-'MPS(calc_process)'!$F$46*(R$6-$B82-1))*(1-EXP(-'MPS(calc_process)'!$F$46)))</f>
        <v>0.14813475220501948</v>
      </c>
      <c r="S82" s="108">
        <f>IF(S$6-$B82-1&lt;0,"",EXP(-'MPS(calc_process)'!$F$46*(S$6-$B82-1))*(1-EXP(-'MPS(calc_process)'!$F$46)))</f>
        <v>9.9297693917546656E-2</v>
      </c>
      <c r="T82" s="108">
        <f>IF(T$6-$B82-1&lt;0,"",EXP(-'MPS(calc_process)'!$F$46*(T$6-$B82-1))*(1-EXP(-'MPS(calc_process)'!$F$46)))</f>
        <v>6.6561234758042709E-2</v>
      </c>
    </row>
    <row r="83" spans="1:20" x14ac:dyDescent="0.2">
      <c r="A83" s="94"/>
      <c r="B83" s="104">
        <v>14</v>
      </c>
      <c r="C83" s="25" t="str">
        <f>IF(C$6-$B83&lt;0,"",EXP(-'MPS(calc_process)'!$F$46*(C$6-$B83)/12)*(1-EXP(-'MPS(calc_process)'!$F$46/12)))</f>
        <v/>
      </c>
      <c r="D83" s="25" t="str">
        <f>IF(D$6-$B83&lt;0,"",EXP(-'MPS(calc_process)'!$F$46*(D$6-$B83)/12)*(1-EXP(-'MPS(calc_process)'!$F$46/12)))</f>
        <v/>
      </c>
      <c r="E83" s="25" t="str">
        <f>IF(E$6-$B83&lt;0,"",EXP(-'MPS(calc_process)'!$F$46*(E$6-$B83)/12)*(1-EXP(-'MPS(calc_process)'!$F$46/12)))</f>
        <v/>
      </c>
      <c r="F83" s="25" t="str">
        <f>IF(F$6-$B83&lt;0,"",EXP(-'MPS(calc_process)'!$F$46*(F$6-$B83)/12)*(1-EXP(-'MPS(calc_process)'!$F$46/12)))</f>
        <v/>
      </c>
      <c r="G83" s="25" t="str">
        <f>IF(G$6-$B83&lt;0,"",EXP(-'MPS(calc_process)'!$F$46*(G$6-$B83)/12)*(1-EXP(-'MPS(calc_process)'!$F$46/12)))</f>
        <v/>
      </c>
      <c r="H83" s="25" t="str">
        <f>IF(H$6-$B83&lt;0,"",EXP(-'MPS(calc_process)'!$F$46*(H$6-$B83)/12)*(1-EXP(-'MPS(calc_process)'!$F$46/12)))</f>
        <v/>
      </c>
      <c r="I83" s="25" t="str">
        <f>IF(I$6-$B83&lt;0,"",EXP(-'MPS(calc_process)'!$F$46*(I$6-$B83)/12)*(1-EXP(-'MPS(calc_process)'!$F$46/12)))</f>
        <v/>
      </c>
      <c r="J83" s="25" t="str">
        <f>IF(J$6-$B83&lt;0,"",EXP(-'MPS(calc_process)'!$F$46*(J$6-$B83)/12)*(1-EXP(-'MPS(calc_process)'!$F$46/12)))</f>
        <v/>
      </c>
      <c r="K83" s="25" t="str">
        <f>IF(K$6-$B83&lt;0,"",EXP(-'MPS(calc_process)'!$F$46*(K$6-$B83)/12)*(1-EXP(-'MPS(calc_process)'!$F$46/12)))</f>
        <v/>
      </c>
      <c r="L83" s="25" t="str">
        <f>IF(L$6-$B83&lt;0,"",EXP(-'MPS(calc_process)'!$F$46*(L$6-$B83)/12)*(1-EXP(-'MPS(calc_process)'!$F$46/12)))</f>
        <v/>
      </c>
      <c r="M83" s="25" t="str">
        <f>IF(M$6-$B83&lt;0,"",EXP(-'MPS(calc_process)'!$F$46*(M$6-$B83)/12)*(1-EXP(-'MPS(calc_process)'!$F$46/12)))</f>
        <v/>
      </c>
      <c r="N83" s="25" t="str">
        <f>IF(N$6-$B83&lt;0,"",EXP(-'MPS(calc_process)'!$F$46*(N$6-$B83)/12)*(1-EXP(-'MPS(calc_process)'!$F$46/12)))</f>
        <v/>
      </c>
      <c r="O83" s="108" t="str">
        <f>IF(O$6-$B83-1&lt;0,"",EXP(-'MPS(calc_process)'!$F$46*(O$6-$B83-1))*(1-EXP(-'MPS(calc_process)'!$F$46)))</f>
        <v/>
      </c>
      <c r="P83" s="108" t="str">
        <f>IF(P$6-$B83-1&lt;0,"",EXP(-'MPS(calc_process)'!$F$46*(P$6-$B83-1))*(1-EXP(-'MPS(calc_process)'!$F$46)))</f>
        <v/>
      </c>
      <c r="Q83" s="108">
        <f>IF(Q$6-$B83-1&lt;0,"",EXP(-'MPS(calc_process)'!$F$46*(Q$6-$B83-1))*(1-EXP(-'MPS(calc_process)'!$F$46)))</f>
        <v>0.32967995396436067</v>
      </c>
      <c r="R83" s="108">
        <f>IF(R$6-$B83-1&lt;0,"",EXP(-'MPS(calc_process)'!$F$46*(R$6-$B83-1))*(1-EXP(-'MPS(calc_process)'!$F$46)))</f>
        <v>0.22099108191841771</v>
      </c>
      <c r="S83" s="108">
        <f>IF(S$6-$B83-1&lt;0,"",EXP(-'MPS(calc_process)'!$F$46*(S$6-$B83-1))*(1-EXP(-'MPS(calc_process)'!$F$46)))</f>
        <v>0.14813475220501948</v>
      </c>
      <c r="T83" s="108">
        <f>IF(T$6-$B83-1&lt;0,"",EXP(-'MPS(calc_process)'!$F$46*(T$6-$B83-1))*(1-EXP(-'MPS(calc_process)'!$F$46)))</f>
        <v>9.9297693917546656E-2</v>
      </c>
    </row>
    <row r="84" spans="1:20" x14ac:dyDescent="0.2">
      <c r="A84" s="94"/>
      <c r="B84" s="104">
        <v>15</v>
      </c>
      <c r="C84" s="25" t="str">
        <f>IF(C$6-$B84&lt;0,"",EXP(-'MPS(calc_process)'!$F$46*(C$6-$B84)/12)*(1-EXP(-'MPS(calc_process)'!$F$46/12)))</f>
        <v/>
      </c>
      <c r="D84" s="25" t="str">
        <f>IF(D$6-$B84&lt;0,"",EXP(-'MPS(calc_process)'!$F$46*(D$6-$B84)/12)*(1-EXP(-'MPS(calc_process)'!$F$46/12)))</f>
        <v/>
      </c>
      <c r="E84" s="25" t="str">
        <f>IF(E$6-$B84&lt;0,"",EXP(-'MPS(calc_process)'!$F$46*(E$6-$B84)/12)*(1-EXP(-'MPS(calc_process)'!$F$46/12)))</f>
        <v/>
      </c>
      <c r="F84" s="25" t="str">
        <f>IF(F$6-$B84&lt;0,"",EXP(-'MPS(calc_process)'!$F$46*(F$6-$B84)/12)*(1-EXP(-'MPS(calc_process)'!$F$46/12)))</f>
        <v/>
      </c>
      <c r="G84" s="25" t="str">
        <f>IF(G$6-$B84&lt;0,"",EXP(-'MPS(calc_process)'!$F$46*(G$6-$B84)/12)*(1-EXP(-'MPS(calc_process)'!$F$46/12)))</f>
        <v/>
      </c>
      <c r="H84" s="25" t="str">
        <f>IF(H$6-$B84&lt;0,"",EXP(-'MPS(calc_process)'!$F$46*(H$6-$B84)/12)*(1-EXP(-'MPS(calc_process)'!$F$46/12)))</f>
        <v/>
      </c>
      <c r="I84" s="25" t="str">
        <f>IF(I$6-$B84&lt;0,"",EXP(-'MPS(calc_process)'!$F$46*(I$6-$B84)/12)*(1-EXP(-'MPS(calc_process)'!$F$46/12)))</f>
        <v/>
      </c>
      <c r="J84" s="25" t="str">
        <f>IF(J$6-$B84&lt;0,"",EXP(-'MPS(calc_process)'!$F$46*(J$6-$B84)/12)*(1-EXP(-'MPS(calc_process)'!$F$46/12)))</f>
        <v/>
      </c>
      <c r="K84" s="25" t="str">
        <f>IF(K$6-$B84&lt;0,"",EXP(-'MPS(calc_process)'!$F$46*(K$6-$B84)/12)*(1-EXP(-'MPS(calc_process)'!$F$46/12)))</f>
        <v/>
      </c>
      <c r="L84" s="25" t="str">
        <f>IF(L$6-$B84&lt;0,"",EXP(-'MPS(calc_process)'!$F$46*(L$6-$B84)/12)*(1-EXP(-'MPS(calc_process)'!$F$46/12)))</f>
        <v/>
      </c>
      <c r="M84" s="25" t="str">
        <f>IF(M$6-$B84&lt;0,"",EXP(-'MPS(calc_process)'!$F$46*(M$6-$B84)/12)*(1-EXP(-'MPS(calc_process)'!$F$46/12)))</f>
        <v/>
      </c>
      <c r="N84" s="25" t="str">
        <f>IF(N$6-$B84&lt;0,"",EXP(-'MPS(calc_process)'!$F$46*(N$6-$B84)/12)*(1-EXP(-'MPS(calc_process)'!$F$46/12)))</f>
        <v/>
      </c>
      <c r="O84" s="108" t="str">
        <f>IF(O$6-$B84-1&lt;0,"",EXP(-'MPS(calc_process)'!$F$46*(O$6-$B84-1))*(1-EXP(-'MPS(calc_process)'!$F$46)))</f>
        <v/>
      </c>
      <c r="P84" s="108" t="str">
        <f>IF(P$6-$B84-1&lt;0,"",EXP(-'MPS(calc_process)'!$F$46*(P$6-$B84-1))*(1-EXP(-'MPS(calc_process)'!$F$46)))</f>
        <v/>
      </c>
      <c r="Q84" s="108" t="str">
        <f>IF(Q$6-$B84-1&lt;0,"",EXP(-'MPS(calc_process)'!$F$46*(Q$6-$B84-1))*(1-EXP(-'MPS(calc_process)'!$F$46)))</f>
        <v/>
      </c>
      <c r="R84" s="108">
        <f>IF(R$6-$B84-1&lt;0,"",EXP(-'MPS(calc_process)'!$F$46*(R$6-$B84-1))*(1-EXP(-'MPS(calc_process)'!$F$46)))</f>
        <v>0.32967995396436067</v>
      </c>
      <c r="S84" s="108">
        <f>IF(S$6-$B84-1&lt;0,"",EXP(-'MPS(calc_process)'!$F$46*(S$6-$B84-1))*(1-EXP(-'MPS(calc_process)'!$F$46)))</f>
        <v>0.22099108191841771</v>
      </c>
      <c r="T84" s="108">
        <f>IF(T$6-$B84-1&lt;0,"",EXP(-'MPS(calc_process)'!$F$46*(T$6-$B84-1))*(1-EXP(-'MPS(calc_process)'!$F$46)))</f>
        <v>0.14813475220501948</v>
      </c>
    </row>
    <row r="85" spans="1:20" x14ac:dyDescent="0.2">
      <c r="A85" s="94"/>
      <c r="B85" s="104">
        <v>16</v>
      </c>
      <c r="C85" s="25" t="str">
        <f>IF(C$6-$B85&lt;0,"",EXP(-'MPS(calc_process)'!$F$46*(C$6-$B85)/12)*(1-EXP(-'MPS(calc_process)'!$F$46/12)))</f>
        <v/>
      </c>
      <c r="D85" s="25" t="str">
        <f>IF(D$6-$B85&lt;0,"",EXP(-'MPS(calc_process)'!$F$46*(D$6-$B85)/12)*(1-EXP(-'MPS(calc_process)'!$F$46/12)))</f>
        <v/>
      </c>
      <c r="E85" s="25" t="str">
        <f>IF(E$6-$B85&lt;0,"",EXP(-'MPS(calc_process)'!$F$46*(E$6-$B85)/12)*(1-EXP(-'MPS(calc_process)'!$F$46/12)))</f>
        <v/>
      </c>
      <c r="F85" s="25" t="str">
        <f>IF(F$6-$B85&lt;0,"",EXP(-'MPS(calc_process)'!$F$46*(F$6-$B85)/12)*(1-EXP(-'MPS(calc_process)'!$F$46/12)))</f>
        <v/>
      </c>
      <c r="G85" s="25" t="str">
        <f>IF(G$6-$B85&lt;0,"",EXP(-'MPS(calc_process)'!$F$46*(G$6-$B85)/12)*(1-EXP(-'MPS(calc_process)'!$F$46/12)))</f>
        <v/>
      </c>
      <c r="H85" s="25" t="str">
        <f>IF(H$6-$B85&lt;0,"",EXP(-'MPS(calc_process)'!$F$46*(H$6-$B85)/12)*(1-EXP(-'MPS(calc_process)'!$F$46/12)))</f>
        <v/>
      </c>
      <c r="I85" s="25" t="str">
        <f>IF(I$6-$B85&lt;0,"",EXP(-'MPS(calc_process)'!$F$46*(I$6-$B85)/12)*(1-EXP(-'MPS(calc_process)'!$F$46/12)))</f>
        <v/>
      </c>
      <c r="J85" s="25" t="str">
        <f>IF(J$6-$B85&lt;0,"",EXP(-'MPS(calc_process)'!$F$46*(J$6-$B85)/12)*(1-EXP(-'MPS(calc_process)'!$F$46/12)))</f>
        <v/>
      </c>
      <c r="K85" s="25" t="str">
        <f>IF(K$6-$B85&lt;0,"",EXP(-'MPS(calc_process)'!$F$46*(K$6-$B85)/12)*(1-EXP(-'MPS(calc_process)'!$F$46/12)))</f>
        <v/>
      </c>
      <c r="L85" s="25" t="str">
        <f>IF(L$6-$B85&lt;0,"",EXP(-'MPS(calc_process)'!$F$46*(L$6-$B85)/12)*(1-EXP(-'MPS(calc_process)'!$F$46/12)))</f>
        <v/>
      </c>
      <c r="M85" s="25" t="str">
        <f>IF(M$6-$B85&lt;0,"",EXP(-'MPS(calc_process)'!$F$46*(M$6-$B85)/12)*(1-EXP(-'MPS(calc_process)'!$F$46/12)))</f>
        <v/>
      </c>
      <c r="N85" s="25" t="str">
        <f>IF(N$6-$B85&lt;0,"",EXP(-'MPS(calc_process)'!$F$46*(N$6-$B85)/12)*(1-EXP(-'MPS(calc_process)'!$F$46/12)))</f>
        <v/>
      </c>
      <c r="O85" s="108" t="str">
        <f>IF(O$6-$B85-1&lt;0,"",EXP(-'MPS(calc_process)'!$F$46*(O$6-$B85-1))*(1-EXP(-'MPS(calc_process)'!$F$46)))</f>
        <v/>
      </c>
      <c r="P85" s="108" t="str">
        <f>IF(P$6-$B85-1&lt;0,"",EXP(-'MPS(calc_process)'!$F$46*(P$6-$B85-1))*(1-EXP(-'MPS(calc_process)'!$F$46)))</f>
        <v/>
      </c>
      <c r="Q85" s="108" t="str">
        <f>IF(Q$6-$B85-1&lt;0,"",EXP(-'MPS(calc_process)'!$F$46*(Q$6-$B85-1))*(1-EXP(-'MPS(calc_process)'!$F$46)))</f>
        <v/>
      </c>
      <c r="R85" s="108" t="str">
        <f>IF(R$6-$B85-1&lt;0,"",EXP(-'MPS(calc_process)'!$F$46*(R$6-$B85-1))*(1-EXP(-'MPS(calc_process)'!$F$46)))</f>
        <v/>
      </c>
      <c r="S85" s="108">
        <f>IF(S$6-$B85-1&lt;0,"",EXP(-'MPS(calc_process)'!$F$46*(S$6-$B85-1))*(1-EXP(-'MPS(calc_process)'!$F$46)))</f>
        <v>0.32967995396436067</v>
      </c>
      <c r="T85" s="108">
        <f>IF(T$6-$B85-1&lt;0,"",EXP(-'MPS(calc_process)'!$F$46*(T$6-$B85-1))*(1-EXP(-'MPS(calc_process)'!$F$46)))</f>
        <v>0.22099108191841771</v>
      </c>
    </row>
    <row r="86" spans="1:20" x14ac:dyDescent="0.2">
      <c r="A86" s="94"/>
      <c r="B86" s="104">
        <v>17</v>
      </c>
      <c r="C86" s="25" t="str">
        <f>IF(C$6-$B86&lt;0,"",EXP(-'MPS(calc_process)'!$F$46*(C$6-$B86)/12)*(1-EXP(-'MPS(calc_process)'!$F$46/12)))</f>
        <v/>
      </c>
      <c r="D86" s="25" t="str">
        <f>IF(D$6-$B86&lt;0,"",EXP(-'MPS(calc_process)'!$F$46*(D$6-$B86)/12)*(1-EXP(-'MPS(calc_process)'!$F$46/12)))</f>
        <v/>
      </c>
      <c r="E86" s="25" t="str">
        <f>IF(E$6-$B86&lt;0,"",EXP(-'MPS(calc_process)'!$F$46*(E$6-$B86)/12)*(1-EXP(-'MPS(calc_process)'!$F$46/12)))</f>
        <v/>
      </c>
      <c r="F86" s="25" t="str">
        <f>IF(F$6-$B86&lt;0,"",EXP(-'MPS(calc_process)'!$F$46*(F$6-$B86)/12)*(1-EXP(-'MPS(calc_process)'!$F$46/12)))</f>
        <v/>
      </c>
      <c r="G86" s="25" t="str">
        <f>IF(G$6-$B86&lt;0,"",EXP(-'MPS(calc_process)'!$F$46*(G$6-$B86)/12)*(1-EXP(-'MPS(calc_process)'!$F$46/12)))</f>
        <v/>
      </c>
      <c r="H86" s="25" t="str">
        <f>IF(H$6-$B86&lt;0,"",EXP(-'MPS(calc_process)'!$F$46*(H$6-$B86)/12)*(1-EXP(-'MPS(calc_process)'!$F$46/12)))</f>
        <v/>
      </c>
      <c r="I86" s="25" t="str">
        <f>IF(I$6-$B86&lt;0,"",EXP(-'MPS(calc_process)'!$F$46*(I$6-$B86)/12)*(1-EXP(-'MPS(calc_process)'!$F$46/12)))</f>
        <v/>
      </c>
      <c r="J86" s="25" t="str">
        <f>IF(J$6-$B86&lt;0,"",EXP(-'MPS(calc_process)'!$F$46*(J$6-$B86)/12)*(1-EXP(-'MPS(calc_process)'!$F$46/12)))</f>
        <v/>
      </c>
      <c r="K86" s="25" t="str">
        <f>IF(K$6-$B86&lt;0,"",EXP(-'MPS(calc_process)'!$F$46*(K$6-$B86)/12)*(1-EXP(-'MPS(calc_process)'!$F$46/12)))</f>
        <v/>
      </c>
      <c r="L86" s="25" t="str">
        <f>IF(L$6-$B86&lt;0,"",EXP(-'MPS(calc_process)'!$F$46*(L$6-$B86)/12)*(1-EXP(-'MPS(calc_process)'!$F$46/12)))</f>
        <v/>
      </c>
      <c r="M86" s="25" t="str">
        <f>IF(M$6-$B86&lt;0,"",EXP(-'MPS(calc_process)'!$F$46*(M$6-$B86)/12)*(1-EXP(-'MPS(calc_process)'!$F$46/12)))</f>
        <v/>
      </c>
      <c r="N86" s="25" t="str">
        <f>IF(N$6-$B86&lt;0,"",EXP(-'MPS(calc_process)'!$F$46*(N$6-$B86)/12)*(1-EXP(-'MPS(calc_process)'!$F$46/12)))</f>
        <v/>
      </c>
      <c r="O86" s="108" t="str">
        <f>IF(O$6-$B86-1&lt;0,"",EXP(-'MPS(calc_process)'!$F$46*(O$6-$B86-1))*(1-EXP(-'MPS(calc_process)'!$F$46)))</f>
        <v/>
      </c>
      <c r="P86" s="108" t="str">
        <f>IF(P$6-$B86-1&lt;0,"",EXP(-'MPS(calc_process)'!$F$46*(P$6-$B86-1))*(1-EXP(-'MPS(calc_process)'!$F$46)))</f>
        <v/>
      </c>
      <c r="Q86" s="108" t="str">
        <f>IF(Q$6-$B86-1&lt;0,"",EXP(-'MPS(calc_process)'!$F$46*(Q$6-$B86-1))*(1-EXP(-'MPS(calc_process)'!$F$46)))</f>
        <v/>
      </c>
      <c r="R86" s="108" t="str">
        <f>IF(R$6-$B86-1&lt;0,"",EXP(-'MPS(calc_process)'!$F$46*(R$6-$B86-1))*(1-EXP(-'MPS(calc_process)'!$F$46)))</f>
        <v/>
      </c>
      <c r="S86" s="108" t="str">
        <f>IF(S$6-$B86-1&lt;0,"",EXP(-'MPS(calc_process)'!$F$46*(S$6-$B86-1))*(1-EXP(-'MPS(calc_process)'!$F$46)))</f>
        <v/>
      </c>
      <c r="T86" s="108">
        <f>IF(T$6-$B86-1&lt;0,"",EXP(-'MPS(calc_process)'!$F$46*(T$6-$B86-1))*(1-EXP(-'MPS(calc_process)'!$F$46)))</f>
        <v>0.32967995396436067</v>
      </c>
    </row>
    <row r="87" spans="1:20" x14ac:dyDescent="0.2">
      <c r="A87" s="94"/>
      <c r="B87" s="104">
        <v>18</v>
      </c>
      <c r="C87" s="25" t="str">
        <f>IF(C$6-$B87&lt;0,"",EXP(-'MPS(calc_process)'!$F$46*(C$6-$B87)/12)*(1-EXP(-'MPS(calc_process)'!$F$46/12)))</f>
        <v/>
      </c>
      <c r="D87" s="25" t="str">
        <f>IF(D$6-$B87&lt;0,"",EXP(-'MPS(calc_process)'!$F$46*(D$6-$B87)/12)*(1-EXP(-'MPS(calc_process)'!$F$46/12)))</f>
        <v/>
      </c>
      <c r="E87" s="25" t="str">
        <f>IF(E$6-$B87&lt;0,"",EXP(-'MPS(calc_process)'!$F$46*(E$6-$B87)/12)*(1-EXP(-'MPS(calc_process)'!$F$46/12)))</f>
        <v/>
      </c>
      <c r="F87" s="25" t="str">
        <f>IF(F$6-$B87&lt;0,"",EXP(-'MPS(calc_process)'!$F$46*(F$6-$B87)/12)*(1-EXP(-'MPS(calc_process)'!$F$46/12)))</f>
        <v/>
      </c>
      <c r="G87" s="25" t="str">
        <f>IF(G$6-$B87&lt;0,"",EXP(-'MPS(calc_process)'!$F$46*(G$6-$B87)/12)*(1-EXP(-'MPS(calc_process)'!$F$46/12)))</f>
        <v/>
      </c>
      <c r="H87" s="25" t="str">
        <f>IF(H$6-$B87&lt;0,"",EXP(-'MPS(calc_process)'!$F$46*(H$6-$B87)/12)*(1-EXP(-'MPS(calc_process)'!$F$46/12)))</f>
        <v/>
      </c>
      <c r="I87" s="25" t="str">
        <f>IF(I$6-$B87&lt;0,"",EXP(-'MPS(calc_process)'!$F$46*(I$6-$B87)/12)*(1-EXP(-'MPS(calc_process)'!$F$46/12)))</f>
        <v/>
      </c>
      <c r="J87" s="25" t="str">
        <f>IF(J$6-$B87&lt;0,"",EXP(-'MPS(calc_process)'!$F$46*(J$6-$B87)/12)*(1-EXP(-'MPS(calc_process)'!$F$46/12)))</f>
        <v/>
      </c>
      <c r="K87" s="25" t="str">
        <f>IF(K$6-$B87&lt;0,"",EXP(-'MPS(calc_process)'!$F$46*(K$6-$B87)/12)*(1-EXP(-'MPS(calc_process)'!$F$46/12)))</f>
        <v/>
      </c>
      <c r="L87" s="25" t="str">
        <f>IF(L$6-$B87&lt;0,"",EXP(-'MPS(calc_process)'!$F$46*(L$6-$B87)/12)*(1-EXP(-'MPS(calc_process)'!$F$46/12)))</f>
        <v/>
      </c>
      <c r="M87" s="25" t="str">
        <f>IF(M$6-$B87&lt;0,"",EXP(-'MPS(calc_process)'!$F$46*(M$6-$B87)/12)*(1-EXP(-'MPS(calc_process)'!$F$46/12)))</f>
        <v/>
      </c>
      <c r="N87" s="25" t="str">
        <f>IF(N$6-$B87&lt;0,"",EXP(-'MPS(calc_process)'!$F$46*(N$6-$B87)/12)*(1-EXP(-'MPS(calc_process)'!$F$46/12)))</f>
        <v/>
      </c>
      <c r="O87" s="108" t="str">
        <f>IF(O$6-$B87-1&lt;0,"",EXP(-'MPS(calc_process)'!$F$46*(O$6-$B87-1))*(1-EXP(-'MPS(calc_process)'!$F$46)))</f>
        <v/>
      </c>
      <c r="P87" s="108" t="str">
        <f>IF(P$6-$B87-1&lt;0,"",EXP(-'MPS(calc_process)'!$F$46*(P$6-$B87-1))*(1-EXP(-'MPS(calc_process)'!$F$46)))</f>
        <v/>
      </c>
      <c r="Q87" s="108" t="str">
        <f>IF(Q$6-$B87-1&lt;0,"",EXP(-'MPS(calc_process)'!$F$46*(Q$6-$B87-1))*(1-EXP(-'MPS(calc_process)'!$F$46)))</f>
        <v/>
      </c>
      <c r="R87" s="108" t="str">
        <f>IF(R$6-$B87-1&lt;0,"",EXP(-'MPS(calc_process)'!$F$46*(R$6-$B87-1))*(1-EXP(-'MPS(calc_process)'!$F$46)))</f>
        <v/>
      </c>
      <c r="S87" s="108" t="str">
        <f>IF(S$6-$B87-1&lt;0,"",EXP(-'MPS(calc_process)'!$F$46*(S$6-$B87-1))*(1-EXP(-'MPS(calc_process)'!$F$46)))</f>
        <v/>
      </c>
      <c r="T87" s="108" t="str">
        <f>IF(T$6-$B87-1&lt;0,"",EXP(-'MPS(calc_process)'!$F$46*(T$6-$B87-1))*(1-EXP(-'MPS(calc_process)'!$F$46)))</f>
        <v/>
      </c>
    </row>
    <row r="88" spans="1:20" ht="17.25" customHeight="1" x14ac:dyDescent="0.2"/>
  </sheetData>
  <sheetProtection password="C503" sheet="1" objects="1" scenarios="1"/>
  <phoneticPr fontId="11"/>
  <pageMargins left="0.39370078740157483" right="0.39370078740157483" top="0.39370078740157483" bottom="0.39370078740157483" header="0.31496062992125984" footer="0.31496062992125984"/>
  <pageSetup paperSize="9" scale="76" fitToHeight="2" orientation="landscape" r:id="rId1"/>
  <rowBreaks count="1" manualBreakCount="1">
    <brk id="46"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C12"/>
  <sheetViews>
    <sheetView showGridLines="0" zoomScale="80" zoomScaleNormal="80" workbookViewId="0"/>
  </sheetViews>
  <sheetFormatPr defaultRowHeight="13" x14ac:dyDescent="0.2"/>
  <cols>
    <col min="1" max="1" width="3.6328125" style="134" customWidth="1"/>
    <col min="2" max="2" width="36.36328125" style="134" customWidth="1"/>
    <col min="3" max="3" width="49.08984375" style="134" customWidth="1"/>
    <col min="4" max="256" width="9" style="134"/>
    <col min="257" max="257" width="3.6328125" style="134" customWidth="1"/>
    <col min="258" max="258" width="36.36328125" style="134" customWidth="1"/>
    <col min="259" max="259" width="49.08984375" style="134" customWidth="1"/>
    <col min="260" max="512" width="9" style="134"/>
    <col min="513" max="513" width="3.6328125" style="134" customWidth="1"/>
    <col min="514" max="514" width="36.36328125" style="134" customWidth="1"/>
    <col min="515" max="515" width="49.08984375" style="134" customWidth="1"/>
    <col min="516" max="768" width="9" style="134"/>
    <col min="769" max="769" width="3.6328125" style="134" customWidth="1"/>
    <col min="770" max="770" width="36.36328125" style="134" customWidth="1"/>
    <col min="771" max="771" width="49.08984375" style="134" customWidth="1"/>
    <col min="772" max="1024" width="9" style="134"/>
    <col min="1025" max="1025" width="3.6328125" style="134" customWidth="1"/>
    <col min="1026" max="1026" width="36.36328125" style="134" customWidth="1"/>
    <col min="1027" max="1027" width="49.08984375" style="134" customWidth="1"/>
    <col min="1028" max="1280" width="9" style="134"/>
    <col min="1281" max="1281" width="3.6328125" style="134" customWidth="1"/>
    <col min="1282" max="1282" width="36.36328125" style="134" customWidth="1"/>
    <col min="1283" max="1283" width="49.08984375" style="134" customWidth="1"/>
    <col min="1284" max="1536" width="9" style="134"/>
    <col min="1537" max="1537" width="3.6328125" style="134" customWidth="1"/>
    <col min="1538" max="1538" width="36.36328125" style="134" customWidth="1"/>
    <col min="1539" max="1539" width="49.08984375" style="134" customWidth="1"/>
    <col min="1540" max="1792" width="9" style="134"/>
    <col min="1793" max="1793" width="3.6328125" style="134" customWidth="1"/>
    <col min="1794" max="1794" width="36.36328125" style="134" customWidth="1"/>
    <col min="1795" max="1795" width="49.08984375" style="134" customWidth="1"/>
    <col min="1796" max="2048" width="9" style="134"/>
    <col min="2049" max="2049" width="3.6328125" style="134" customWidth="1"/>
    <col min="2050" max="2050" width="36.36328125" style="134" customWidth="1"/>
    <col min="2051" max="2051" width="49.08984375" style="134" customWidth="1"/>
    <col min="2052" max="2304" width="9" style="134"/>
    <col min="2305" max="2305" width="3.6328125" style="134" customWidth="1"/>
    <col min="2306" max="2306" width="36.36328125" style="134" customWidth="1"/>
    <col min="2307" max="2307" width="49.08984375" style="134" customWidth="1"/>
    <col min="2308" max="2560" width="9" style="134"/>
    <col min="2561" max="2561" width="3.6328125" style="134" customWidth="1"/>
    <col min="2562" max="2562" width="36.36328125" style="134" customWidth="1"/>
    <col min="2563" max="2563" width="49.08984375" style="134" customWidth="1"/>
    <col min="2564" max="2816" width="9" style="134"/>
    <col min="2817" max="2817" width="3.6328125" style="134" customWidth="1"/>
    <col min="2818" max="2818" width="36.36328125" style="134" customWidth="1"/>
    <col min="2819" max="2819" width="49.08984375" style="134" customWidth="1"/>
    <col min="2820" max="3072" width="9" style="134"/>
    <col min="3073" max="3073" width="3.6328125" style="134" customWidth="1"/>
    <col min="3074" max="3074" width="36.36328125" style="134" customWidth="1"/>
    <col min="3075" max="3075" width="49.08984375" style="134" customWidth="1"/>
    <col min="3076" max="3328" width="9" style="134"/>
    <col min="3329" max="3329" width="3.6328125" style="134" customWidth="1"/>
    <col min="3330" max="3330" width="36.36328125" style="134" customWidth="1"/>
    <col min="3331" max="3331" width="49.08984375" style="134" customWidth="1"/>
    <col min="3332" max="3584" width="9" style="134"/>
    <col min="3585" max="3585" width="3.6328125" style="134" customWidth="1"/>
    <col min="3586" max="3586" width="36.36328125" style="134" customWidth="1"/>
    <col min="3587" max="3587" width="49.08984375" style="134" customWidth="1"/>
    <col min="3588" max="3840" width="9" style="134"/>
    <col min="3841" max="3841" width="3.6328125" style="134" customWidth="1"/>
    <col min="3842" max="3842" width="36.36328125" style="134" customWidth="1"/>
    <col min="3843" max="3843" width="49.08984375" style="134" customWidth="1"/>
    <col min="3844" max="4096" width="9" style="134"/>
    <col min="4097" max="4097" width="3.6328125" style="134" customWidth="1"/>
    <col min="4098" max="4098" width="36.36328125" style="134" customWidth="1"/>
    <col min="4099" max="4099" width="49.08984375" style="134" customWidth="1"/>
    <col min="4100" max="4352" width="9" style="134"/>
    <col min="4353" max="4353" width="3.6328125" style="134" customWidth="1"/>
    <col min="4354" max="4354" width="36.36328125" style="134" customWidth="1"/>
    <col min="4355" max="4355" width="49.08984375" style="134" customWidth="1"/>
    <col min="4356" max="4608" width="9" style="134"/>
    <col min="4609" max="4609" width="3.6328125" style="134" customWidth="1"/>
    <col min="4610" max="4610" width="36.36328125" style="134" customWidth="1"/>
    <col min="4611" max="4611" width="49.08984375" style="134" customWidth="1"/>
    <col min="4612" max="4864" width="9" style="134"/>
    <col min="4865" max="4865" width="3.6328125" style="134" customWidth="1"/>
    <col min="4866" max="4866" width="36.36328125" style="134" customWidth="1"/>
    <col min="4867" max="4867" width="49.08984375" style="134" customWidth="1"/>
    <col min="4868" max="5120" width="9" style="134"/>
    <col min="5121" max="5121" width="3.6328125" style="134" customWidth="1"/>
    <col min="5122" max="5122" width="36.36328125" style="134" customWidth="1"/>
    <col min="5123" max="5123" width="49.08984375" style="134" customWidth="1"/>
    <col min="5124" max="5376" width="9" style="134"/>
    <col min="5377" max="5377" width="3.6328125" style="134" customWidth="1"/>
    <col min="5378" max="5378" width="36.36328125" style="134" customWidth="1"/>
    <col min="5379" max="5379" width="49.08984375" style="134" customWidth="1"/>
    <col min="5380" max="5632" width="9" style="134"/>
    <col min="5633" max="5633" width="3.6328125" style="134" customWidth="1"/>
    <col min="5634" max="5634" width="36.36328125" style="134" customWidth="1"/>
    <col min="5635" max="5635" width="49.08984375" style="134" customWidth="1"/>
    <col min="5636" max="5888" width="9" style="134"/>
    <col min="5889" max="5889" width="3.6328125" style="134" customWidth="1"/>
    <col min="5890" max="5890" width="36.36328125" style="134" customWidth="1"/>
    <col min="5891" max="5891" width="49.08984375" style="134" customWidth="1"/>
    <col min="5892" max="6144" width="9" style="134"/>
    <col min="6145" max="6145" width="3.6328125" style="134" customWidth="1"/>
    <col min="6146" max="6146" width="36.36328125" style="134" customWidth="1"/>
    <col min="6147" max="6147" width="49.08984375" style="134" customWidth="1"/>
    <col min="6148" max="6400" width="9" style="134"/>
    <col min="6401" max="6401" width="3.6328125" style="134" customWidth="1"/>
    <col min="6402" max="6402" width="36.36328125" style="134" customWidth="1"/>
    <col min="6403" max="6403" width="49.08984375" style="134" customWidth="1"/>
    <col min="6404" max="6656" width="9" style="134"/>
    <col min="6657" max="6657" width="3.6328125" style="134" customWidth="1"/>
    <col min="6658" max="6658" width="36.36328125" style="134" customWidth="1"/>
    <col min="6659" max="6659" width="49.08984375" style="134" customWidth="1"/>
    <col min="6660" max="6912" width="9" style="134"/>
    <col min="6913" max="6913" width="3.6328125" style="134" customWidth="1"/>
    <col min="6914" max="6914" width="36.36328125" style="134" customWidth="1"/>
    <col min="6915" max="6915" width="49.08984375" style="134" customWidth="1"/>
    <col min="6916" max="7168" width="9" style="134"/>
    <col min="7169" max="7169" width="3.6328125" style="134" customWidth="1"/>
    <col min="7170" max="7170" width="36.36328125" style="134" customWidth="1"/>
    <col min="7171" max="7171" width="49.08984375" style="134" customWidth="1"/>
    <col min="7172" max="7424" width="9" style="134"/>
    <col min="7425" max="7425" width="3.6328125" style="134" customWidth="1"/>
    <col min="7426" max="7426" width="36.36328125" style="134" customWidth="1"/>
    <col min="7427" max="7427" width="49.08984375" style="134" customWidth="1"/>
    <col min="7428" max="7680" width="9" style="134"/>
    <col min="7681" max="7681" width="3.6328125" style="134" customWidth="1"/>
    <col min="7682" max="7682" width="36.36328125" style="134" customWidth="1"/>
    <col min="7683" max="7683" width="49.08984375" style="134" customWidth="1"/>
    <col min="7684" max="7936" width="9" style="134"/>
    <col min="7937" max="7937" width="3.6328125" style="134" customWidth="1"/>
    <col min="7938" max="7938" width="36.36328125" style="134" customWidth="1"/>
    <col min="7939" max="7939" width="49.08984375" style="134" customWidth="1"/>
    <col min="7940" max="8192" width="9" style="134"/>
    <col min="8193" max="8193" width="3.6328125" style="134" customWidth="1"/>
    <col min="8194" max="8194" width="36.36328125" style="134" customWidth="1"/>
    <col min="8195" max="8195" width="49.08984375" style="134" customWidth="1"/>
    <col min="8196" max="8448" width="9" style="134"/>
    <col min="8449" max="8449" width="3.6328125" style="134" customWidth="1"/>
    <col min="8450" max="8450" width="36.36328125" style="134" customWidth="1"/>
    <col min="8451" max="8451" width="49.08984375" style="134" customWidth="1"/>
    <col min="8452" max="8704" width="9" style="134"/>
    <col min="8705" max="8705" width="3.6328125" style="134" customWidth="1"/>
    <col min="8706" max="8706" width="36.36328125" style="134" customWidth="1"/>
    <col min="8707" max="8707" width="49.08984375" style="134" customWidth="1"/>
    <col min="8708" max="8960" width="9" style="134"/>
    <col min="8961" max="8961" width="3.6328125" style="134" customWidth="1"/>
    <col min="8962" max="8962" width="36.36328125" style="134" customWidth="1"/>
    <col min="8963" max="8963" width="49.08984375" style="134" customWidth="1"/>
    <col min="8964" max="9216" width="9" style="134"/>
    <col min="9217" max="9217" width="3.6328125" style="134" customWidth="1"/>
    <col min="9218" max="9218" width="36.36328125" style="134" customWidth="1"/>
    <col min="9219" max="9219" width="49.08984375" style="134" customWidth="1"/>
    <col min="9220" max="9472" width="9" style="134"/>
    <col min="9473" max="9473" width="3.6328125" style="134" customWidth="1"/>
    <col min="9474" max="9474" width="36.36328125" style="134" customWidth="1"/>
    <col min="9475" max="9475" width="49.08984375" style="134" customWidth="1"/>
    <col min="9476" max="9728" width="9" style="134"/>
    <col min="9729" max="9729" width="3.6328125" style="134" customWidth="1"/>
    <col min="9730" max="9730" width="36.36328125" style="134" customWidth="1"/>
    <col min="9731" max="9731" width="49.08984375" style="134" customWidth="1"/>
    <col min="9732" max="9984" width="9" style="134"/>
    <col min="9985" max="9985" width="3.6328125" style="134" customWidth="1"/>
    <col min="9986" max="9986" width="36.36328125" style="134" customWidth="1"/>
    <col min="9987" max="9987" width="49.08984375" style="134" customWidth="1"/>
    <col min="9988" max="10240" width="9" style="134"/>
    <col min="10241" max="10241" width="3.6328125" style="134" customWidth="1"/>
    <col min="10242" max="10242" width="36.36328125" style="134" customWidth="1"/>
    <col min="10243" max="10243" width="49.08984375" style="134" customWidth="1"/>
    <col min="10244" max="10496" width="9" style="134"/>
    <col min="10497" max="10497" width="3.6328125" style="134" customWidth="1"/>
    <col min="10498" max="10498" width="36.36328125" style="134" customWidth="1"/>
    <col min="10499" max="10499" width="49.08984375" style="134" customWidth="1"/>
    <col min="10500" max="10752" width="9" style="134"/>
    <col min="10753" max="10753" width="3.6328125" style="134" customWidth="1"/>
    <col min="10754" max="10754" width="36.36328125" style="134" customWidth="1"/>
    <col min="10755" max="10755" width="49.08984375" style="134" customWidth="1"/>
    <col min="10756" max="11008" width="9" style="134"/>
    <col min="11009" max="11009" width="3.6328125" style="134" customWidth="1"/>
    <col min="11010" max="11010" width="36.36328125" style="134" customWidth="1"/>
    <col min="11011" max="11011" width="49.08984375" style="134" customWidth="1"/>
    <col min="11012" max="11264" width="9" style="134"/>
    <col min="11265" max="11265" width="3.6328125" style="134" customWidth="1"/>
    <col min="11266" max="11266" width="36.36328125" style="134" customWidth="1"/>
    <col min="11267" max="11267" width="49.08984375" style="134" customWidth="1"/>
    <col min="11268" max="11520" width="9" style="134"/>
    <col min="11521" max="11521" width="3.6328125" style="134" customWidth="1"/>
    <col min="11522" max="11522" width="36.36328125" style="134" customWidth="1"/>
    <col min="11523" max="11523" width="49.08984375" style="134" customWidth="1"/>
    <col min="11524" max="11776" width="9" style="134"/>
    <col min="11777" max="11777" width="3.6328125" style="134" customWidth="1"/>
    <col min="11778" max="11778" width="36.36328125" style="134" customWidth="1"/>
    <col min="11779" max="11779" width="49.08984375" style="134" customWidth="1"/>
    <col min="11780" max="12032" width="9" style="134"/>
    <col min="12033" max="12033" width="3.6328125" style="134" customWidth="1"/>
    <col min="12034" max="12034" width="36.36328125" style="134" customWidth="1"/>
    <col min="12035" max="12035" width="49.08984375" style="134" customWidth="1"/>
    <col min="12036" max="12288" width="9" style="134"/>
    <col min="12289" max="12289" width="3.6328125" style="134" customWidth="1"/>
    <col min="12290" max="12290" width="36.36328125" style="134" customWidth="1"/>
    <col min="12291" max="12291" width="49.08984375" style="134" customWidth="1"/>
    <col min="12292" max="12544" width="9" style="134"/>
    <col min="12545" max="12545" width="3.6328125" style="134" customWidth="1"/>
    <col min="12546" max="12546" width="36.36328125" style="134" customWidth="1"/>
    <col min="12547" max="12547" width="49.08984375" style="134" customWidth="1"/>
    <col min="12548" max="12800" width="9" style="134"/>
    <col min="12801" max="12801" width="3.6328125" style="134" customWidth="1"/>
    <col min="12802" max="12802" width="36.36328125" style="134" customWidth="1"/>
    <col min="12803" max="12803" width="49.08984375" style="134" customWidth="1"/>
    <col min="12804" max="13056" width="9" style="134"/>
    <col min="13057" max="13057" width="3.6328125" style="134" customWidth="1"/>
    <col min="13058" max="13058" width="36.36328125" style="134" customWidth="1"/>
    <col min="13059" max="13059" width="49.08984375" style="134" customWidth="1"/>
    <col min="13060" max="13312" width="9" style="134"/>
    <col min="13313" max="13313" width="3.6328125" style="134" customWidth="1"/>
    <col min="13314" max="13314" width="36.36328125" style="134" customWidth="1"/>
    <col min="13315" max="13315" width="49.08984375" style="134" customWidth="1"/>
    <col min="13316" max="13568" width="9" style="134"/>
    <col min="13569" max="13569" width="3.6328125" style="134" customWidth="1"/>
    <col min="13570" max="13570" width="36.36328125" style="134" customWidth="1"/>
    <col min="13571" max="13571" width="49.08984375" style="134" customWidth="1"/>
    <col min="13572" max="13824" width="9" style="134"/>
    <col min="13825" max="13825" width="3.6328125" style="134" customWidth="1"/>
    <col min="13826" max="13826" width="36.36328125" style="134" customWidth="1"/>
    <col min="13827" max="13827" width="49.08984375" style="134" customWidth="1"/>
    <col min="13828" max="14080" width="9" style="134"/>
    <col min="14081" max="14081" width="3.6328125" style="134" customWidth="1"/>
    <col min="14082" max="14082" width="36.36328125" style="134" customWidth="1"/>
    <col min="14083" max="14083" width="49.08984375" style="134" customWidth="1"/>
    <col min="14084" max="14336" width="9" style="134"/>
    <col min="14337" max="14337" width="3.6328125" style="134" customWidth="1"/>
    <col min="14338" max="14338" width="36.36328125" style="134" customWidth="1"/>
    <col min="14339" max="14339" width="49.08984375" style="134" customWidth="1"/>
    <col min="14340" max="14592" width="9" style="134"/>
    <col min="14593" max="14593" width="3.6328125" style="134" customWidth="1"/>
    <col min="14594" max="14594" width="36.36328125" style="134" customWidth="1"/>
    <col min="14595" max="14595" width="49.08984375" style="134" customWidth="1"/>
    <col min="14596" max="14848" width="9" style="134"/>
    <col min="14849" max="14849" width="3.6328125" style="134" customWidth="1"/>
    <col min="14850" max="14850" width="36.36328125" style="134" customWidth="1"/>
    <col min="14851" max="14851" width="49.08984375" style="134" customWidth="1"/>
    <col min="14852" max="15104" width="9" style="134"/>
    <col min="15105" max="15105" width="3.6328125" style="134" customWidth="1"/>
    <col min="15106" max="15106" width="36.36328125" style="134" customWidth="1"/>
    <col min="15107" max="15107" width="49.08984375" style="134" customWidth="1"/>
    <col min="15108" max="15360" width="9" style="134"/>
    <col min="15361" max="15361" width="3.6328125" style="134" customWidth="1"/>
    <col min="15362" max="15362" width="36.36328125" style="134" customWidth="1"/>
    <col min="15363" max="15363" width="49.08984375" style="134" customWidth="1"/>
    <col min="15364" max="15616" width="9" style="134"/>
    <col min="15617" max="15617" width="3.6328125" style="134" customWidth="1"/>
    <col min="15618" max="15618" width="36.36328125" style="134" customWidth="1"/>
    <col min="15619" max="15619" width="49.08984375" style="134" customWidth="1"/>
    <col min="15620" max="15872" width="9" style="134"/>
    <col min="15873" max="15873" width="3.6328125" style="134" customWidth="1"/>
    <col min="15874" max="15874" width="36.36328125" style="134" customWidth="1"/>
    <col min="15875" max="15875" width="49.08984375" style="134" customWidth="1"/>
    <col min="15876" max="16128" width="9" style="134"/>
    <col min="16129" max="16129" width="3.6328125" style="134" customWidth="1"/>
    <col min="16130" max="16130" width="36.36328125" style="134" customWidth="1"/>
    <col min="16131" max="16131" width="49.08984375" style="134" customWidth="1"/>
    <col min="16132" max="16384" width="9" style="134"/>
  </cols>
  <sheetData>
    <row r="1" spans="1:3" ht="18" customHeight="1" x14ac:dyDescent="0.2">
      <c r="C1" s="135" t="str">
        <f>'MPS(input)'!K1</f>
        <v>Monitoring Spreadsheet: JCM_MM_AM001_ver01.0</v>
      </c>
    </row>
    <row r="2" spans="1:3" ht="18" customHeight="1" x14ac:dyDescent="0.2">
      <c r="C2" s="135" t="str">
        <f>'MPS(input)'!K2</f>
        <v>Reference Number: MM001</v>
      </c>
    </row>
    <row r="3" spans="1:3" ht="24" customHeight="1" x14ac:dyDescent="0.2">
      <c r="A3" s="212" t="s">
        <v>275</v>
      </c>
      <c r="B3" s="212"/>
      <c r="C3" s="212"/>
    </row>
    <row r="5" spans="1:3" ht="21" customHeight="1" x14ac:dyDescent="0.2">
      <c r="B5" s="136" t="s">
        <v>276</v>
      </c>
      <c r="C5" s="136" t="s">
        <v>277</v>
      </c>
    </row>
    <row r="6" spans="1:3" ht="54" customHeight="1" x14ac:dyDescent="0.2">
      <c r="B6" s="163" t="s">
        <v>294</v>
      </c>
      <c r="C6" s="163" t="s">
        <v>295</v>
      </c>
    </row>
    <row r="7" spans="1:3" ht="54" customHeight="1" x14ac:dyDescent="0.2">
      <c r="B7" s="163" t="s">
        <v>296</v>
      </c>
      <c r="C7" s="163" t="s">
        <v>297</v>
      </c>
    </row>
    <row r="8" spans="1:3" ht="54" customHeight="1" x14ac:dyDescent="0.2">
      <c r="B8" s="163" t="s">
        <v>298</v>
      </c>
      <c r="C8" s="163" t="s">
        <v>299</v>
      </c>
    </row>
    <row r="9" spans="1:3" ht="54" customHeight="1" x14ac:dyDescent="0.2">
      <c r="B9" s="137"/>
      <c r="C9" s="137"/>
    </row>
    <row r="10" spans="1:3" ht="54" customHeight="1" x14ac:dyDescent="0.2">
      <c r="B10" s="137"/>
      <c r="C10" s="137"/>
    </row>
    <row r="11" spans="1:3" ht="54" customHeight="1" x14ac:dyDescent="0.2">
      <c r="B11" s="137"/>
      <c r="C11" s="137"/>
    </row>
    <row r="12" spans="1:3" ht="54" customHeight="1" x14ac:dyDescent="0.2">
      <c r="B12" s="137"/>
      <c r="C12" s="137"/>
    </row>
  </sheetData>
  <sheetProtection password="C503" sheet="1" objects="1" scenarios="1" formatCells="0" formatColumn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L43"/>
  <sheetViews>
    <sheetView showGridLines="0" zoomScale="80" zoomScaleNormal="80" workbookViewId="0"/>
  </sheetViews>
  <sheetFormatPr defaultColWidth="9" defaultRowHeight="14" x14ac:dyDescent="0.2"/>
  <cols>
    <col min="1" max="1" width="2.6328125" style="92" customWidth="1"/>
    <col min="2" max="2" width="11.453125" style="92" customWidth="1"/>
    <col min="3" max="3" width="11.6328125" style="92" customWidth="1"/>
    <col min="4" max="4" width="12.36328125" style="92" customWidth="1"/>
    <col min="5" max="5" width="26.6328125" style="92" customWidth="1"/>
    <col min="6" max="7" width="10.6328125" style="92" customWidth="1"/>
    <col min="8" max="8" width="11.6328125" style="92" customWidth="1"/>
    <col min="9" max="9" width="11.453125" style="92" customWidth="1"/>
    <col min="10" max="10" width="60.6328125" style="92" customWidth="1"/>
    <col min="11" max="11" width="12.6328125" style="92" customWidth="1"/>
    <col min="12" max="12" width="11.453125" style="92" customWidth="1"/>
    <col min="13" max="16384" width="9" style="92"/>
  </cols>
  <sheetData>
    <row r="1" spans="1:12" ht="17.25" customHeight="1" x14ac:dyDescent="0.2">
      <c r="L1" s="93" t="str">
        <f>'MPS(input)'!K1</f>
        <v>Monitoring Spreadsheet: JCM_MM_AM001_ver01.0</v>
      </c>
    </row>
    <row r="2" spans="1:12" ht="18" customHeight="1" x14ac:dyDescent="0.2">
      <c r="L2" s="93" t="str">
        <f>'MPS(input)'!K2</f>
        <v>Reference Number: MM001</v>
      </c>
    </row>
    <row r="3" spans="1:12" ht="27.75" customHeight="1" x14ac:dyDescent="0.2">
      <c r="A3" s="110" t="s">
        <v>278</v>
      </c>
      <c r="B3" s="110"/>
      <c r="C3" s="12"/>
      <c r="D3" s="12"/>
      <c r="E3" s="12"/>
      <c r="F3" s="12"/>
      <c r="G3" s="12"/>
      <c r="H3" s="12"/>
      <c r="I3" s="12"/>
      <c r="J3" s="12"/>
      <c r="K3" s="12"/>
      <c r="L3" s="13"/>
    </row>
    <row r="5" spans="1:12" ht="18.75" customHeight="1" x14ac:dyDescent="0.2">
      <c r="A5" s="6" t="s">
        <v>283</v>
      </c>
      <c r="B5" s="6"/>
      <c r="C5" s="6"/>
    </row>
    <row r="6" spans="1:12" ht="18.75" customHeight="1" x14ac:dyDescent="0.2">
      <c r="A6" s="6"/>
      <c r="B6" s="115" t="s">
        <v>9</v>
      </c>
      <c r="C6" s="115" t="s">
        <v>10</v>
      </c>
      <c r="D6" s="115" t="s">
        <v>11</v>
      </c>
      <c r="E6" s="115" t="s">
        <v>12</v>
      </c>
      <c r="F6" s="115" t="s">
        <v>13</v>
      </c>
      <c r="G6" s="115" t="s">
        <v>14</v>
      </c>
      <c r="H6" s="115" t="s">
        <v>15</v>
      </c>
      <c r="I6" s="115" t="s">
        <v>16</v>
      </c>
      <c r="J6" s="115" t="s">
        <v>17</v>
      </c>
      <c r="K6" s="115" t="s">
        <v>18</v>
      </c>
      <c r="L6" s="115" t="s">
        <v>287</v>
      </c>
    </row>
    <row r="7" spans="1:12" s="10" customFormat="1" ht="39" customHeight="1" x14ac:dyDescent="0.2">
      <c r="B7" s="142" t="s">
        <v>286</v>
      </c>
      <c r="C7" s="115" t="s">
        <v>19</v>
      </c>
      <c r="D7" s="115" t="s">
        <v>20</v>
      </c>
      <c r="E7" s="115" t="s">
        <v>21</v>
      </c>
      <c r="F7" s="115" t="s">
        <v>292</v>
      </c>
      <c r="G7" s="115" t="s">
        <v>1</v>
      </c>
      <c r="H7" s="115" t="s">
        <v>24</v>
      </c>
      <c r="I7" s="115" t="s">
        <v>25</v>
      </c>
      <c r="J7" s="115" t="s">
        <v>26</v>
      </c>
      <c r="K7" s="115" t="s">
        <v>27</v>
      </c>
      <c r="L7" s="115" t="s">
        <v>28</v>
      </c>
    </row>
    <row r="8" spans="1:12" ht="80.25" customHeight="1" x14ac:dyDescent="0.2">
      <c r="B8" s="143"/>
      <c r="C8" s="112" t="s">
        <v>35</v>
      </c>
      <c r="D8" s="113" t="s">
        <v>189</v>
      </c>
      <c r="E8" s="118" t="s">
        <v>190</v>
      </c>
      <c r="F8" s="114" t="s">
        <v>281</v>
      </c>
      <c r="G8" s="113" t="s">
        <v>36</v>
      </c>
      <c r="H8" s="125" t="s">
        <v>33</v>
      </c>
      <c r="I8" s="126" t="s">
        <v>39</v>
      </c>
      <c r="J8" s="126" t="s">
        <v>191</v>
      </c>
      <c r="K8" s="125" t="s">
        <v>40</v>
      </c>
      <c r="L8" s="127" t="s">
        <v>282</v>
      </c>
    </row>
    <row r="9" spans="1:12" ht="80.25" customHeight="1" x14ac:dyDescent="0.2">
      <c r="B9" s="143"/>
      <c r="C9" s="112" t="s">
        <v>92</v>
      </c>
      <c r="D9" s="113" t="s">
        <v>145</v>
      </c>
      <c r="E9" s="118" t="s">
        <v>192</v>
      </c>
      <c r="F9" s="138"/>
      <c r="G9" s="118" t="s">
        <v>92</v>
      </c>
      <c r="H9" s="125" t="s">
        <v>33</v>
      </c>
      <c r="I9" s="126" t="s">
        <v>135</v>
      </c>
      <c r="J9" s="126" t="s">
        <v>193</v>
      </c>
      <c r="K9" s="126"/>
      <c r="L9" s="127"/>
    </row>
    <row r="10" spans="1:12" ht="80.25" customHeight="1" x14ac:dyDescent="0.2">
      <c r="B10" s="143"/>
      <c r="C10" s="112" t="s">
        <v>92</v>
      </c>
      <c r="D10" s="113" t="s">
        <v>146</v>
      </c>
      <c r="E10" s="118" t="s">
        <v>194</v>
      </c>
      <c r="F10" s="138"/>
      <c r="G10" s="118" t="s">
        <v>92</v>
      </c>
      <c r="H10" s="125" t="s">
        <v>33</v>
      </c>
      <c r="I10" s="126" t="s">
        <v>135</v>
      </c>
      <c r="J10" s="126" t="s">
        <v>195</v>
      </c>
      <c r="K10" s="126"/>
      <c r="L10" s="127"/>
    </row>
    <row r="11" spans="1:12" ht="210" customHeight="1" x14ac:dyDescent="0.2">
      <c r="B11" s="143"/>
      <c r="C11" s="112" t="s">
        <v>147</v>
      </c>
      <c r="D11" s="113" t="s">
        <v>196</v>
      </c>
      <c r="E11" s="118" t="s">
        <v>197</v>
      </c>
      <c r="F11" s="139"/>
      <c r="G11" s="113" t="s">
        <v>37</v>
      </c>
      <c r="H11" s="125" t="s">
        <v>156</v>
      </c>
      <c r="I11" s="126" t="s">
        <v>41</v>
      </c>
      <c r="J11" s="128" t="s">
        <v>182</v>
      </c>
      <c r="K11" s="128" t="s">
        <v>40</v>
      </c>
      <c r="L11" s="129"/>
    </row>
    <row r="12" spans="1:12" ht="210" customHeight="1" x14ac:dyDescent="0.2">
      <c r="A12" s="5"/>
      <c r="B12" s="143"/>
      <c r="C12" s="112" t="s">
        <v>148</v>
      </c>
      <c r="D12" s="113" t="s">
        <v>198</v>
      </c>
      <c r="E12" s="118" t="s">
        <v>199</v>
      </c>
      <c r="F12" s="139"/>
      <c r="G12" s="113" t="s">
        <v>37</v>
      </c>
      <c r="H12" s="125" t="s">
        <v>156</v>
      </c>
      <c r="I12" s="126" t="s">
        <v>41</v>
      </c>
      <c r="J12" s="128" t="s">
        <v>183</v>
      </c>
      <c r="K12" s="128" t="s">
        <v>40</v>
      </c>
      <c r="L12" s="129"/>
    </row>
    <row r="13" spans="1:12" ht="134.25" customHeight="1" x14ac:dyDescent="0.2">
      <c r="A13" s="5"/>
      <c r="B13" s="143"/>
      <c r="C13" s="112" t="s">
        <v>149</v>
      </c>
      <c r="D13" s="113" t="s">
        <v>200</v>
      </c>
      <c r="E13" s="118" t="s">
        <v>201</v>
      </c>
      <c r="F13" s="140"/>
      <c r="G13" s="113" t="s">
        <v>202</v>
      </c>
      <c r="H13" s="125" t="s">
        <v>33</v>
      </c>
      <c r="I13" s="126" t="s">
        <v>42</v>
      </c>
      <c r="J13" s="128" t="s">
        <v>170</v>
      </c>
      <c r="K13" s="128" t="s">
        <v>40</v>
      </c>
      <c r="L13" s="129"/>
    </row>
    <row r="14" spans="1:12" ht="8.25" customHeight="1" x14ac:dyDescent="0.2"/>
    <row r="15" spans="1:12" ht="20.149999999999999" customHeight="1" x14ac:dyDescent="0.2">
      <c r="A15" s="6" t="s">
        <v>284</v>
      </c>
      <c r="B15" s="6"/>
    </row>
    <row r="16" spans="1:12" ht="20.149999999999999" customHeight="1" x14ac:dyDescent="0.2">
      <c r="B16" s="236" t="s">
        <v>9</v>
      </c>
      <c r="C16" s="237"/>
      <c r="D16" s="179" t="s">
        <v>10</v>
      </c>
      <c r="E16" s="179"/>
      <c r="F16" s="115" t="s">
        <v>11</v>
      </c>
      <c r="G16" s="115" t="s">
        <v>12</v>
      </c>
      <c r="H16" s="179" t="s">
        <v>13</v>
      </c>
      <c r="I16" s="179"/>
      <c r="J16" s="179"/>
      <c r="K16" s="179" t="s">
        <v>14</v>
      </c>
      <c r="L16" s="179"/>
    </row>
    <row r="17" spans="2:12" ht="39" customHeight="1" x14ac:dyDescent="0.2">
      <c r="B17" s="236" t="s">
        <v>20</v>
      </c>
      <c r="C17" s="237"/>
      <c r="D17" s="179" t="s">
        <v>21</v>
      </c>
      <c r="E17" s="179"/>
      <c r="F17" s="115" t="s">
        <v>22</v>
      </c>
      <c r="G17" s="115" t="s">
        <v>1</v>
      </c>
      <c r="H17" s="179" t="s">
        <v>25</v>
      </c>
      <c r="I17" s="179"/>
      <c r="J17" s="179"/>
      <c r="K17" s="179" t="s">
        <v>28</v>
      </c>
      <c r="L17" s="179"/>
    </row>
    <row r="18" spans="2:12" ht="72" customHeight="1" x14ac:dyDescent="0.2">
      <c r="B18" s="238" t="s">
        <v>43</v>
      </c>
      <c r="C18" s="239"/>
      <c r="D18" s="171" t="s">
        <v>44</v>
      </c>
      <c r="E18" s="172"/>
      <c r="F18" s="147">
        <f>'MPS(input)'!E18</f>
        <v>0.8</v>
      </c>
      <c r="G18" s="116" t="s">
        <v>46</v>
      </c>
      <c r="H18" s="213" t="str">
        <f>'MPS(input)'!G18</f>
        <v>Select one of the followings taking into consideration the situation of the project.
In Yangon City: Default value of 0.8
In other places in Myanmar: Estimate using the equation in the methodology or select the applicable value from the following: 1.0, 0.5, 0.8 or 0.4.</v>
      </c>
      <c r="I18" s="214"/>
      <c r="J18" s="215"/>
      <c r="K18" s="216" t="str">
        <f>IF('MPS(input)'!J18&gt;0,'MPS(input)'!J18,"")</f>
        <v/>
      </c>
      <c r="L18" s="216"/>
    </row>
    <row r="19" spans="2:12" ht="37.5" customHeight="1" x14ac:dyDescent="0.2">
      <c r="B19" s="238" t="s">
        <v>204</v>
      </c>
      <c r="C19" s="239"/>
      <c r="D19" s="171" t="s">
        <v>159</v>
      </c>
      <c r="E19" s="172"/>
      <c r="F19" s="148">
        <f>'MPS(input)'!E19</f>
        <v>0.13708730693016882</v>
      </c>
      <c r="G19" s="116" t="s">
        <v>100</v>
      </c>
      <c r="H19" s="217" t="str">
        <f>'MPS(input)'!G19</f>
        <v>Before the validation of a proposed project, take at least one sample in each season (both rainy and dry) from MSW transported to a SWDS within the same municipality where the project facility is to be constructed, weigh each waste fraction (measure on wet basis) taking into consideration the waste type j, as provided in the tables for FCCj and FFCj, and average each waste fraction j among the samples.</v>
      </c>
      <c r="I19" s="218"/>
      <c r="J19" s="219"/>
      <c r="K19" s="226" t="str">
        <f>IF('MPS(input)'!J19&gt;0,'MPS(input)'!J19,"")</f>
        <v/>
      </c>
      <c r="L19" s="227"/>
    </row>
    <row r="20" spans="2:12" ht="37.5" customHeight="1" x14ac:dyDescent="0.2">
      <c r="B20" s="238" t="s">
        <v>206</v>
      </c>
      <c r="C20" s="239"/>
      <c r="D20" s="171" t="s">
        <v>139</v>
      </c>
      <c r="E20" s="172"/>
      <c r="F20" s="148">
        <f>'MPS(input)'!E20</f>
        <v>3.8872919013340272E-2</v>
      </c>
      <c r="G20" s="116" t="s">
        <v>100</v>
      </c>
      <c r="H20" s="220">
        <f>'MPS(input)'!G20</f>
        <v>0</v>
      </c>
      <c r="I20" s="221"/>
      <c r="J20" s="222"/>
      <c r="K20" s="228" t="str">
        <f>IF('MPS(input)'!J20&gt;0,'MPS(input)'!J20,"")</f>
        <v/>
      </c>
      <c r="L20" s="229"/>
    </row>
    <row r="21" spans="2:12" ht="37.5" customHeight="1" x14ac:dyDescent="0.2">
      <c r="B21" s="238" t="s">
        <v>207</v>
      </c>
      <c r="C21" s="239"/>
      <c r="D21" s="171" t="s">
        <v>142</v>
      </c>
      <c r="E21" s="172"/>
      <c r="F21" s="148">
        <f>'MPS(input)'!E21</f>
        <v>0.44377988293066856</v>
      </c>
      <c r="G21" s="116" t="s">
        <v>100</v>
      </c>
      <c r="H21" s="220">
        <f>'MPS(input)'!G21</f>
        <v>0</v>
      </c>
      <c r="I21" s="221"/>
      <c r="J21" s="222"/>
      <c r="K21" s="228" t="str">
        <f>IF('MPS(input)'!J21&gt;0,'MPS(input)'!J21,"")</f>
        <v/>
      </c>
      <c r="L21" s="229"/>
    </row>
    <row r="22" spans="2:12" ht="37.5" customHeight="1" x14ac:dyDescent="0.2">
      <c r="B22" s="238" t="s">
        <v>208</v>
      </c>
      <c r="C22" s="239"/>
      <c r="D22" s="171" t="s">
        <v>143</v>
      </c>
      <c r="E22" s="172"/>
      <c r="F22" s="148">
        <f>'MPS(input)'!E22</f>
        <v>0.15146309362290639</v>
      </c>
      <c r="G22" s="116" t="s">
        <v>100</v>
      </c>
      <c r="H22" s="220">
        <f>'MPS(input)'!G22</f>
        <v>0</v>
      </c>
      <c r="I22" s="221"/>
      <c r="J22" s="222"/>
      <c r="K22" s="228" t="str">
        <f>IF('MPS(input)'!J22&gt;0,'MPS(input)'!J22,"")</f>
        <v/>
      </c>
      <c r="L22" s="229"/>
    </row>
    <row r="23" spans="2:12" ht="37.5" customHeight="1" x14ac:dyDescent="0.2">
      <c r="B23" s="238" t="s">
        <v>209</v>
      </c>
      <c r="C23" s="239"/>
      <c r="D23" s="171" t="s">
        <v>160</v>
      </c>
      <c r="E23" s="172"/>
      <c r="F23" s="148">
        <f>'MPS(input)'!E23</f>
        <v>0</v>
      </c>
      <c r="G23" s="116" t="s">
        <v>100</v>
      </c>
      <c r="H23" s="220">
        <f>'MPS(input)'!G23</f>
        <v>0</v>
      </c>
      <c r="I23" s="221"/>
      <c r="J23" s="222"/>
      <c r="K23" s="228" t="str">
        <f>IF('MPS(input)'!J23&gt;0,'MPS(input)'!J23,"")</f>
        <v/>
      </c>
      <c r="L23" s="229"/>
    </row>
    <row r="24" spans="2:12" ht="37.5" customHeight="1" x14ac:dyDescent="0.2">
      <c r="B24" s="238" t="s">
        <v>210</v>
      </c>
      <c r="C24" s="239"/>
      <c r="D24" s="171" t="s">
        <v>161</v>
      </c>
      <c r="E24" s="172"/>
      <c r="F24" s="148">
        <f>'MPS(input)'!E24</f>
        <v>0</v>
      </c>
      <c r="G24" s="116" t="s">
        <v>100</v>
      </c>
      <c r="H24" s="220">
        <f>'MPS(input)'!G24</f>
        <v>0</v>
      </c>
      <c r="I24" s="221"/>
      <c r="J24" s="222"/>
      <c r="K24" s="228" t="str">
        <f>IF('MPS(input)'!J24&gt;0,'MPS(input)'!J24,"")</f>
        <v/>
      </c>
      <c r="L24" s="229"/>
    </row>
    <row r="25" spans="2:12" ht="37.5" customHeight="1" x14ac:dyDescent="0.2">
      <c r="B25" s="238" t="s">
        <v>211</v>
      </c>
      <c r="C25" s="239"/>
      <c r="D25" s="171" t="s">
        <v>140</v>
      </c>
      <c r="E25" s="172"/>
      <c r="F25" s="148">
        <f>'MPS(input)'!E25</f>
        <v>1.5015375095615817E-2</v>
      </c>
      <c r="G25" s="116" t="s">
        <v>100</v>
      </c>
      <c r="H25" s="220">
        <f>'MPS(input)'!G25</f>
        <v>0</v>
      </c>
      <c r="I25" s="221"/>
      <c r="J25" s="222"/>
      <c r="K25" s="228" t="str">
        <f>IF('MPS(input)'!J25&gt;0,'MPS(input)'!J25,"")</f>
        <v/>
      </c>
      <c r="L25" s="229"/>
    </row>
    <row r="26" spans="2:12" ht="37.5" customHeight="1" x14ac:dyDescent="0.2">
      <c r="B26" s="238" t="s">
        <v>212</v>
      </c>
      <c r="C26" s="239"/>
      <c r="D26" s="171" t="s">
        <v>144</v>
      </c>
      <c r="E26" s="172"/>
      <c r="F26" s="148">
        <f>'MPS(input)'!E26</f>
        <v>0.17659920251026906</v>
      </c>
      <c r="G26" s="116" t="s">
        <v>100</v>
      </c>
      <c r="H26" s="220">
        <f>'MPS(input)'!G26</f>
        <v>0</v>
      </c>
      <c r="I26" s="221"/>
      <c r="J26" s="222"/>
      <c r="K26" s="228" t="str">
        <f>IF('MPS(input)'!J26&gt;0,'MPS(input)'!J26,"")</f>
        <v/>
      </c>
      <c r="L26" s="229"/>
    </row>
    <row r="27" spans="2:12" ht="37.5" customHeight="1" x14ac:dyDescent="0.2">
      <c r="B27" s="238" t="s">
        <v>213</v>
      </c>
      <c r="C27" s="239"/>
      <c r="D27" s="171" t="s">
        <v>141</v>
      </c>
      <c r="E27" s="172"/>
      <c r="F27" s="148">
        <f>'MPS(input)'!E27</f>
        <v>5.3370106863921641E-3</v>
      </c>
      <c r="G27" s="116" t="s">
        <v>100</v>
      </c>
      <c r="H27" s="220">
        <f>'MPS(input)'!G27</f>
        <v>0</v>
      </c>
      <c r="I27" s="221"/>
      <c r="J27" s="222"/>
      <c r="K27" s="228" t="str">
        <f>IF('MPS(input)'!J27&gt;0,'MPS(input)'!J27,"")</f>
        <v/>
      </c>
      <c r="L27" s="229"/>
    </row>
    <row r="28" spans="2:12" ht="37.5" customHeight="1" x14ac:dyDescent="0.2">
      <c r="B28" s="238" t="s">
        <v>214</v>
      </c>
      <c r="C28" s="239"/>
      <c r="D28" s="171" t="s">
        <v>162</v>
      </c>
      <c r="E28" s="172"/>
      <c r="F28" s="148">
        <f>'MPS(input)'!E28</f>
        <v>2.8508539207302161E-2</v>
      </c>
      <c r="G28" s="116" t="s">
        <v>100</v>
      </c>
      <c r="H28" s="220">
        <f>'MPS(input)'!G28</f>
        <v>0</v>
      </c>
      <c r="I28" s="221"/>
      <c r="J28" s="222"/>
      <c r="K28" s="228" t="str">
        <f>IF('MPS(input)'!J28&gt;0,'MPS(input)'!J28,"")</f>
        <v/>
      </c>
      <c r="L28" s="229"/>
    </row>
    <row r="29" spans="2:12" ht="37.5" customHeight="1" x14ac:dyDescent="0.2">
      <c r="B29" s="238" t="s">
        <v>215</v>
      </c>
      <c r="C29" s="239"/>
      <c r="D29" s="171" t="s">
        <v>163</v>
      </c>
      <c r="E29" s="172"/>
      <c r="F29" s="148">
        <f>'MPS(input)'!E29</f>
        <v>3.3366700033366698E-3</v>
      </c>
      <c r="G29" s="116" t="s">
        <v>100</v>
      </c>
      <c r="H29" s="223">
        <f>'MPS(input)'!G29</f>
        <v>0</v>
      </c>
      <c r="I29" s="224"/>
      <c r="J29" s="225"/>
      <c r="K29" s="230" t="str">
        <f>IF('MPS(input)'!J29&gt;0,'MPS(input)'!J29,"")</f>
        <v/>
      </c>
      <c r="L29" s="231"/>
    </row>
    <row r="30" spans="2:12" ht="108" customHeight="1" x14ac:dyDescent="0.2">
      <c r="B30" s="238" t="s">
        <v>216</v>
      </c>
      <c r="C30" s="239"/>
      <c r="D30" s="171" t="s">
        <v>45</v>
      </c>
      <c r="E30" s="172"/>
      <c r="F30" s="148">
        <f>'MPS(input)'!E30</f>
        <v>0.39459</v>
      </c>
      <c r="G30" s="116" t="s">
        <v>217</v>
      </c>
      <c r="H30" s="232" t="str">
        <f>'MPS(input)'!G30</f>
        <v>Select one of the followings taking into consideration the situation of the project.
For grid electricity: The value available from PDD of the most recently registered CDM project hosted in Myanmar or the calculated value using the latest version of the “Tool to calculate the emission factor for an electricity system” under the CDM at the time of validation..
For captive electricity: The most recent value available from CDM approved small scale methodology AMS-I.A at the time of validation.</v>
      </c>
      <c r="I30" s="232"/>
      <c r="J30" s="232"/>
      <c r="K30" s="216" t="str">
        <f>IF('MPS(input)'!J30&gt;0,'MPS(input)'!J30,"")</f>
        <v/>
      </c>
      <c r="L30" s="216"/>
    </row>
    <row r="31" spans="2:12" ht="77.25" customHeight="1" x14ac:dyDescent="0.2">
      <c r="B31" s="238" t="s">
        <v>150</v>
      </c>
      <c r="C31" s="239"/>
      <c r="D31" s="171" t="s">
        <v>151</v>
      </c>
      <c r="E31" s="172"/>
      <c r="F31" s="147">
        <f>'MPS(input)'!E31</f>
        <v>39.5</v>
      </c>
      <c r="G31" s="116" t="s">
        <v>47</v>
      </c>
      <c r="H31" s="233" t="str">
        <f>'MPS(input)'!G31</f>
        <v>Before the validation of a proposed project, take at least one sample in each season (both rainy and dry) from MSW transported to a SWDS within the same municipality where the project facility is to be constructed, weigh each sample in wet and dry basis, calculate the fraction of dry matter content for each sample, and average the values obtained.</v>
      </c>
      <c r="I31" s="234"/>
      <c r="J31" s="235"/>
      <c r="K31" s="216" t="str">
        <f>IF('MPS(input)'!J31&gt;0,'MPS(input)'!J31,"")</f>
        <v/>
      </c>
      <c r="L31" s="216"/>
    </row>
    <row r="32" spans="2:12" ht="100.5" customHeight="1" x14ac:dyDescent="0.2">
      <c r="B32" s="238" t="s">
        <v>218</v>
      </c>
      <c r="C32" s="239"/>
      <c r="D32" s="171" t="s">
        <v>219</v>
      </c>
      <c r="E32" s="172"/>
      <c r="F32" s="149">
        <f>'MPS(input)'!E32</f>
        <v>6.05E-5</v>
      </c>
      <c r="G32" s="117" t="s">
        <v>220</v>
      </c>
      <c r="H32" s="213" t="str">
        <f>'MPS(input)'!G32</f>
        <v>Select one from the following default values taking into consideration the situation of the project.
Default values for EFN2O:
Type of waste/ Technology/Management practice/ EFN2O (tN2O/t waste wet basis)
MSW/ Continuous and semicontinuous incinerators/ 1.21*50*10-6
MSW/ Batch-type incinerators/ 1.21*60*10-6</v>
      </c>
      <c r="I32" s="214"/>
      <c r="J32" s="215"/>
      <c r="K32" s="216" t="str">
        <f>IF('MPS(input)'!J32&gt;0,'MPS(input)'!J32,"")</f>
        <v/>
      </c>
      <c r="L32" s="216"/>
    </row>
    <row r="33" spans="1:12" ht="36" customHeight="1" x14ac:dyDescent="0.2">
      <c r="B33" s="238" t="s">
        <v>222</v>
      </c>
      <c r="C33" s="239"/>
      <c r="D33" s="183" t="s">
        <v>171</v>
      </c>
      <c r="E33" s="183"/>
      <c r="F33" s="150">
        <f>'MPS(input)'!E33</f>
        <v>38.928432600000001</v>
      </c>
      <c r="G33" s="116" t="s">
        <v>223</v>
      </c>
      <c r="H33" s="213" t="str">
        <f>'MPS(input)'!G33</f>
        <v>Decide from the specifications described on invoices or other commercial/contractual evidence.</v>
      </c>
      <c r="I33" s="214"/>
      <c r="J33" s="215"/>
      <c r="K33" s="216" t="str">
        <f>IF('MPS(input)'!J33&gt;0,'MPS(input)'!J33,"")</f>
        <v/>
      </c>
      <c r="L33" s="216"/>
    </row>
    <row r="34" spans="1:12" ht="36" customHeight="1" x14ac:dyDescent="0.2">
      <c r="B34" s="238" t="s">
        <v>224</v>
      </c>
      <c r="C34" s="239"/>
      <c r="D34" s="183" t="s">
        <v>225</v>
      </c>
      <c r="E34" s="183"/>
      <c r="F34" s="151">
        <f>'MPS(input)'!E34</f>
        <v>7.4800000000000005E-2</v>
      </c>
      <c r="G34" s="116" t="s">
        <v>226</v>
      </c>
      <c r="H34" s="213" t="str">
        <f>'MPS(input)'!G34</f>
        <v>Select a value for the fuel combusted by the project from the IPCC default values at the upper limit of the uncertainty at a 95% confidence interval.</v>
      </c>
      <c r="I34" s="214"/>
      <c r="J34" s="215"/>
      <c r="K34" s="216" t="str">
        <f>IF('MPS(input)'!J34&gt;0,'MPS(input)'!J34,"")</f>
        <v/>
      </c>
      <c r="L34" s="216"/>
    </row>
    <row r="35" spans="1:12" ht="6.75" customHeight="1" x14ac:dyDescent="0.2"/>
    <row r="36" spans="1:12" ht="18.75" customHeight="1" x14ac:dyDescent="0.2">
      <c r="A36" s="4" t="s">
        <v>285</v>
      </c>
      <c r="B36" s="4"/>
      <c r="C36" s="4"/>
    </row>
    <row r="37" spans="1:12" ht="17.5" thickBot="1" x14ac:dyDescent="0.25">
      <c r="B37" s="244" t="s">
        <v>288</v>
      </c>
      <c r="C37" s="244"/>
      <c r="D37" s="242" t="s">
        <v>228</v>
      </c>
      <c r="E37" s="243"/>
      <c r="F37" s="119" t="s">
        <v>1</v>
      </c>
    </row>
    <row r="38" spans="1:12" ht="16.5" thickBot="1" x14ac:dyDescent="0.25">
      <c r="B38" s="245"/>
      <c r="C38" s="246"/>
      <c r="D38" s="240">
        <f>ROUNDDOWN('MRS(calc_process)'!G6, 0)</f>
        <v>0</v>
      </c>
      <c r="E38" s="241"/>
      <c r="F38" s="144" t="s">
        <v>229</v>
      </c>
    </row>
    <row r="39" spans="1:12" ht="20.149999999999999" customHeight="1" x14ac:dyDescent="0.2">
      <c r="C39" s="5"/>
      <c r="D39" s="5"/>
      <c r="G39" s="11"/>
      <c r="H39" s="11"/>
    </row>
    <row r="40" spans="1:12" ht="18.75" customHeight="1" x14ac:dyDescent="0.2">
      <c r="A40" s="6" t="s">
        <v>8</v>
      </c>
      <c r="B40" s="6"/>
    </row>
    <row r="41" spans="1:12" ht="18" customHeight="1" x14ac:dyDescent="0.2">
      <c r="B41" s="145" t="s">
        <v>289</v>
      </c>
      <c r="C41" s="146"/>
      <c r="D41" s="167" t="s">
        <v>31</v>
      </c>
      <c r="E41" s="168"/>
      <c r="F41" s="168"/>
      <c r="G41" s="168"/>
      <c r="H41" s="168"/>
      <c r="I41" s="168"/>
      <c r="J41" s="168"/>
      <c r="K41" s="169"/>
    </row>
    <row r="42" spans="1:12" ht="18" customHeight="1" x14ac:dyDescent="0.2">
      <c r="B42" s="145" t="s">
        <v>290</v>
      </c>
      <c r="C42" s="146"/>
      <c r="D42" s="167" t="s">
        <v>32</v>
      </c>
      <c r="E42" s="168"/>
      <c r="F42" s="168"/>
      <c r="G42" s="168"/>
      <c r="H42" s="168"/>
      <c r="I42" s="168"/>
      <c r="J42" s="168"/>
      <c r="K42" s="169"/>
    </row>
    <row r="43" spans="1:12" ht="18" customHeight="1" x14ac:dyDescent="0.2">
      <c r="B43" s="145" t="s">
        <v>291</v>
      </c>
      <c r="C43" s="146"/>
      <c r="D43" s="167" t="s">
        <v>34</v>
      </c>
      <c r="E43" s="168"/>
      <c r="F43" s="168"/>
      <c r="G43" s="168"/>
      <c r="H43" s="168"/>
      <c r="I43" s="168"/>
      <c r="J43" s="168"/>
      <c r="K43" s="169"/>
    </row>
  </sheetData>
  <sheetProtection password="C503" sheet="1" objects="1" scenarios="1" formatCells="0" formatRows="0"/>
  <mergeCells count="63">
    <mergeCell ref="B38:C38"/>
    <mergeCell ref="B30:C30"/>
    <mergeCell ref="B31:C31"/>
    <mergeCell ref="B32:C32"/>
    <mergeCell ref="B33:C33"/>
    <mergeCell ref="B34:C34"/>
    <mergeCell ref="D37:E37"/>
    <mergeCell ref="B37:C37"/>
    <mergeCell ref="B24:C24"/>
    <mergeCell ref="B25:C25"/>
    <mergeCell ref="B26:C26"/>
    <mergeCell ref="B27:C27"/>
    <mergeCell ref="B28:C28"/>
    <mergeCell ref="B29:C29"/>
    <mergeCell ref="D30:E30"/>
    <mergeCell ref="D24:E24"/>
    <mergeCell ref="D25:E25"/>
    <mergeCell ref="D26:E26"/>
    <mergeCell ref="D27:E27"/>
    <mergeCell ref="D28:E28"/>
    <mergeCell ref="D29:E29"/>
    <mergeCell ref="D42:K42"/>
    <mergeCell ref="D43:K43"/>
    <mergeCell ref="B16:C16"/>
    <mergeCell ref="B17:C17"/>
    <mergeCell ref="B18:C18"/>
    <mergeCell ref="B19:C19"/>
    <mergeCell ref="B20:C20"/>
    <mergeCell ref="B21:C21"/>
    <mergeCell ref="B22:C22"/>
    <mergeCell ref="B23:C23"/>
    <mergeCell ref="D34:E34"/>
    <mergeCell ref="H34:J34"/>
    <mergeCell ref="K34:L34"/>
    <mergeCell ref="D41:K41"/>
    <mergeCell ref="D38:E38"/>
    <mergeCell ref="D32:E32"/>
    <mergeCell ref="H32:J32"/>
    <mergeCell ref="K32:L32"/>
    <mergeCell ref="D33:E33"/>
    <mergeCell ref="H33:J33"/>
    <mergeCell ref="K33:L33"/>
    <mergeCell ref="H30:J30"/>
    <mergeCell ref="K30:L30"/>
    <mergeCell ref="D31:E31"/>
    <mergeCell ref="H31:J31"/>
    <mergeCell ref="K31:L31"/>
    <mergeCell ref="D18:E18"/>
    <mergeCell ref="H18:J18"/>
    <mergeCell ref="K18:L18"/>
    <mergeCell ref="D19:E19"/>
    <mergeCell ref="H19:J29"/>
    <mergeCell ref="K19:L29"/>
    <mergeCell ref="D20:E20"/>
    <mergeCell ref="D21:E21"/>
    <mergeCell ref="D22:E22"/>
    <mergeCell ref="D23:E23"/>
    <mergeCell ref="D16:E16"/>
    <mergeCell ref="H16:J16"/>
    <mergeCell ref="K16:L16"/>
    <mergeCell ref="D17:E17"/>
    <mergeCell ref="H17:J17"/>
    <mergeCell ref="K17:L17"/>
  </mergeCells>
  <phoneticPr fontId="11"/>
  <dataValidations count="1">
    <dataValidation type="list" allowBlank="1" showInputMessage="1" showErrorMessage="1" sqref="F32" xr:uid="{00000000-0002-0000-0600-000000000000}">
      <formula1>EFN2O</formula1>
    </dataValidation>
  </dataValidations>
  <pageMargins left="0.70866141732283472" right="0.70866141732283472" top="0.74803149606299213" bottom="0.74803149606299213" header="0.31496062992125984" footer="0.31496062992125984"/>
  <pageSetup paperSize="9" scale="72" fitToHeight="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E34"/>
  <sheetViews>
    <sheetView view="pageBreakPreview" zoomScale="80" zoomScaleNormal="100" zoomScaleSheetLayoutView="80" workbookViewId="0"/>
  </sheetViews>
  <sheetFormatPr defaultColWidth="9" defaultRowHeight="14" x14ac:dyDescent="0.2"/>
  <cols>
    <col min="1" max="1" width="3.6328125" style="92" customWidth="1"/>
    <col min="2" max="2" width="4.7265625" style="92" customWidth="1"/>
    <col min="3" max="3" width="24.6328125" style="92" customWidth="1"/>
    <col min="4" max="4" width="111.7265625" style="92" customWidth="1"/>
    <col min="5" max="5" width="3.6328125" style="92" customWidth="1"/>
    <col min="6" max="16384" width="9" style="92"/>
  </cols>
  <sheetData>
    <row r="1" spans="1:5" ht="17.25" customHeight="1" x14ac:dyDescent="0.2">
      <c r="E1" s="93" t="str">
        <f>'MPS(input)'!K1</f>
        <v>Monitoring Spreadsheet: JCM_MM_AM001_ver01.0</v>
      </c>
    </row>
    <row r="2" spans="1:5" ht="18" customHeight="1" x14ac:dyDescent="0.2">
      <c r="E2" s="93" t="str">
        <f>'MPS(input)'!K2</f>
        <v>Reference Number: MM001</v>
      </c>
    </row>
    <row r="3" spans="1:5" ht="27.75" customHeight="1" x14ac:dyDescent="0.2">
      <c r="A3" s="110" t="s">
        <v>278</v>
      </c>
      <c r="B3" s="12"/>
      <c r="C3" s="12"/>
      <c r="D3" s="12"/>
      <c r="E3" s="12"/>
    </row>
    <row r="5" spans="1:5" ht="18.75" customHeight="1" x14ac:dyDescent="0.2">
      <c r="A5" s="6" t="s">
        <v>283</v>
      </c>
      <c r="B5" s="6"/>
      <c r="E5" s="6"/>
    </row>
    <row r="6" spans="1:5" x14ac:dyDescent="0.2">
      <c r="B6" s="115" t="s">
        <v>9</v>
      </c>
      <c r="C6" s="115" t="s">
        <v>19</v>
      </c>
      <c r="D6" s="130" t="s">
        <v>35</v>
      </c>
    </row>
    <row r="7" spans="1:5" ht="16" x14ac:dyDescent="0.2">
      <c r="B7" s="115" t="s">
        <v>10</v>
      </c>
      <c r="C7" s="115" t="s">
        <v>20</v>
      </c>
      <c r="D7" s="113" t="s">
        <v>189</v>
      </c>
    </row>
    <row r="8" spans="1:5" ht="18" customHeight="1" x14ac:dyDescent="0.2">
      <c r="B8" s="200" t="s">
        <v>11</v>
      </c>
      <c r="C8" s="200" t="s">
        <v>21</v>
      </c>
      <c r="D8" s="202" t="s">
        <v>190</v>
      </c>
    </row>
    <row r="9" spans="1:5" x14ac:dyDescent="0.2">
      <c r="B9" s="201"/>
      <c r="C9" s="201"/>
      <c r="D9" s="203"/>
    </row>
    <row r="10" spans="1:5" x14ac:dyDescent="0.2">
      <c r="A10" s="5"/>
      <c r="B10" s="115" t="s">
        <v>13</v>
      </c>
      <c r="C10" s="115" t="s">
        <v>1</v>
      </c>
      <c r="D10" s="113" t="s">
        <v>36</v>
      </c>
      <c r="E10" s="5"/>
    </row>
    <row r="11" spans="1:5" x14ac:dyDescent="0.2">
      <c r="B11" s="115" t="s">
        <v>14</v>
      </c>
      <c r="C11" s="115" t="s">
        <v>24</v>
      </c>
      <c r="D11" s="125" t="s">
        <v>33</v>
      </c>
    </row>
    <row r="12" spans="1:5" ht="18" customHeight="1" x14ac:dyDescent="0.2">
      <c r="B12" s="115" t="s">
        <v>15</v>
      </c>
      <c r="C12" s="115" t="s">
        <v>25</v>
      </c>
      <c r="D12" s="126" t="s">
        <v>39</v>
      </c>
    </row>
    <row r="13" spans="1:5" ht="42.5" x14ac:dyDescent="0.2">
      <c r="B13" s="115" t="s">
        <v>16</v>
      </c>
      <c r="C13" s="115" t="s">
        <v>26</v>
      </c>
      <c r="D13" s="126" t="s">
        <v>191</v>
      </c>
    </row>
    <row r="14" spans="1:5" ht="39" customHeight="1" x14ac:dyDescent="0.2">
      <c r="B14" s="115" t="s">
        <v>17</v>
      </c>
      <c r="C14" s="115" t="s">
        <v>27</v>
      </c>
      <c r="D14" s="125" t="s">
        <v>40</v>
      </c>
    </row>
    <row r="15" spans="1:5" x14ac:dyDescent="0.2">
      <c r="B15" s="115" t="s">
        <v>18</v>
      </c>
      <c r="C15" s="115" t="s">
        <v>28</v>
      </c>
      <c r="D15" s="127"/>
    </row>
    <row r="16" spans="1:5" ht="19.5" customHeight="1" x14ac:dyDescent="0.2">
      <c r="A16" s="5"/>
      <c r="B16" s="122" t="s">
        <v>12</v>
      </c>
      <c r="C16" s="115" t="s">
        <v>293</v>
      </c>
      <c r="D16" s="115"/>
      <c r="E16" s="5"/>
    </row>
    <row r="17" spans="2:4" ht="18.75" customHeight="1" x14ac:dyDescent="0.2">
      <c r="B17" s="123"/>
      <c r="C17" s="104">
        <v>1</v>
      </c>
      <c r="D17" s="141"/>
    </row>
    <row r="18" spans="2:4" ht="20.25" customHeight="1" x14ac:dyDescent="0.2">
      <c r="B18" s="123"/>
      <c r="C18" s="104">
        <v>2</v>
      </c>
      <c r="D18" s="141"/>
    </row>
    <row r="19" spans="2:4" ht="20.25" customHeight="1" x14ac:dyDescent="0.2">
      <c r="B19" s="123"/>
      <c r="C19" s="104">
        <v>3</v>
      </c>
      <c r="D19" s="141"/>
    </row>
    <row r="20" spans="2:4" ht="20.25" customHeight="1" x14ac:dyDescent="0.2">
      <c r="B20" s="123"/>
      <c r="C20" s="104">
        <v>4</v>
      </c>
      <c r="D20" s="141"/>
    </row>
    <row r="21" spans="2:4" ht="20.25" customHeight="1" x14ac:dyDescent="0.2">
      <c r="B21" s="123"/>
      <c r="C21" s="104">
        <v>5</v>
      </c>
      <c r="D21" s="141"/>
    </row>
    <row r="22" spans="2:4" ht="20.25" customHeight="1" x14ac:dyDescent="0.2">
      <c r="B22" s="123"/>
      <c r="C22" s="104">
        <v>6</v>
      </c>
      <c r="D22" s="141"/>
    </row>
    <row r="23" spans="2:4" ht="20.25" customHeight="1" x14ac:dyDescent="0.2">
      <c r="B23" s="123"/>
      <c r="C23" s="104">
        <v>7</v>
      </c>
      <c r="D23" s="141"/>
    </row>
    <row r="24" spans="2:4" ht="20.25" customHeight="1" x14ac:dyDescent="0.2">
      <c r="B24" s="123"/>
      <c r="C24" s="104">
        <v>8</v>
      </c>
      <c r="D24" s="141"/>
    </row>
    <row r="25" spans="2:4" ht="20.25" customHeight="1" x14ac:dyDescent="0.2">
      <c r="B25" s="123"/>
      <c r="C25" s="104">
        <v>9</v>
      </c>
      <c r="D25" s="141"/>
    </row>
    <row r="26" spans="2:4" ht="20.25" customHeight="1" x14ac:dyDescent="0.2">
      <c r="B26" s="123"/>
      <c r="C26" s="104">
        <v>10</v>
      </c>
      <c r="D26" s="141"/>
    </row>
    <row r="27" spans="2:4" ht="20.25" customHeight="1" x14ac:dyDescent="0.2">
      <c r="B27" s="123"/>
      <c r="C27" s="104">
        <v>11</v>
      </c>
      <c r="D27" s="141"/>
    </row>
    <row r="28" spans="2:4" ht="20.25" customHeight="1" x14ac:dyDescent="0.2">
      <c r="B28" s="123"/>
      <c r="C28" s="104">
        <v>12</v>
      </c>
      <c r="D28" s="141"/>
    </row>
    <row r="29" spans="2:4" ht="20.25" customHeight="1" x14ac:dyDescent="0.2">
      <c r="B29" s="123"/>
      <c r="C29" s="104">
        <v>13</v>
      </c>
      <c r="D29" s="141"/>
    </row>
    <row r="30" spans="2:4" ht="20.25" customHeight="1" x14ac:dyDescent="0.2">
      <c r="B30" s="123"/>
      <c r="C30" s="104">
        <v>14</v>
      </c>
      <c r="D30" s="141"/>
    </row>
    <row r="31" spans="2:4" ht="20.25" customHeight="1" x14ac:dyDescent="0.2">
      <c r="B31" s="123"/>
      <c r="C31" s="104">
        <v>15</v>
      </c>
      <c r="D31" s="141"/>
    </row>
    <row r="32" spans="2:4" ht="20.25" customHeight="1" x14ac:dyDescent="0.2">
      <c r="B32" s="123"/>
      <c r="C32" s="104">
        <v>16</v>
      </c>
      <c r="D32" s="141"/>
    </row>
    <row r="33" spans="2:4" ht="20.25" customHeight="1" x14ac:dyDescent="0.2">
      <c r="B33" s="123"/>
      <c r="C33" s="104">
        <v>17</v>
      </c>
      <c r="D33" s="141"/>
    </row>
    <row r="34" spans="2:4" ht="20.25" customHeight="1" x14ac:dyDescent="0.2">
      <c r="B34" s="123"/>
      <c r="C34" s="104">
        <v>18</v>
      </c>
      <c r="D34" s="141"/>
    </row>
  </sheetData>
  <sheetProtection password="C503" sheet="1" objects="1" scenarios="1" formatCells="0" formatRows="0"/>
  <mergeCells count="3">
    <mergeCell ref="B8:B9"/>
    <mergeCell ref="C8:C9"/>
    <mergeCell ref="D8:D9"/>
  </mergeCells>
  <phoneticPr fontId="11"/>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K84"/>
  <sheetViews>
    <sheetView showGridLines="0" view="pageBreakPreview" zoomScale="80" zoomScaleNormal="100" zoomScaleSheetLayoutView="80" workbookViewId="0"/>
  </sheetViews>
  <sheetFormatPr defaultColWidth="9" defaultRowHeight="14" x14ac:dyDescent="0.2"/>
  <cols>
    <col min="1" max="4" width="3.6328125" style="92" customWidth="1"/>
    <col min="5" max="5" width="47.08984375" style="92" customWidth="1"/>
    <col min="6" max="7" width="12.6328125" style="92" customWidth="1"/>
    <col min="8" max="8" width="14.6328125" style="92" customWidth="1"/>
    <col min="9" max="9" width="9" style="7"/>
    <col min="10" max="16384" width="9" style="92"/>
  </cols>
  <sheetData>
    <row r="1" spans="1:11" ht="15" customHeight="1" x14ac:dyDescent="0.2">
      <c r="I1" s="93" t="str">
        <f>'MPS(input)'!K1</f>
        <v>Monitoring Spreadsheet: JCM_MM_AM001_ver01.0</v>
      </c>
    </row>
    <row r="2" spans="1:11" ht="15" customHeight="1" x14ac:dyDescent="0.2">
      <c r="I2" s="93" t="str">
        <f>'MPS(input)'!K2</f>
        <v>Reference Number: MM001</v>
      </c>
    </row>
    <row r="3" spans="1:11" ht="27.75" customHeight="1" x14ac:dyDescent="0.2">
      <c r="A3" s="206" t="s">
        <v>279</v>
      </c>
      <c r="B3" s="206"/>
      <c r="C3" s="206"/>
      <c r="D3" s="206"/>
      <c r="E3" s="206"/>
      <c r="F3" s="206"/>
      <c r="G3" s="206"/>
      <c r="H3" s="206"/>
      <c r="I3" s="206"/>
    </row>
    <row r="4" spans="1:11" ht="11.25" customHeight="1" x14ac:dyDescent="0.2"/>
    <row r="5" spans="1:11" ht="18.75" customHeight="1" thickBot="1" x14ac:dyDescent="0.25">
      <c r="A5" s="79" t="s">
        <v>2</v>
      </c>
      <c r="B5" s="66"/>
      <c r="C5" s="66"/>
      <c r="D5" s="66"/>
      <c r="E5" s="65"/>
      <c r="F5" s="67" t="s">
        <v>6</v>
      </c>
      <c r="G5" s="87" t="s">
        <v>0</v>
      </c>
      <c r="H5" s="67" t="s">
        <v>1</v>
      </c>
      <c r="I5" s="68" t="s">
        <v>7</v>
      </c>
    </row>
    <row r="6" spans="1:11" ht="18.75" customHeight="1" thickBot="1" x14ac:dyDescent="0.25">
      <c r="A6" s="82"/>
      <c r="B6" s="69" t="s">
        <v>230</v>
      </c>
      <c r="C6" s="69"/>
      <c r="D6" s="69"/>
      <c r="E6" s="69"/>
      <c r="F6" s="85"/>
      <c r="G6" s="89">
        <f>G11-G15</f>
        <v>0</v>
      </c>
      <c r="H6" s="86" t="s">
        <v>229</v>
      </c>
      <c r="I6" s="70" t="s">
        <v>231</v>
      </c>
    </row>
    <row r="7" spans="1:11" ht="18.75" customHeight="1" x14ac:dyDescent="0.2">
      <c r="A7" s="79" t="s">
        <v>3</v>
      </c>
      <c r="B7" s="66"/>
      <c r="C7" s="66"/>
      <c r="D7" s="66"/>
      <c r="E7" s="65"/>
      <c r="F7" s="65"/>
      <c r="G7" s="88"/>
      <c r="H7" s="65"/>
      <c r="I7" s="67"/>
      <c r="J7" s="124"/>
      <c r="K7" s="124"/>
    </row>
    <row r="8" spans="1:11" ht="18.75" customHeight="1" x14ac:dyDescent="0.2">
      <c r="A8" s="83"/>
      <c r="B8" s="71" t="s">
        <v>44</v>
      </c>
      <c r="C8" s="69"/>
      <c r="D8" s="69"/>
      <c r="E8" s="69"/>
      <c r="F8" s="72"/>
      <c r="G8" s="131">
        <f>'MRS(input)'!F18</f>
        <v>0.8</v>
      </c>
      <c r="H8" s="132" t="s">
        <v>46</v>
      </c>
      <c r="I8" s="73" t="s">
        <v>43</v>
      </c>
    </row>
    <row r="9" spans="1:11" ht="18.75" customHeight="1" x14ac:dyDescent="0.2">
      <c r="A9" s="82"/>
      <c r="B9" s="71" t="s">
        <v>219</v>
      </c>
      <c r="C9" s="69"/>
      <c r="D9" s="69"/>
      <c r="E9" s="69"/>
      <c r="F9" s="74"/>
      <c r="G9" s="132">
        <f>'MRS(input)'!F32</f>
        <v>6.05E-5</v>
      </c>
      <c r="H9" s="133" t="s">
        <v>232</v>
      </c>
      <c r="I9" s="73" t="s">
        <v>218</v>
      </c>
    </row>
    <row r="10" spans="1:11" ht="18.75" customHeight="1" thickBot="1" x14ac:dyDescent="0.25">
      <c r="A10" s="79" t="s">
        <v>4</v>
      </c>
      <c r="B10" s="65"/>
      <c r="C10" s="66"/>
      <c r="D10" s="67"/>
      <c r="E10" s="67"/>
      <c r="F10" s="67"/>
      <c r="G10" s="79"/>
      <c r="H10" s="65"/>
      <c r="I10" s="67"/>
    </row>
    <row r="11" spans="1:11" ht="18.75" customHeight="1" thickBot="1" x14ac:dyDescent="0.25">
      <c r="A11" s="83"/>
      <c r="B11" s="81" t="s">
        <v>233</v>
      </c>
      <c r="C11" s="69"/>
      <c r="D11" s="69"/>
      <c r="E11" s="69"/>
      <c r="F11" s="85"/>
      <c r="G11" s="89">
        <f>SUM(G12:G13)</f>
        <v>0</v>
      </c>
      <c r="H11" s="86" t="s">
        <v>229</v>
      </c>
      <c r="I11" s="70" t="s">
        <v>234</v>
      </c>
    </row>
    <row r="12" spans="1:11" ht="37.5" customHeight="1" x14ac:dyDescent="0.2">
      <c r="A12" s="83"/>
      <c r="B12" s="84"/>
      <c r="C12" s="204" t="s">
        <v>235</v>
      </c>
      <c r="D12" s="204"/>
      <c r="E12" s="204"/>
      <c r="F12" s="75" t="s">
        <v>92</v>
      </c>
      <c r="G12" s="156">
        <f>F24*(1-F25)*F26*(1-F27)*(16/12)*F28*F29*'MRS(input)'!F18*'MRS(calc_process) (2)'!J61</f>
        <v>0</v>
      </c>
      <c r="H12" s="155" t="s">
        <v>236</v>
      </c>
      <c r="I12" s="70" t="s">
        <v>237</v>
      </c>
    </row>
    <row r="13" spans="1:11" ht="37.5" customHeight="1" x14ac:dyDescent="0.2">
      <c r="A13" s="83"/>
      <c r="B13" s="84"/>
      <c r="C13" s="205" t="s">
        <v>238</v>
      </c>
      <c r="D13" s="205"/>
      <c r="E13" s="205"/>
      <c r="F13" s="75" t="s">
        <v>131</v>
      </c>
      <c r="G13" s="157">
        <f>'MRS(input)'!F11*'MRS(input)'!F30</f>
        <v>0</v>
      </c>
      <c r="H13" s="155" t="s">
        <v>236</v>
      </c>
      <c r="I13" s="70" t="s">
        <v>239</v>
      </c>
    </row>
    <row r="14" spans="1:11" ht="18.75" customHeight="1" thickBot="1" x14ac:dyDescent="0.25">
      <c r="A14" s="79" t="s">
        <v>5</v>
      </c>
      <c r="B14" s="66"/>
      <c r="C14" s="66"/>
      <c r="D14" s="66"/>
      <c r="E14" s="65"/>
      <c r="F14" s="67"/>
      <c r="G14" s="79"/>
      <c r="H14" s="65"/>
      <c r="I14" s="67"/>
    </row>
    <row r="15" spans="1:11" ht="18.75" customHeight="1" thickBot="1" x14ac:dyDescent="0.25">
      <c r="A15" s="83"/>
      <c r="B15" s="80" t="s">
        <v>240</v>
      </c>
      <c r="C15" s="76"/>
      <c r="D15" s="76"/>
      <c r="E15" s="76"/>
      <c r="F15" s="90"/>
      <c r="G15" s="91">
        <f>SUM(G16:G19)</f>
        <v>0</v>
      </c>
      <c r="H15" s="86" t="s">
        <v>229</v>
      </c>
      <c r="I15" s="70" t="s">
        <v>241</v>
      </c>
    </row>
    <row r="16" spans="1:11" ht="54" customHeight="1" x14ac:dyDescent="0.2">
      <c r="A16" s="83"/>
      <c r="B16" s="84"/>
      <c r="C16" s="204" t="s">
        <v>242</v>
      </c>
      <c r="D16" s="204"/>
      <c r="E16" s="204"/>
      <c r="F16" s="77" t="s">
        <v>92</v>
      </c>
      <c r="G16" s="152">
        <f>F78*(44/12)*SUMPRODUCT('MRS(calc_process) (2)'!C12:M12,'MRS(calc_process) (2)'!C13:M13,'MRS(calc_process) (2)'!C17:M17)</f>
        <v>0</v>
      </c>
      <c r="H16" s="153" t="s">
        <v>243</v>
      </c>
      <c r="I16" s="78" t="s">
        <v>244</v>
      </c>
    </row>
    <row r="17" spans="1:10" ht="37.5" customHeight="1" x14ac:dyDescent="0.2">
      <c r="A17" s="83"/>
      <c r="B17" s="84"/>
      <c r="C17" s="204" t="s">
        <v>245</v>
      </c>
      <c r="D17" s="204"/>
      <c r="E17" s="204"/>
      <c r="F17" s="77" t="s">
        <v>92</v>
      </c>
      <c r="G17" s="154">
        <f>SUMIF('MRS(calc_process) (2)'!I61:I78,"&gt;0",'MRS(input) (2)'!D17:D34)*'MRS(input)'!F32*F79</f>
        <v>0</v>
      </c>
      <c r="H17" s="153" t="s">
        <v>243</v>
      </c>
      <c r="I17" s="78" t="s">
        <v>246</v>
      </c>
    </row>
    <row r="18" spans="1:10" ht="37.5" customHeight="1" x14ac:dyDescent="0.2">
      <c r="A18" s="83"/>
      <c r="B18" s="84"/>
      <c r="C18" s="205" t="s">
        <v>247</v>
      </c>
      <c r="D18" s="205"/>
      <c r="E18" s="205"/>
      <c r="F18" s="75" t="s">
        <v>131</v>
      </c>
      <c r="G18" s="154">
        <f>'MRS(input)'!F12*'MRS(input)'!F30</f>
        <v>0</v>
      </c>
      <c r="H18" s="155" t="s">
        <v>236</v>
      </c>
      <c r="I18" s="70" t="s">
        <v>248</v>
      </c>
    </row>
    <row r="19" spans="1:10" ht="37.5" customHeight="1" x14ac:dyDescent="0.2">
      <c r="A19" s="82"/>
      <c r="B19" s="106"/>
      <c r="C19" s="205" t="s">
        <v>249</v>
      </c>
      <c r="D19" s="205"/>
      <c r="E19" s="205"/>
      <c r="F19" s="75" t="s">
        <v>92</v>
      </c>
      <c r="G19" s="154">
        <f>IF('MRS(input)'!F13*'MRS(input)'!F33*'MRS(input)'!F34&gt;0,'MRS(input)'!F13*'MRS(input)'!F33*'MRS(input)'!F34,0)</f>
        <v>0</v>
      </c>
      <c r="H19" s="155" t="s">
        <v>236</v>
      </c>
      <c r="I19" s="70" t="s">
        <v>250</v>
      </c>
    </row>
    <row r="20" spans="1:10" x14ac:dyDescent="0.2">
      <c r="A20" s="1"/>
      <c r="B20" s="1"/>
      <c r="C20" s="1"/>
      <c r="D20" s="1"/>
      <c r="E20" s="1"/>
      <c r="F20" s="9"/>
      <c r="G20" s="8"/>
      <c r="H20" s="8"/>
      <c r="I20" s="2"/>
    </row>
    <row r="21" spans="1:10" ht="21.75" customHeight="1" x14ac:dyDescent="0.2">
      <c r="E21" s="1" t="s">
        <v>86</v>
      </c>
      <c r="F21" s="5"/>
    </row>
    <row r="22" spans="1:10" ht="21.75" customHeight="1" x14ac:dyDescent="0.2">
      <c r="E22" s="3" t="s">
        <v>251</v>
      </c>
      <c r="F22" s="3"/>
      <c r="G22" s="1"/>
      <c r="H22" s="1"/>
    </row>
    <row r="23" spans="1:10" ht="21.75" customHeight="1" x14ac:dyDescent="0.2">
      <c r="E23" s="41" t="s">
        <v>87</v>
      </c>
      <c r="F23" s="42" t="s">
        <v>0</v>
      </c>
      <c r="G23" s="42" t="s">
        <v>1</v>
      </c>
      <c r="H23" s="42" t="s">
        <v>90</v>
      </c>
      <c r="I23" s="2"/>
      <c r="J23" s="7"/>
    </row>
    <row r="24" spans="1:10" ht="33.75" customHeight="1" x14ac:dyDescent="0.2">
      <c r="E24" s="43" t="s">
        <v>91</v>
      </c>
      <c r="F24" s="105">
        <v>0.8</v>
      </c>
      <c r="G24" s="42" t="s">
        <v>92</v>
      </c>
      <c r="H24" s="44" t="s">
        <v>93</v>
      </c>
      <c r="I24" s="35"/>
      <c r="J24" s="7"/>
    </row>
    <row r="25" spans="1:10" ht="45" customHeight="1" x14ac:dyDescent="0.2">
      <c r="E25" s="58" t="s">
        <v>176</v>
      </c>
      <c r="F25" s="45">
        <v>0</v>
      </c>
      <c r="G25" s="42" t="s">
        <v>92</v>
      </c>
      <c r="H25" s="44" t="s">
        <v>94</v>
      </c>
      <c r="I25" s="2"/>
      <c r="J25" s="7"/>
    </row>
    <row r="26" spans="1:10" ht="21.75" customHeight="1" x14ac:dyDescent="0.2">
      <c r="E26" s="41" t="s">
        <v>95</v>
      </c>
      <c r="F26" s="45">
        <v>25</v>
      </c>
      <c r="G26" s="42" t="s">
        <v>252</v>
      </c>
      <c r="H26" s="46" t="s">
        <v>253</v>
      </c>
      <c r="I26" s="2"/>
      <c r="J26" s="7"/>
    </row>
    <row r="27" spans="1:10" ht="21.75" customHeight="1" x14ac:dyDescent="0.2">
      <c r="E27" s="41" t="s">
        <v>96</v>
      </c>
      <c r="F27" s="47">
        <v>0.1</v>
      </c>
      <c r="G27" s="42" t="s">
        <v>92</v>
      </c>
      <c r="H27" s="46" t="s">
        <v>97</v>
      </c>
      <c r="I27" s="1"/>
      <c r="J27" s="7"/>
    </row>
    <row r="28" spans="1:10" ht="21.75" customHeight="1" x14ac:dyDescent="0.2">
      <c r="E28" s="61" t="s">
        <v>175</v>
      </c>
      <c r="F28" s="47">
        <v>0.5</v>
      </c>
      <c r="G28" s="48" t="s">
        <v>98</v>
      </c>
      <c r="H28" s="46" t="s">
        <v>99</v>
      </c>
      <c r="I28" s="1"/>
      <c r="J28" s="7"/>
    </row>
    <row r="29" spans="1:10" ht="45" customHeight="1" x14ac:dyDescent="0.2">
      <c r="E29" s="107" t="s">
        <v>177</v>
      </c>
      <c r="F29" s="47">
        <v>0.5</v>
      </c>
      <c r="G29" s="48" t="s">
        <v>100</v>
      </c>
      <c r="H29" s="46" t="s">
        <v>254</v>
      </c>
      <c r="I29" s="1"/>
      <c r="J29" s="7"/>
    </row>
    <row r="30" spans="1:10" x14ac:dyDescent="0.2">
      <c r="E30" s="3"/>
      <c r="F30" s="3"/>
      <c r="G30" s="1"/>
      <c r="H30" s="1"/>
    </row>
    <row r="31" spans="1:10" ht="21.75" customHeight="1" x14ac:dyDescent="0.2">
      <c r="E31" s="3" t="s">
        <v>255</v>
      </c>
      <c r="F31" s="3"/>
      <c r="G31" s="1"/>
      <c r="H31" s="1"/>
    </row>
    <row r="32" spans="1:10" ht="21.75" customHeight="1" x14ac:dyDescent="0.2">
      <c r="E32" s="41" t="s">
        <v>256</v>
      </c>
      <c r="F32" s="42" t="s">
        <v>257</v>
      </c>
      <c r="G32" s="42" t="s">
        <v>1</v>
      </c>
      <c r="H32" s="1"/>
    </row>
    <row r="33" spans="5:8" ht="21.75" customHeight="1" x14ac:dyDescent="0.2">
      <c r="E33" s="43" t="s">
        <v>103</v>
      </c>
      <c r="F33" s="50">
        <v>43</v>
      </c>
      <c r="G33" s="51" t="s">
        <v>104</v>
      </c>
      <c r="H33" s="1"/>
    </row>
    <row r="34" spans="5:8" ht="21.75" customHeight="1" x14ac:dyDescent="0.2">
      <c r="E34" s="43" t="s">
        <v>105</v>
      </c>
      <c r="F34" s="50">
        <v>40</v>
      </c>
      <c r="G34" s="51" t="s">
        <v>104</v>
      </c>
      <c r="H34" s="1"/>
    </row>
    <row r="35" spans="5:8" ht="33" customHeight="1" x14ac:dyDescent="0.2">
      <c r="E35" s="43" t="s">
        <v>106</v>
      </c>
      <c r="F35" s="50">
        <v>15</v>
      </c>
      <c r="G35" s="51" t="s">
        <v>104</v>
      </c>
      <c r="H35" s="1"/>
    </row>
    <row r="36" spans="5:8" ht="21.75" customHeight="1" x14ac:dyDescent="0.2">
      <c r="E36" s="43" t="s">
        <v>107</v>
      </c>
      <c r="F36" s="50">
        <v>24</v>
      </c>
      <c r="G36" s="51" t="s">
        <v>104</v>
      </c>
      <c r="H36" s="1"/>
    </row>
    <row r="37" spans="5:8" s="7" customFormat="1" ht="21.75" customHeight="1" x14ac:dyDescent="0.2">
      <c r="E37" s="43" t="s">
        <v>108</v>
      </c>
      <c r="F37" s="50">
        <v>20</v>
      </c>
      <c r="G37" s="51" t="s">
        <v>104</v>
      </c>
      <c r="H37" s="1"/>
    </row>
    <row r="38" spans="5:8" s="7" customFormat="1" ht="21.75" customHeight="1" x14ac:dyDescent="0.2">
      <c r="E38" s="43" t="s">
        <v>109</v>
      </c>
      <c r="F38" s="50">
        <v>24</v>
      </c>
      <c r="G38" s="51" t="s">
        <v>104</v>
      </c>
      <c r="H38" s="1"/>
    </row>
    <row r="39" spans="5:8" s="7" customFormat="1" ht="21.75" customHeight="1" x14ac:dyDescent="0.2">
      <c r="E39" s="49" t="s">
        <v>110</v>
      </c>
      <c r="F39" s="50">
        <v>0</v>
      </c>
      <c r="G39" s="51" t="s">
        <v>104</v>
      </c>
      <c r="H39" s="1"/>
    </row>
    <row r="40" spans="5:8" x14ac:dyDescent="0.2">
      <c r="E40" s="3"/>
      <c r="F40" s="3"/>
      <c r="G40" s="1"/>
      <c r="H40" s="1"/>
    </row>
    <row r="41" spans="5:8" ht="21.75" customHeight="1" x14ac:dyDescent="0.2">
      <c r="E41" s="3" t="s">
        <v>258</v>
      </c>
      <c r="F41" s="3"/>
      <c r="G41" s="1"/>
      <c r="H41" s="1"/>
    </row>
    <row r="42" spans="5:8" ht="21.75" customHeight="1" x14ac:dyDescent="0.2">
      <c r="E42" s="41" t="s">
        <v>256</v>
      </c>
      <c r="F42" s="42" t="s">
        <v>259</v>
      </c>
      <c r="G42" s="42" t="s">
        <v>1</v>
      </c>
      <c r="H42" s="1"/>
    </row>
    <row r="43" spans="5:8" ht="33.75" customHeight="1" x14ac:dyDescent="0.2">
      <c r="E43" s="52" t="s">
        <v>111</v>
      </c>
      <c r="F43" s="53">
        <v>7.0000000000000007E-2</v>
      </c>
      <c r="G43" s="46" t="s">
        <v>112</v>
      </c>
      <c r="H43" s="1"/>
    </row>
    <row r="44" spans="5:8" ht="33.75" customHeight="1" x14ac:dyDescent="0.2">
      <c r="E44" s="52" t="s">
        <v>113</v>
      </c>
      <c r="F44" s="54">
        <v>3.5000000000000003E-2</v>
      </c>
      <c r="G44" s="46" t="s">
        <v>112</v>
      </c>
      <c r="H44" s="1"/>
    </row>
    <row r="45" spans="5:8" s="7" customFormat="1" ht="45" customHeight="1" x14ac:dyDescent="0.2">
      <c r="E45" s="52" t="s">
        <v>114</v>
      </c>
      <c r="F45" s="53">
        <v>0.17</v>
      </c>
      <c r="G45" s="46" t="s">
        <v>112</v>
      </c>
      <c r="H45" s="1"/>
    </row>
    <row r="46" spans="5:8" s="7" customFormat="1" ht="44.25" customHeight="1" x14ac:dyDescent="0.2">
      <c r="E46" s="55" t="s">
        <v>115</v>
      </c>
      <c r="F46" s="47">
        <v>0.4</v>
      </c>
      <c r="G46" s="46" t="s">
        <v>112</v>
      </c>
      <c r="H46" s="1"/>
    </row>
    <row r="47" spans="5:8" s="7" customFormat="1" x14ac:dyDescent="0.2">
      <c r="E47" s="1"/>
      <c r="F47" s="1"/>
      <c r="G47" s="1"/>
      <c r="H47" s="1"/>
    </row>
    <row r="48" spans="5:8" ht="21.75" customHeight="1" x14ac:dyDescent="0.2">
      <c r="E48" s="3" t="s">
        <v>260</v>
      </c>
      <c r="F48" s="3"/>
      <c r="G48" s="1"/>
      <c r="H48" s="1"/>
    </row>
    <row r="49" spans="5:8" ht="21.75" customHeight="1" x14ac:dyDescent="0.2">
      <c r="E49" s="41" t="s">
        <v>256</v>
      </c>
      <c r="F49" s="42" t="s">
        <v>261</v>
      </c>
      <c r="G49" s="42" t="s">
        <v>1</v>
      </c>
      <c r="H49" s="1"/>
    </row>
    <row r="50" spans="5:8" ht="21.75" customHeight="1" x14ac:dyDescent="0.2">
      <c r="E50" s="52" t="s">
        <v>116</v>
      </c>
      <c r="F50" s="45">
        <v>50</v>
      </c>
      <c r="G50" s="51" t="s">
        <v>178</v>
      </c>
      <c r="H50" s="1"/>
    </row>
    <row r="51" spans="5:8" ht="21.75" customHeight="1" x14ac:dyDescent="0.2">
      <c r="E51" s="52" t="s">
        <v>107</v>
      </c>
      <c r="F51" s="45">
        <v>50</v>
      </c>
      <c r="G51" s="51" t="s">
        <v>178</v>
      </c>
      <c r="H51" s="1"/>
    </row>
    <row r="52" spans="5:8" s="7" customFormat="1" ht="21.75" customHeight="1" x14ac:dyDescent="0.2">
      <c r="E52" s="52" t="s">
        <v>117</v>
      </c>
      <c r="F52" s="45">
        <v>50</v>
      </c>
      <c r="G52" s="51" t="s">
        <v>178</v>
      </c>
      <c r="H52" s="1"/>
    </row>
    <row r="53" spans="5:8" s="7" customFormat="1" ht="21.75" customHeight="1" x14ac:dyDescent="0.2">
      <c r="E53" s="55" t="s">
        <v>118</v>
      </c>
      <c r="F53" s="45">
        <v>54</v>
      </c>
      <c r="G53" s="51" t="s">
        <v>178</v>
      </c>
      <c r="H53" s="1"/>
    </row>
    <row r="54" spans="5:8" ht="21.75" customHeight="1" x14ac:dyDescent="0.2">
      <c r="E54" s="52" t="s">
        <v>119</v>
      </c>
      <c r="F54" s="45">
        <v>55</v>
      </c>
      <c r="G54" s="51" t="s">
        <v>178</v>
      </c>
      <c r="H54" s="1"/>
    </row>
    <row r="55" spans="5:8" ht="21.75" customHeight="1" x14ac:dyDescent="0.2">
      <c r="E55" s="52" t="s">
        <v>109</v>
      </c>
      <c r="F55" s="45">
        <v>90</v>
      </c>
      <c r="G55" s="51" t="s">
        <v>178</v>
      </c>
      <c r="H55" s="1"/>
    </row>
    <row r="56" spans="5:8" s="7" customFormat="1" ht="21.75" customHeight="1" x14ac:dyDescent="0.2">
      <c r="E56" s="52" t="s">
        <v>120</v>
      </c>
      <c r="F56" s="45">
        <v>67</v>
      </c>
      <c r="G56" s="51" t="s">
        <v>178</v>
      </c>
      <c r="H56" s="1"/>
    </row>
    <row r="57" spans="5:8" s="7" customFormat="1" ht="21.75" customHeight="1" x14ac:dyDescent="0.2">
      <c r="E57" s="55" t="s">
        <v>121</v>
      </c>
      <c r="F57" s="45">
        <v>85</v>
      </c>
      <c r="G57" s="51" t="s">
        <v>178</v>
      </c>
      <c r="H57" s="1"/>
    </row>
    <row r="58" spans="5:8" s="7" customFormat="1" ht="21.75" customHeight="1" x14ac:dyDescent="0.2">
      <c r="E58" s="52" t="s">
        <v>122</v>
      </c>
      <c r="F58" s="42" t="s">
        <v>123</v>
      </c>
      <c r="G58" s="51" t="s">
        <v>178</v>
      </c>
      <c r="H58" s="1"/>
    </row>
    <row r="59" spans="5:8" s="7" customFormat="1" ht="21.75" customHeight="1" x14ac:dyDescent="0.2">
      <c r="E59" s="52" t="s">
        <v>124</v>
      </c>
      <c r="F59" s="42" t="s">
        <v>123</v>
      </c>
      <c r="G59" s="51" t="s">
        <v>178</v>
      </c>
      <c r="H59" s="1"/>
    </row>
    <row r="60" spans="5:8" s="7" customFormat="1" ht="21.75" customHeight="1" x14ac:dyDescent="0.2">
      <c r="E60" s="52" t="s">
        <v>125</v>
      </c>
      <c r="F60" s="45">
        <v>5</v>
      </c>
      <c r="G60" s="51" t="s">
        <v>178</v>
      </c>
      <c r="H60" s="1"/>
    </row>
    <row r="61" spans="5:8" s="7" customFormat="1" x14ac:dyDescent="0.2">
      <c r="E61" s="1"/>
      <c r="F61" s="1"/>
      <c r="G61" s="1"/>
      <c r="H61" s="1"/>
    </row>
    <row r="62" spans="5:8" ht="21.75" customHeight="1" x14ac:dyDescent="0.2">
      <c r="E62" s="3" t="s">
        <v>262</v>
      </c>
      <c r="F62" s="3"/>
      <c r="G62" s="1"/>
      <c r="H62" s="1"/>
    </row>
    <row r="63" spans="5:8" ht="21.75" customHeight="1" x14ac:dyDescent="0.2">
      <c r="E63" s="41" t="s">
        <v>256</v>
      </c>
      <c r="F63" s="42" t="s">
        <v>263</v>
      </c>
      <c r="G63" s="42" t="s">
        <v>1</v>
      </c>
      <c r="H63" s="1"/>
    </row>
    <row r="64" spans="5:8" ht="21.75" customHeight="1" x14ac:dyDescent="0.2">
      <c r="E64" s="52" t="s">
        <v>116</v>
      </c>
      <c r="F64" s="45">
        <v>5</v>
      </c>
      <c r="G64" s="56" t="s">
        <v>47</v>
      </c>
      <c r="H64" s="1"/>
    </row>
    <row r="65" spans="5:10" ht="21.75" customHeight="1" x14ac:dyDescent="0.2">
      <c r="E65" s="52" t="s">
        <v>107</v>
      </c>
      <c r="F65" s="45">
        <v>50</v>
      </c>
      <c r="G65" s="56" t="s">
        <v>47</v>
      </c>
      <c r="H65" s="1"/>
    </row>
    <row r="66" spans="5:10" s="7" customFormat="1" ht="21.75" customHeight="1" x14ac:dyDescent="0.2">
      <c r="E66" s="52" t="s">
        <v>117</v>
      </c>
      <c r="F66" s="57" t="s">
        <v>92</v>
      </c>
      <c r="G66" s="56" t="s">
        <v>47</v>
      </c>
      <c r="H66" s="1"/>
    </row>
    <row r="67" spans="5:10" s="7" customFormat="1" ht="21.75" customHeight="1" x14ac:dyDescent="0.2">
      <c r="E67" s="55" t="s">
        <v>118</v>
      </c>
      <c r="F67" s="57" t="s">
        <v>92</v>
      </c>
      <c r="G67" s="56" t="s">
        <v>47</v>
      </c>
      <c r="H67" s="1"/>
    </row>
    <row r="68" spans="5:10" ht="21.75" customHeight="1" x14ac:dyDescent="0.2">
      <c r="E68" s="52" t="s">
        <v>119</v>
      </c>
      <c r="F68" s="45">
        <v>0</v>
      </c>
      <c r="G68" s="56" t="s">
        <v>47</v>
      </c>
      <c r="H68" s="1"/>
    </row>
    <row r="69" spans="5:10" ht="21.75" customHeight="1" x14ac:dyDescent="0.2">
      <c r="E69" s="52" t="s">
        <v>109</v>
      </c>
      <c r="F69" s="45">
        <v>10</v>
      </c>
      <c r="G69" s="56" t="s">
        <v>47</v>
      </c>
      <c r="H69" s="1"/>
    </row>
    <row r="70" spans="5:10" s="7" customFormat="1" ht="21.75" customHeight="1" x14ac:dyDescent="0.2">
      <c r="E70" s="52" t="s">
        <v>120</v>
      </c>
      <c r="F70" s="45">
        <v>20</v>
      </c>
      <c r="G70" s="56" t="s">
        <v>47</v>
      </c>
      <c r="H70" s="1"/>
    </row>
    <row r="71" spans="5:10" s="7" customFormat="1" ht="21.75" customHeight="1" x14ac:dyDescent="0.2">
      <c r="E71" s="55" t="s">
        <v>121</v>
      </c>
      <c r="F71" s="45">
        <v>100</v>
      </c>
      <c r="G71" s="56" t="s">
        <v>47</v>
      </c>
      <c r="H71" s="1"/>
    </row>
    <row r="72" spans="5:10" s="7" customFormat="1" ht="21.75" customHeight="1" x14ac:dyDescent="0.2">
      <c r="E72" s="52" t="s">
        <v>122</v>
      </c>
      <c r="F72" s="42" t="s">
        <v>123</v>
      </c>
      <c r="G72" s="56" t="s">
        <v>47</v>
      </c>
      <c r="H72" s="1"/>
    </row>
    <row r="73" spans="5:10" s="7" customFormat="1" ht="21.75" customHeight="1" x14ac:dyDescent="0.2">
      <c r="E73" s="52" t="s">
        <v>124</v>
      </c>
      <c r="F73" s="42" t="s">
        <v>123</v>
      </c>
      <c r="G73" s="56" t="s">
        <v>47</v>
      </c>
      <c r="H73" s="1"/>
    </row>
    <row r="74" spans="5:10" s="7" customFormat="1" ht="21.75" customHeight="1" x14ac:dyDescent="0.2">
      <c r="E74" s="52" t="s">
        <v>125</v>
      </c>
      <c r="F74" s="45">
        <v>100</v>
      </c>
      <c r="G74" s="56" t="s">
        <v>47</v>
      </c>
      <c r="H74" s="1"/>
    </row>
    <row r="75" spans="5:10" s="7" customFormat="1" x14ac:dyDescent="0.2">
      <c r="E75" s="1"/>
      <c r="F75" s="1"/>
      <c r="G75" s="1"/>
      <c r="H75" s="1"/>
    </row>
    <row r="76" spans="5:10" ht="21.75" customHeight="1" x14ac:dyDescent="0.2">
      <c r="E76" s="3" t="s">
        <v>127</v>
      </c>
      <c r="F76" s="3"/>
      <c r="G76" s="1"/>
      <c r="H76" s="1"/>
    </row>
    <row r="77" spans="5:10" ht="21.75" customHeight="1" x14ac:dyDescent="0.2">
      <c r="E77" s="41" t="s">
        <v>87</v>
      </c>
      <c r="F77" s="42" t="s">
        <v>0</v>
      </c>
      <c r="G77" s="42" t="s">
        <v>1</v>
      </c>
      <c r="H77" s="42" t="s">
        <v>90</v>
      </c>
    </row>
    <row r="78" spans="5:10" ht="21.75" customHeight="1" x14ac:dyDescent="0.2">
      <c r="E78" s="58" t="s">
        <v>180</v>
      </c>
      <c r="F78" s="50">
        <v>1</v>
      </c>
      <c r="G78" s="59" t="s">
        <v>179</v>
      </c>
      <c r="H78" s="60" t="s">
        <v>264</v>
      </c>
    </row>
    <row r="79" spans="5:10" ht="21.75" customHeight="1" x14ac:dyDescent="0.2">
      <c r="E79" s="61" t="s">
        <v>128</v>
      </c>
      <c r="F79" s="50">
        <v>298</v>
      </c>
      <c r="G79" s="59" t="s">
        <v>265</v>
      </c>
      <c r="H79" s="62" t="s">
        <v>266</v>
      </c>
      <c r="I79" s="2"/>
      <c r="J79" s="7"/>
    </row>
    <row r="80" spans="5:10" x14ac:dyDescent="0.2">
      <c r="E80" s="36"/>
      <c r="F80" s="36"/>
      <c r="G80" s="36"/>
      <c r="H80" s="36"/>
    </row>
    <row r="81" spans="5:10" ht="21.75" customHeight="1" x14ac:dyDescent="0.2">
      <c r="E81" s="37" t="s">
        <v>219</v>
      </c>
      <c r="F81" s="37"/>
      <c r="G81" s="8"/>
      <c r="H81" s="8"/>
    </row>
    <row r="82" spans="5:10" ht="21.75" customHeight="1" x14ac:dyDescent="0.2">
      <c r="E82" s="61" t="s">
        <v>157</v>
      </c>
      <c r="F82" s="59" t="s">
        <v>218</v>
      </c>
      <c r="G82" s="59" t="s">
        <v>1</v>
      </c>
      <c r="H82" s="38"/>
    </row>
    <row r="83" spans="5:10" ht="21.75" customHeight="1" x14ac:dyDescent="0.2">
      <c r="E83" s="58" t="s">
        <v>129</v>
      </c>
      <c r="F83" s="63">
        <f>1.21*50*10^-6</f>
        <v>6.05E-5</v>
      </c>
      <c r="G83" s="64" t="s">
        <v>232</v>
      </c>
      <c r="H83" s="39"/>
    </row>
    <row r="84" spans="5:10" ht="21.75" customHeight="1" x14ac:dyDescent="0.2">
      <c r="E84" s="58" t="s">
        <v>130</v>
      </c>
      <c r="F84" s="63">
        <f>1.21*60*10^-6</f>
        <v>7.2599999999999989E-5</v>
      </c>
      <c r="G84" s="64" t="s">
        <v>232</v>
      </c>
      <c r="H84" s="40"/>
      <c r="I84" s="2"/>
      <c r="J84" s="7"/>
    </row>
  </sheetData>
  <sheetProtection password="C503" sheet="1" objects="1" scenarios="1"/>
  <mergeCells count="7">
    <mergeCell ref="C19:E19"/>
    <mergeCell ref="A3:I3"/>
    <mergeCell ref="C12:E12"/>
    <mergeCell ref="C13:E13"/>
    <mergeCell ref="C16:E16"/>
    <mergeCell ref="C17:E17"/>
    <mergeCell ref="C18:E18"/>
  </mergeCells>
  <phoneticPr fontId="11"/>
  <pageMargins left="0.70866141732283472" right="0.70866141732283472" top="0.74803149606299213" bottom="0.74803149606299213" header="0.31496062992125984" footer="0.31496062992125984"/>
  <pageSetup paperSize="9" scale="80" fitToHeight="2" orientation="portrait" r:id="rId1"/>
  <rowBreaks count="1" manualBreakCount="1">
    <brk id="20"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MPS(input)</vt:lpstr>
      <vt:lpstr>MPS(input) (2)</vt:lpstr>
      <vt:lpstr>MPS(calc_process)</vt:lpstr>
      <vt:lpstr>MPS(calc_process) (2)</vt:lpstr>
      <vt:lpstr>MPS(calc_process) (3)</vt:lpstr>
      <vt:lpstr>MSS</vt:lpstr>
      <vt:lpstr>MRS(input)</vt:lpstr>
      <vt:lpstr>MRS(input) (2)</vt:lpstr>
      <vt:lpstr>MRS(calc_process)</vt:lpstr>
      <vt:lpstr>MRS(calc_process) (2)</vt:lpstr>
      <vt:lpstr>MRS(calc_process) (3)</vt:lpstr>
      <vt:lpstr>EFN2O</vt:lpstr>
      <vt:lpstr>'MPS(calc_process)'!Print_Area</vt:lpstr>
      <vt:lpstr>'MPS(calc_process) (2)'!Print_Area</vt:lpstr>
      <vt:lpstr>'MPS(calc_process) (3)'!Print_Area</vt:lpstr>
      <vt:lpstr>'MPS(input)'!Print_Area</vt:lpstr>
      <vt:lpstr>'MPS(input) (2)'!Print_Area</vt:lpstr>
      <vt:lpstr>'MRS(calc_process)'!Print_Area</vt:lpstr>
      <vt:lpstr>'MRS(calc_process) (2)'!Print_Area</vt:lpstr>
      <vt:lpstr>'MRS(calc_process) (3)'!Print_Area</vt:lpstr>
      <vt:lpstr>'MRS(input)'!Print_Area</vt:lpstr>
      <vt:lpstr>'MRS(input)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2018-08-01T03:39:30Z</cp:lastPrinted>
  <dcterms:created xsi:type="dcterms:W3CDTF">2012-01-13T02:28:29Z</dcterms:created>
  <dcterms:modified xsi:type="dcterms:W3CDTF">2019-09-30T01:31:01Z</dcterms:modified>
</cp:coreProperties>
</file>