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272BE680-C3BA-461A-AD3D-2FCE2FC0BDE1}" xr6:coauthVersionLast="47" xr6:coauthVersionMax="47" xr10:uidLastSave="{00000000-0000-0000-0000-000000000000}"/>
  <bookViews>
    <workbookView xWindow="-28020" yWindow="-3375" windowWidth="21600" windowHeight="11505" tabRatio="771" activeTab="2" xr2:uid="{00000000-000D-0000-FFFF-FFFF00000000}"/>
  </bookViews>
  <sheets>
    <sheet name="PMS(input)" sheetId="1" r:id="rId1"/>
    <sheet name="PMS(calc_separate_PECH4)" sheetId="3" r:id="rId2"/>
    <sheet name="PMS(calc_separate_RECH4)" sheetId="4" r:id="rId3"/>
    <sheet name="PMS(calc_process)" sheetId="2" r:id="rId4"/>
  </sheets>
  <definedNames>
    <definedName name="_xlnm.Print_Area" localSheetId="3">'PMS(calc_process)'!$A$1:$I$43</definedName>
    <definedName name="_xlnm.Print_Area" localSheetId="0">'PMS(input)'!$A$1:$K$31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9" i="2" l="1"/>
  <c r="E28" i="2"/>
  <c r="E27" i="2"/>
  <c r="E26" i="2"/>
  <c r="D7" i="4"/>
  <c r="D9" i="4" s="1"/>
  <c r="D11" i="4" s="1"/>
  <c r="D8" i="4"/>
  <c r="D10" i="4"/>
  <c r="D7" i="3"/>
  <c r="D8" i="3"/>
  <c r="E20" i="1"/>
  <c r="F1" i="4"/>
  <c r="F1" i="3"/>
  <c r="G23" i="2"/>
  <c r="G19" i="2"/>
  <c r="G15" i="2"/>
  <c r="G14" i="2"/>
  <c r="G13" i="2"/>
  <c r="G12" i="2"/>
  <c r="G11" i="2"/>
  <c r="G10" i="2"/>
  <c r="G9" i="2"/>
  <c r="G8" i="2"/>
  <c r="I1" i="2"/>
  <c r="D9" i="3" l="1"/>
  <c r="G22" i="2" s="1"/>
  <c r="G18" i="2"/>
  <c r="G17" i="2" s="1"/>
  <c r="G24" i="2" l="1"/>
  <c r="G21" i="2" s="1"/>
  <c r="G6" i="2" s="1"/>
  <c r="B25" i="1" s="1"/>
</calcChain>
</file>

<file path=xl/sharedStrings.xml><?xml version="1.0" encoding="utf-8"?>
<sst xmlns="http://schemas.openxmlformats.org/spreadsheetml/2006/main" count="263" uniqueCount="166">
  <si>
    <t>JCM Proposed Methodology Spreadsheet Form (Calculation Process Sheet)</t>
  </si>
  <si>
    <t xml:space="preserve">[Attachment to Proposed Methodology Form]  </t>
  </si>
  <si>
    <t>1. Calculations for emission reductions</t>
  </si>
  <si>
    <t>Fuel type</t>
  </si>
  <si>
    <t>Value</t>
  </si>
  <si>
    <t>Units</t>
  </si>
  <si>
    <t>Parameter</t>
  </si>
  <si>
    <t>Emission reductions during the period p</t>
  </si>
  <si>
    <t>tCO2e/p</t>
  </si>
  <si>
    <t>ERp</t>
  </si>
  <si>
    <t>2. Selected default values, etc.</t>
  </si>
  <si>
    <t>Global Warming Potential of methane</t>
  </si>
  <si>
    <t>tCO2e/tCH4</t>
  </si>
  <si>
    <t>GWPCH4</t>
  </si>
  <si>
    <t>Conservative discount factor for the methane component</t>
  </si>
  <si>
    <t>dimensionless</t>
  </si>
  <si>
    <t>DFCH4</t>
  </si>
  <si>
    <t>Methane density at reference conditions (0°C, 1 atm)</t>
  </si>
  <si>
    <t>tCH4/m³</t>
  </si>
  <si>
    <t>ρCH4</t>
  </si>
  <si>
    <t>Baseline methane captured/destroyed during the period p</t>
  </si>
  <si>
    <t>tCH4/p</t>
  </si>
  <si>
    <t>FCH4,BL,p</t>
  </si>
  <si>
    <t>Methane destruction efficiency of the flare</t>
  </si>
  <si>
    <t>fraction</t>
  </si>
  <si>
    <t>ηflare</t>
  </si>
  <si>
    <t>Methane destruction efficiency of the generator</t>
  </si>
  <si>
    <t>ηengine</t>
  </si>
  <si>
    <t>Emission factor for grid electricity (reference)</t>
  </si>
  <si>
    <t>tCO2e/MWh</t>
  </si>
  <si>
    <t>EFelec,RE</t>
  </si>
  <si>
    <t>Emission factor for grid electricity (project)</t>
  </si>
  <si>
    <t>EFelec,PE</t>
  </si>
  <si>
    <t>3. Calculations for reference emissions</t>
  </si>
  <si>
    <t>Reference emissions during the period p</t>
  </si>
  <si>
    <t>REp</t>
  </si>
  <si>
    <t>Reference emissions from the methane component during the period p</t>
  </si>
  <si>
    <t>N.A.</t>
  </si>
  <si>
    <t>RECH4,p</t>
  </si>
  <si>
    <t>Reference emissions from displaced grid electricity during the period p</t>
  </si>
  <si>
    <t>Electricity</t>
  </si>
  <si>
    <t>REelec,p</t>
  </si>
  <si>
    <t>4. Calculations of the project emissions</t>
  </si>
  <si>
    <t>Project emissions during the period p</t>
  </si>
  <si>
    <t>PEp</t>
  </si>
  <si>
    <t>Project emissions from unburned methane (methane slip) during the period p</t>
  </si>
  <si>
    <t>Project emissions from electricity consumption by the project facility during the period p</t>
  </si>
  <si>
    <t>PEEC,p</t>
  </si>
  <si>
    <t>Project emissions from auxiliary fossil fuel consumption during the period p (Σ over fuel types i)</t>
  </si>
  <si>
    <t>See below</t>
  </si>
  <si>
    <t>PEFC,p</t>
  </si>
  <si>
    <t>Fuel type i</t>
  </si>
  <si>
    <t>FCfuel,i,p [t/p]</t>
  </si>
  <si>
    <t>NCVfuel,i [GJ/t]</t>
  </si>
  <si>
    <t>EFCO2,fuel,i [tCO2/GJ]</t>
  </si>
  <si>
    <t>PEFC,i,p [tCO2e/p]</t>
  </si>
  <si>
    <t>Diesel / Gas oil</t>
  </si>
  <si>
    <t>Natural gas</t>
  </si>
  <si>
    <t>LPG</t>
  </si>
  <si>
    <t>Motor gasoline</t>
  </si>
  <si>
    <t>[List of Default Values]</t>
  </si>
  <si>
    <t>Source / priority</t>
  </si>
  <si>
    <t>IPCC AR5 GWP values, 100-year</t>
  </si>
  <si>
    <t>JCM_MD_F_PM_ADD1 §2.1 (= 1 − 0.13)</t>
  </si>
  <si>
    <t>Standard density of methane at 0°C and 1 atm (reference conditions fixed ex ante)</t>
  </si>
  <si>
    <t>Greenfield SWDS: no pre-existing LFG capture/destruction system</t>
  </si>
  <si>
    <t>Source</t>
  </si>
  <si>
    <t>IPCC 2006 default</t>
  </si>
  <si>
    <t>JCM_MD_F_PMS_ver01.0</t>
  </si>
  <si>
    <t xml:space="preserve">JCM Proposed Methodology Spreadsheet Form (Input Sheet) [Attachment to Proposed Methodology Form]  </t>
  </si>
  <si>
    <t>Table 1: Parameters to be monitored ex post</t>
  </si>
  <si>
    <t>(a)</t>
  </si>
  <si>
    <t>(b)</t>
  </si>
  <si>
    <t>(c)</t>
  </si>
  <si>
    <t>(d)</t>
  </si>
  <si>
    <t>(e)</t>
  </si>
  <si>
    <t>(f)</t>
  </si>
  <si>
    <t>(g)</t>
  </si>
  <si>
    <t>(h)</t>
  </si>
  <si>
    <t>(i)</t>
  </si>
  <si>
    <t>(j)</t>
  </si>
  <si>
    <t>Monitoring point No.</t>
  </si>
  <si>
    <t>Parameters</t>
  </si>
  <si>
    <t>Description of data</t>
  </si>
  <si>
    <t>Estimated Values</t>
  </si>
  <si>
    <t>Monitoring option</t>
  </si>
  <si>
    <t>Source of data</t>
  </si>
  <si>
    <t>Measurement methods and procedures</t>
  </si>
  <si>
    <t>Monitoring frequency</t>
  </si>
  <si>
    <t>Other comments</t>
  </si>
  <si>
    <t>(1)</t>
  </si>
  <si>
    <t>EGelec,p</t>
  </si>
  <si>
    <t>Quantity of electricity generated by the project facility during the period p</t>
  </si>
  <si>
    <t>MWh/p</t>
  </si>
  <si>
    <t>Option C</t>
  </si>
  <si>
    <t>Monitored data</t>
  </si>
  <si>
    <t>Continuously, aggregated per period p</t>
  </si>
  <si>
    <t>(2)</t>
  </si>
  <si>
    <t>ECp</t>
  </si>
  <si>
    <t>(3)</t>
  </si>
  <si>
    <t>FCfuel,i,p</t>
  </si>
  <si>
    <t>Quantity of auxiliary fossil fuel consumed by the project facility during the period p, recorded separately by fuel type i</t>
  </si>
  <si>
    <t>t/p</t>
  </si>
  <si>
    <t>Option B</t>
  </si>
  <si>
    <t>Commercial evidence / monitored data</t>
  </si>
  <si>
    <t>Per delivery / continuously</t>
  </si>
  <si>
    <t>(4)</t>
  </si>
  <si>
    <t>Volume of landfill gas injected into the flare stack during the period p (normalised to reference conditions 0°C, 1 atm)</t>
  </si>
  <si>
    <t>m³/p</t>
  </si>
  <si>
    <t>Gas flow meter (calibrated); normalised to reference conditions.</t>
  </si>
  <si>
    <t>Continuously</t>
  </si>
  <si>
    <t>(5)</t>
  </si>
  <si>
    <t>Volume of landfill gas injected into the generator during the period p (normalised to reference conditions 0°C, 1 atm)</t>
  </si>
  <si>
    <t>(6)</t>
  </si>
  <si>
    <t>WCH4,p</t>
  </si>
  <si>
    <t>Methane concentration (volume fraction) in landfill gas during the period p</t>
  </si>
  <si>
    <t>volume fraction</t>
  </si>
  <si>
    <t>Gas analyser (calibrated).</t>
  </si>
  <si>
    <t>Continuously / periodically</t>
  </si>
  <si>
    <t>(7)</t>
  </si>
  <si>
    <t>OHengine,p</t>
  </si>
  <si>
    <t>Generator operating hours during the period p</t>
  </si>
  <si>
    <t>hours/p</t>
  </si>
  <si>
    <t>Generator operating log.</t>
  </si>
  <si>
    <t>Table 2: Project-specific parameters to be fixed ex ante</t>
  </si>
  <si>
    <t>Technical specification / validated manufacturer documentation of the flare</t>
  </si>
  <si>
    <t>Conservative value</t>
  </si>
  <si>
    <t>Technical specification / validated manufacturer documentation of the generator</t>
  </si>
  <si>
    <t>Fixed at the time of validation for the monitoring period thereafter</t>
  </si>
  <si>
    <t>Emission factor for grid electricity in the project emissions calculation (most recent observed value)</t>
  </si>
  <si>
    <t>“ASSESSMENT OF THE GRID EMISSION FACTOR OF MOLDOVA’S ELECTRICITY SYSTEM” (USAID 2024)</t>
  </si>
  <si>
    <t>Fixed for monitoring period</t>
  </si>
  <si>
    <t>Table3: Ex-ante estimation of CO2e emission reductions</t>
  </si>
  <si>
    <t>CO2e emission reductions</t>
  </si>
  <si>
    <t>[Monitoring option]</t>
  </si>
  <si>
    <t>Option A</t>
  </si>
  <si>
    <t>Based on public data which is measured by entities other than the project participants (Data used: publicly recognized data such as statistical data and specifications)</t>
  </si>
  <si>
    <t>Based on the amount of transaction which is measured directly using measuring equipments (Data used: commercial evidence such as invoices)</t>
  </si>
  <si>
    <t>Based on the actual measurement using measuring equipments (Data used: measured values)</t>
  </si>
  <si>
    <t>JCM Proposed Methodology Spreadsheet Form (Separate Calculation Sheet)</t>
  </si>
  <si>
    <t>[Attachment to Proposed Methodology Form]</t>
  </si>
  <si>
    <t>Description of calculation</t>
  </si>
  <si>
    <t>Methane in LFG sent to the flare during the period p</t>
  </si>
  <si>
    <t>FCH4,flare,p</t>
  </si>
  <si>
    <t>Methane in LFG sent to the electricity generator during the period p</t>
  </si>
  <si>
    <t>FCH4,engine,p</t>
  </si>
  <si>
    <t>Calculation ③: RECH4,p — Creditable reference emissions (methane component)</t>
  </si>
  <si>
    <t>Total methane in LFG captured under the project during the period p</t>
  </si>
  <si>
    <t>FCH4,PJ,capt,p</t>
  </si>
  <si>
    <t>Methane in LFG captured/destroyed in the baseline during the period p</t>
  </si>
  <si>
    <t>Creditable reference emissions — methane component during the period p</t>
  </si>
  <si>
    <t>[Auxiliary fuel default values]</t>
  </si>
  <si>
    <t>Emission factor for grid electricity in the reference emissions calculation (conservative default = observed grid EF × 0.90)</t>
  </si>
  <si>
    <t>Quantity of electricity consumed by the project facility during the period p, including electricity supplied from the project generator and electricity imported from the grid</t>
  </si>
  <si>
    <t>Measured by calibrated electricity meter(s) installed at the supply point(s) to the project facility, capturing total consumption including electricity supplied from the project generator and electricity imported from the grid.</t>
  </si>
  <si>
    <t>Measured by electricity meter at the generator output (gross generation), calibrated to international/national standards.</t>
  </si>
  <si>
    <t>QLFG,flare,p</t>
    <phoneticPr fontId="16"/>
  </si>
  <si>
    <t>QLFG,engine,p</t>
    <phoneticPr fontId="16"/>
  </si>
  <si>
    <t>PECH4,slip,p</t>
    <phoneticPr fontId="16"/>
  </si>
  <si>
    <r>
      <t xml:space="preserve">Calculation </t>
    </r>
    <r>
      <rPr>
        <b/>
        <sz val="11"/>
        <color rgb="FFFFFFFF"/>
        <rFont val="Segoe UI Symbol"/>
        <family val="1"/>
      </rPr>
      <t>②</t>
    </r>
    <r>
      <rPr>
        <b/>
        <sz val="11"/>
        <color rgb="FFFFFFFF"/>
        <rFont val="Arial"/>
        <family val="2"/>
      </rPr>
      <t>: PECH4,slip,p — Methane slip from incomplete combustion of landfill gas</t>
    </r>
    <phoneticPr fontId="16"/>
  </si>
  <si>
    <t>Methane destruction efficiency of the electricity generator</t>
    <phoneticPr fontId="16"/>
  </si>
  <si>
    <t>Methane destruction efficiency of the flare</t>
    <phoneticPr fontId="16"/>
  </si>
  <si>
    <t>Derived from EFelec,PE by applying the discount factor of 0.90 (see Additional Information §3).</t>
    <phoneticPr fontId="16"/>
  </si>
  <si>
    <t>→ Enter by fuel type in PMS(calc_process)!D26:D29</t>
  </si>
  <si>
    <t>Invoices or fuel meter; recorded for each fuel type i. Quantities are entered per fuel type in PMS(calc_process)!D26:D29 (Diesel/Gas oil, Natural gas, LPG, Motor gasoline) — column (d) of this table is not used in the calculation.</t>
  </si>
  <si>
    <t>Σ over fuel types i. Actual input cells: PMS(calc_process)!D26:D29; NCVfuel,i and EFCO2,fuel,i differ by fuel type, so no single aggregate value is entered here. Result: PEFC,p = PMS(calc_process)!G24.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</si>
</sst>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"/>
    <numFmt numFmtId="177" formatCode="0.0000"/>
    <numFmt numFmtId="178" formatCode="#,##0.0"/>
    <numFmt numFmtId="179" formatCode="0.0000000"/>
    <numFmt numFmtId="180" formatCode="#,##0.000"/>
  </numFmts>
  <fonts count="27" x14ac:knownFonts="1">
    <font>
      <sz val="11"/>
      <color theme="1"/>
      <name val="ＭＳ Ｐゴシック"/>
      <family val="3"/>
      <charset val="128"/>
    </font>
    <font>
      <sz val="11"/>
      <color rgb="FF000000"/>
      <name val="Arial"/>
      <family val="2"/>
      <charset val="1"/>
    </font>
    <font>
      <b/>
      <sz val="11"/>
      <color rgb="FFFFFFFF"/>
      <name val="Arial"/>
      <family val="2"/>
      <charset val="1"/>
    </font>
    <font>
      <b/>
      <sz val="11"/>
      <color rgb="FF000000"/>
      <name val="Arial"/>
      <family val="2"/>
      <charset val="1"/>
    </font>
    <font>
      <sz val="11"/>
      <color rgb="FF000000"/>
      <name val="ＭＳ Ｐゴシック"/>
      <family val="3"/>
      <charset val="128"/>
    </font>
    <font>
      <b/>
      <sz val="12"/>
      <color rgb="FFFFFFFF"/>
      <name val="Arial"/>
      <family val="2"/>
      <charset val="1"/>
    </font>
    <font>
      <b/>
      <sz val="10"/>
      <color rgb="FFFFFFFF"/>
      <name val="Arial"/>
      <family val="2"/>
      <charset val="1"/>
    </font>
    <font>
      <sz val="11"/>
      <color theme="1"/>
      <name val="Arial"/>
      <family val="2"/>
      <charset val="1"/>
    </font>
    <font>
      <b/>
      <sz val="11"/>
      <color theme="1"/>
      <name val="Arial"/>
      <family val="2"/>
      <charset val="1"/>
    </font>
    <font>
      <sz val="11"/>
      <name val="Arial"/>
      <family val="2"/>
      <charset val="1"/>
    </font>
    <font>
      <sz val="10"/>
      <color rgb="FF000000"/>
      <name val="Arial"/>
      <family val="2"/>
      <charset val="1"/>
    </font>
    <font>
      <b/>
      <sz val="11"/>
      <color rgb="FF0070C0"/>
      <name val="Arial"/>
      <family val="2"/>
      <charset val="1"/>
    </font>
    <font>
      <sz val="11"/>
      <color theme="1"/>
      <name val="ＭＳ Ｐゴシック"/>
      <family val="3"/>
      <charset val="128"/>
    </font>
    <font>
      <sz val="11"/>
      <name val="Arial"/>
      <family val="2"/>
    </font>
    <font>
      <sz val="11"/>
      <name val="ＭＳ Ｐゴシック"/>
      <family val="3"/>
      <charset val="128"/>
    </font>
    <font>
      <sz val="11"/>
      <color theme="1"/>
      <name val="Arial"/>
      <family val="2"/>
    </font>
    <font>
      <sz val="6"/>
      <name val="ＭＳ Ｐゴシック"/>
      <family val="3"/>
      <charset val="128"/>
    </font>
    <font>
      <b/>
      <sz val="11"/>
      <color rgb="FFFFFFFF"/>
      <name val="Arial"/>
      <family val="2"/>
    </font>
    <font>
      <b/>
      <sz val="11"/>
      <color rgb="FFFFFFFF"/>
      <name val="Segoe UI Symbol"/>
      <family val="1"/>
    </font>
    <font>
      <b/>
      <sz val="11"/>
      <name val="Arial"/>
      <family val="2"/>
      <charset val="1"/>
    </font>
    <font>
      <b/>
      <sz val="11"/>
      <name val="Arial"/>
      <family val="2"/>
    </font>
    <font>
      <b/>
      <sz val="12"/>
      <color rgb="FFFFFFFF"/>
      <name val="Arial"/>
      <family val="2"/>
    </font>
    <font>
      <sz val="12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name val="Arial"/>
      <family val="2"/>
      <charset val="128"/>
    </font>
    <font>
      <sz val="11"/>
      <color rgb="FFFF0000"/>
      <name val="Arial"/>
      <family val="2"/>
      <charset val="1"/>
    </font>
  </fonts>
  <fills count="14">
    <fill>
      <patternFill patternType="none"/>
    </fill>
    <fill>
      <patternFill patternType="gray125"/>
    </fill>
    <fill>
      <patternFill patternType="solid">
        <fgColor theme="9" tint="0.59978026673177287"/>
        <bgColor rgb="FFF2DCDB"/>
      </patternFill>
    </fill>
    <fill>
      <patternFill patternType="solid">
        <fgColor theme="3" tint="-0.499984740745262"/>
        <bgColor rgb="FF17375E"/>
      </patternFill>
    </fill>
    <fill>
      <patternFill patternType="solid">
        <fgColor theme="3" tint="-0.249977111117893"/>
        <bgColor rgb="FF10243E"/>
      </patternFill>
    </fill>
    <fill>
      <patternFill patternType="solid">
        <fgColor theme="3" tint="0.79979857783745845"/>
        <bgColor rgb="FFF2DCDB"/>
      </patternFill>
    </fill>
    <fill>
      <patternFill patternType="solid">
        <fgColor rgb="FFFFFFFF"/>
        <bgColor rgb="FFCCFFFF"/>
      </patternFill>
    </fill>
    <fill>
      <patternFill patternType="solid">
        <fgColor theme="3" tint="0.59978026673177287"/>
        <bgColor rgb="FF9999FF"/>
      </patternFill>
    </fill>
    <fill>
      <patternFill patternType="solid">
        <fgColor theme="3" tint="0.79998168889431442"/>
        <bgColor rgb="FFFF990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rgb="FF10243E"/>
      </patternFill>
    </fill>
    <fill>
      <patternFill patternType="solid">
        <fgColor theme="5" tint="0.79998168889431442"/>
        <bgColor rgb="FF9999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59999389629810485"/>
        <bgColor rgb="FF9999FF"/>
      </patternFill>
    </fill>
  </fills>
  <borders count="2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medium">
        <color rgb="FFFF0000"/>
      </left>
      <right style="thin">
        <color rgb="FF808080"/>
      </right>
      <top style="medium">
        <color rgb="FFFF0000"/>
      </top>
      <bottom style="medium">
        <color rgb="FFFF000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theme="1" tint="0.34977263710440382"/>
      </left>
      <right style="thin">
        <color theme="1" tint="0.34977263710440382"/>
      </right>
      <top style="thin">
        <color theme="1" tint="0.34977263710440382"/>
      </top>
      <bottom style="thin">
        <color theme="1" tint="0.34977263710440382"/>
      </bottom>
      <diagonal/>
    </border>
    <border>
      <left style="thin">
        <color theme="1" tint="0.34977263710440382"/>
      </left>
      <right style="thin">
        <color theme="1" tint="0.34977263710440382"/>
      </right>
      <top style="thin">
        <color theme="1" tint="0.34977263710440382"/>
      </top>
      <bottom/>
      <diagonal/>
    </border>
    <border>
      <left style="thin">
        <color theme="1" tint="0.34977263710440382"/>
      </left>
      <right style="thin">
        <color theme="1" tint="0.34977263710440382"/>
      </right>
      <top/>
      <bottom style="thin">
        <color theme="1" tint="0.34977263710440382"/>
      </bottom>
      <diagonal/>
    </border>
    <border>
      <left style="thin">
        <color theme="1" tint="0.34977263710440382"/>
      </left>
      <right style="thin">
        <color theme="1" tint="0.34977263710440382"/>
      </right>
      <top/>
      <bottom/>
      <diagonal/>
    </border>
    <border>
      <left style="thin">
        <color theme="1" tint="0.34977263710440382"/>
      </left>
      <right/>
      <top style="thin">
        <color theme="1" tint="0.34977263710440382"/>
      </top>
      <bottom style="thin">
        <color theme="1" tint="0.34977263710440382"/>
      </bottom>
      <diagonal/>
    </border>
    <border>
      <left/>
      <right/>
      <top style="thin">
        <color theme="1" tint="0.34977263710440382"/>
      </top>
      <bottom style="thin">
        <color theme="1" tint="0.34977263710440382"/>
      </bottom>
      <diagonal/>
    </border>
    <border>
      <left/>
      <right style="thin">
        <color theme="1" tint="0.34977263710440382"/>
      </right>
      <top style="thin">
        <color theme="1" tint="0.34977263710440382"/>
      </top>
      <bottom style="thin">
        <color theme="1" tint="0.34977263710440382"/>
      </bottom>
      <diagonal/>
    </border>
    <border>
      <left style="thin">
        <color theme="1" tint="0.34977263710440382"/>
      </left>
      <right/>
      <top style="thin">
        <color theme="1" tint="0.34977263710440382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medium">
        <color rgb="FFFF0000"/>
      </top>
      <bottom style="medium">
        <color rgb="FFFF0000"/>
      </bottom>
      <diagonal/>
    </border>
    <border>
      <left style="thin">
        <color theme="1" tint="0.34977263710440382"/>
      </left>
      <right style="thin">
        <color theme="1" tint="0.34977263710440382"/>
      </right>
      <top style="thin">
        <color indexed="64"/>
      </top>
      <bottom style="thin">
        <color theme="1" tint="0.34977263710440382"/>
      </bottom>
      <diagonal/>
    </border>
    <border>
      <left/>
      <right/>
      <top style="thin">
        <color theme="1" tint="0.34977263710440382"/>
      </top>
      <bottom/>
      <diagonal/>
    </border>
    <border>
      <left style="thin">
        <color theme="1" tint="0.34977263710440382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4" fillId="0" borderId="0">
      <alignment vertical="center"/>
    </xf>
    <xf numFmtId="0" fontId="12" fillId="2" borderId="0">
      <alignment vertical="center"/>
    </xf>
  </cellStyleXfs>
  <cellXfs count="13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1" fillId="0" borderId="0" xfId="0" applyFont="1" applyAlignment="1">
      <alignment vertical="center" wrapText="1"/>
    </xf>
    <xf numFmtId="38" fontId="1" fillId="0" borderId="0" xfId="0" applyNumberFormat="1" applyFo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4" borderId="8" xfId="0" applyFont="1" applyFill="1" applyBorder="1">
      <alignment vertical="center"/>
    </xf>
    <xf numFmtId="0" fontId="1" fillId="4" borderId="7" xfId="0" applyFont="1" applyFill="1" applyBorder="1">
      <alignment vertical="center"/>
    </xf>
    <xf numFmtId="0" fontId="2" fillId="4" borderId="7" xfId="0" applyFont="1" applyFill="1" applyBorder="1">
      <alignment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 shrinkToFit="1"/>
    </xf>
    <xf numFmtId="0" fontId="1" fillId="4" borderId="9" xfId="0" applyFont="1" applyFill="1" applyBorder="1">
      <alignment vertical="center"/>
    </xf>
    <xf numFmtId="0" fontId="1" fillId="7" borderId="7" xfId="0" applyFont="1" applyFill="1" applyBorder="1">
      <alignment vertical="center"/>
    </xf>
    <xf numFmtId="0" fontId="1" fillId="0" borderId="7" xfId="0" applyFont="1" applyBorder="1">
      <alignment vertical="center"/>
    </xf>
    <xf numFmtId="0" fontId="7" fillId="0" borderId="7" xfId="0" applyFont="1" applyBorder="1">
      <alignment vertical="center"/>
    </xf>
    <xf numFmtId="0" fontId="1" fillId="0" borderId="7" xfId="0" applyFont="1" applyBorder="1" applyAlignment="1">
      <alignment horizontal="center" vertical="center"/>
    </xf>
    <xf numFmtId="0" fontId="8" fillId="4" borderId="7" xfId="0" applyFont="1" applyFill="1" applyBorder="1">
      <alignment vertical="center"/>
    </xf>
    <xf numFmtId="0" fontId="6" fillId="0" borderId="0" xfId="0" applyFont="1">
      <alignment vertical="center"/>
    </xf>
    <xf numFmtId="0" fontId="1" fillId="4" borderId="10" xfId="0" applyFont="1" applyFill="1" applyBorder="1">
      <alignment vertical="center"/>
    </xf>
    <xf numFmtId="0" fontId="1" fillId="7" borderId="11" xfId="0" applyFont="1" applyFill="1" applyBorder="1">
      <alignment vertical="center"/>
    </xf>
    <xf numFmtId="0" fontId="1" fillId="7" borderId="12" xfId="0" applyFont="1" applyFill="1" applyBorder="1">
      <alignment vertical="center"/>
    </xf>
    <xf numFmtId="0" fontId="1" fillId="7" borderId="13" xfId="0" applyFont="1" applyFill="1" applyBorder="1">
      <alignment vertical="center"/>
    </xf>
    <xf numFmtId="0" fontId="1" fillId="0" borderId="7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10" fillId="0" borderId="7" xfId="0" applyFont="1" applyBorder="1" applyAlignment="1">
      <alignment horizontal="center" vertical="center"/>
    </xf>
    <xf numFmtId="0" fontId="9" fillId="0" borderId="7" xfId="0" applyFont="1" applyBorder="1">
      <alignment vertical="center"/>
    </xf>
    <xf numFmtId="0" fontId="1" fillId="7" borderId="8" xfId="0" applyFont="1" applyFill="1" applyBorder="1">
      <alignment vertical="center"/>
    </xf>
    <xf numFmtId="3" fontId="1" fillId="0" borderId="7" xfId="0" applyNumberFormat="1" applyFont="1" applyBorder="1">
      <alignment vertical="center"/>
    </xf>
    <xf numFmtId="0" fontId="1" fillId="7" borderId="10" xfId="0" applyFont="1" applyFill="1" applyBorder="1">
      <alignment vertical="center"/>
    </xf>
    <xf numFmtId="0" fontId="1" fillId="5" borderId="11" xfId="0" applyFont="1" applyFill="1" applyBorder="1">
      <alignment vertical="center"/>
    </xf>
    <xf numFmtId="0" fontId="1" fillId="5" borderId="12" xfId="0" applyFont="1" applyFill="1" applyBorder="1">
      <alignment vertical="center"/>
    </xf>
    <xf numFmtId="0" fontId="1" fillId="5" borderId="13" xfId="0" applyFont="1" applyFill="1" applyBorder="1">
      <alignment vertical="center"/>
    </xf>
    <xf numFmtId="0" fontId="1" fillId="7" borderId="9" xfId="0" applyFont="1" applyFill="1" applyBorder="1">
      <alignment vertical="center"/>
    </xf>
    <xf numFmtId="0" fontId="1" fillId="6" borderId="7" xfId="0" applyFont="1" applyFill="1" applyBorder="1" applyAlignment="1">
      <alignment horizontal="center" vertical="center"/>
    </xf>
    <xf numFmtId="0" fontId="10" fillId="5" borderId="12" xfId="0" applyFont="1" applyFill="1" applyBorder="1">
      <alignment vertical="center"/>
    </xf>
    <xf numFmtId="0" fontId="10" fillId="5" borderId="13" xfId="0" applyFont="1" applyFill="1" applyBorder="1">
      <alignment vertical="center"/>
    </xf>
    <xf numFmtId="0" fontId="2" fillId="4" borderId="11" xfId="0" applyFont="1" applyFill="1" applyBorder="1" applyAlignment="1">
      <alignment horizontal="center" vertical="center"/>
    </xf>
    <xf numFmtId="0" fontId="11" fillId="6" borderId="9" xfId="0" applyFont="1" applyFill="1" applyBorder="1">
      <alignment vertical="center"/>
    </xf>
    <xf numFmtId="178" fontId="1" fillId="0" borderId="7" xfId="0" applyNumberFormat="1" applyFont="1" applyBorder="1">
      <alignment vertical="center"/>
    </xf>
    <xf numFmtId="0" fontId="11" fillId="6" borderId="7" xfId="0" applyFont="1" applyFill="1" applyBorder="1">
      <alignment vertical="center"/>
    </xf>
    <xf numFmtId="0" fontId="10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" fillId="6" borderId="0" xfId="0" applyFont="1" applyFill="1">
      <alignment vertical="center"/>
    </xf>
    <xf numFmtId="0" fontId="0" fillId="0" borderId="0" xfId="0" applyAlignment="1"/>
    <xf numFmtId="180" fontId="1" fillId="0" borderId="7" xfId="0" applyNumberFormat="1" applyFont="1" applyBorder="1">
      <alignment vertical="center"/>
    </xf>
    <xf numFmtId="0" fontId="13" fillId="7" borderId="11" xfId="0" applyFont="1" applyFill="1" applyBorder="1">
      <alignment vertical="center"/>
    </xf>
    <xf numFmtId="3" fontId="13" fillId="0" borderId="7" xfId="0" applyNumberFormat="1" applyFont="1" applyBorder="1">
      <alignment vertical="center"/>
    </xf>
    <xf numFmtId="0" fontId="15" fillId="0" borderId="7" xfId="0" applyFont="1" applyBorder="1">
      <alignment vertical="center"/>
    </xf>
    <xf numFmtId="0" fontId="1" fillId="11" borderId="11" xfId="0" applyFont="1" applyFill="1" applyBorder="1">
      <alignment vertical="center"/>
    </xf>
    <xf numFmtId="0" fontId="15" fillId="12" borderId="7" xfId="0" applyFont="1" applyFill="1" applyBorder="1">
      <alignment vertical="center"/>
    </xf>
    <xf numFmtId="0" fontId="7" fillId="12" borderId="7" xfId="0" applyFont="1" applyFill="1" applyBorder="1">
      <alignment vertical="center"/>
    </xf>
    <xf numFmtId="0" fontId="1" fillId="12" borderId="7" xfId="0" applyFont="1" applyFill="1" applyBorder="1">
      <alignment vertical="center"/>
    </xf>
    <xf numFmtId="179" fontId="7" fillId="12" borderId="7" xfId="0" applyNumberFormat="1" applyFont="1" applyFill="1" applyBorder="1">
      <alignment vertical="center"/>
    </xf>
    <xf numFmtId="0" fontId="19" fillId="10" borderId="7" xfId="0" applyFont="1" applyFill="1" applyBorder="1" applyAlignment="1">
      <alignment horizontal="center" vertical="center"/>
    </xf>
    <xf numFmtId="0" fontId="20" fillId="10" borderId="7" xfId="0" applyFont="1" applyFill="1" applyBorder="1" applyAlignment="1">
      <alignment horizontal="center" vertical="center"/>
    </xf>
    <xf numFmtId="0" fontId="1" fillId="12" borderId="11" xfId="0" applyFont="1" applyFill="1" applyBorder="1">
      <alignment vertical="center"/>
    </xf>
    <xf numFmtId="176" fontId="1" fillId="12" borderId="7" xfId="0" applyNumberFormat="1" applyFont="1" applyFill="1" applyBorder="1">
      <alignment vertical="center"/>
    </xf>
    <xf numFmtId="177" fontId="1" fillId="12" borderId="7" xfId="0" applyNumberFormat="1" applyFont="1" applyFill="1" applyBorder="1">
      <alignment vertical="center"/>
    </xf>
    <xf numFmtId="0" fontId="9" fillId="12" borderId="11" xfId="0" applyFont="1" applyFill="1" applyBorder="1">
      <alignment vertical="center"/>
    </xf>
    <xf numFmtId="176" fontId="9" fillId="12" borderId="7" xfId="0" applyNumberFormat="1" applyFont="1" applyFill="1" applyBorder="1">
      <alignment vertical="center"/>
    </xf>
    <xf numFmtId="177" fontId="9" fillId="12" borderId="7" xfId="0" applyNumberFormat="1" applyFont="1" applyFill="1" applyBorder="1">
      <alignment vertical="center"/>
    </xf>
    <xf numFmtId="0" fontId="9" fillId="12" borderId="7" xfId="0" applyFont="1" applyFill="1" applyBorder="1">
      <alignment vertical="center"/>
    </xf>
    <xf numFmtId="0" fontId="19" fillId="10" borderId="18" xfId="0" applyFont="1" applyFill="1" applyBorder="1" applyAlignment="1">
      <alignment horizontal="center" vertical="center"/>
    </xf>
    <xf numFmtId="0" fontId="20" fillId="10" borderId="18" xfId="0" applyFont="1" applyFill="1" applyBorder="1" applyAlignment="1">
      <alignment horizontal="center" vertical="center"/>
    </xf>
    <xf numFmtId="0" fontId="1" fillId="9" borderId="7" xfId="0" applyFont="1" applyFill="1" applyBorder="1">
      <alignment vertical="center"/>
    </xf>
    <xf numFmtId="0" fontId="1" fillId="9" borderId="7" xfId="0" applyFont="1" applyFill="1" applyBorder="1" applyAlignment="1">
      <alignment horizontal="center" vertical="center"/>
    </xf>
    <xf numFmtId="0" fontId="7" fillId="9" borderId="7" xfId="0" applyFont="1" applyFill="1" applyBorder="1">
      <alignment vertical="center"/>
    </xf>
    <xf numFmtId="0" fontId="1" fillId="0" borderId="14" xfId="0" applyFont="1" applyBorder="1">
      <alignment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>
      <alignment vertical="center"/>
    </xf>
    <xf numFmtId="0" fontId="9" fillId="0" borderId="20" xfId="0" applyFont="1" applyBorder="1">
      <alignment vertical="center"/>
    </xf>
    <xf numFmtId="0" fontId="10" fillId="5" borderId="7" xfId="0" applyFont="1" applyFill="1" applyBorder="1">
      <alignment vertical="center"/>
    </xf>
    <xf numFmtId="0" fontId="6" fillId="0" borderId="0" xfId="0" applyFont="1" applyAlignment="1">
      <alignment horizontal="right" vertical="center"/>
    </xf>
    <xf numFmtId="0" fontId="1" fillId="13" borderId="11" xfId="0" applyFont="1" applyFill="1" applyBorder="1" applyAlignment="1">
      <alignment horizontal="left" vertical="center" wrapText="1"/>
    </xf>
    <xf numFmtId="0" fontId="1" fillId="13" borderId="11" xfId="0" applyFont="1" applyFill="1" applyBorder="1" applyAlignment="1">
      <alignment vertical="center" wrapText="1"/>
    </xf>
    <xf numFmtId="0" fontId="20" fillId="10" borderId="11" xfId="0" applyFont="1" applyFill="1" applyBorder="1" applyAlignment="1">
      <alignment horizontal="center" vertical="center"/>
    </xf>
    <xf numFmtId="0" fontId="7" fillId="12" borderId="11" xfId="0" applyFont="1" applyFill="1" applyBorder="1">
      <alignment vertical="center"/>
    </xf>
    <xf numFmtId="0" fontId="21" fillId="3" borderId="0" xfId="0" applyFont="1" applyFill="1">
      <alignment vertical="center"/>
    </xf>
    <xf numFmtId="0" fontId="21" fillId="3" borderId="0" xfId="0" applyFont="1" applyFill="1" applyAlignment="1">
      <alignment horizontal="right"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>
      <alignment vertical="center"/>
    </xf>
    <xf numFmtId="0" fontId="9" fillId="5" borderId="1" xfId="0" applyFont="1" applyFill="1" applyBorder="1" applyAlignment="1">
      <alignment vertical="center" wrapText="1"/>
    </xf>
    <xf numFmtId="38" fontId="9" fillId="6" borderId="1" xfId="0" applyNumberFormat="1" applyFont="1" applyFill="1" applyBorder="1">
      <alignment vertical="center"/>
    </xf>
    <xf numFmtId="0" fontId="9" fillId="0" borderId="1" xfId="0" applyFont="1" applyBorder="1" applyAlignment="1">
      <alignment vertical="center" wrapText="1"/>
    </xf>
    <xf numFmtId="0" fontId="9" fillId="6" borderId="1" xfId="0" applyFont="1" applyFill="1" applyBorder="1" applyAlignment="1">
      <alignment vertical="center" wrapText="1"/>
    </xf>
    <xf numFmtId="38" fontId="9" fillId="6" borderId="2" xfId="0" applyNumberFormat="1" applyFont="1" applyFill="1" applyBorder="1">
      <alignment vertical="center"/>
    </xf>
    <xf numFmtId="38" fontId="9" fillId="6" borderId="1" xfId="0" applyNumberFormat="1" applyFont="1" applyFill="1" applyBorder="1" applyAlignment="1">
      <alignment vertical="center" wrapText="1"/>
    </xf>
    <xf numFmtId="0" fontId="9" fillId="5" borderId="3" xfId="0" applyFont="1" applyFill="1" applyBorder="1" applyAlignment="1">
      <alignment vertical="center" wrapText="1"/>
    </xf>
    <xf numFmtId="49" fontId="13" fillId="0" borderId="1" xfId="0" applyNumberFormat="1" applyFont="1" applyBorder="1" applyAlignment="1">
      <alignment horizontal="left" vertical="center" wrapText="1"/>
    </xf>
    <xf numFmtId="0" fontId="9" fillId="8" borderId="1" xfId="0" applyFont="1" applyFill="1" applyBorder="1">
      <alignment vertical="center"/>
    </xf>
    <xf numFmtId="0" fontId="9" fillId="0" borderId="1" xfId="0" applyFont="1" applyBorder="1">
      <alignment vertical="center"/>
    </xf>
    <xf numFmtId="38" fontId="9" fillId="6" borderId="4" xfId="0" applyNumberFormat="1" applyFont="1" applyFill="1" applyBorder="1">
      <alignment vertical="center"/>
    </xf>
    <xf numFmtId="0" fontId="13" fillId="9" borderId="1" xfId="0" applyFont="1" applyFill="1" applyBorder="1">
      <alignment vertical="center"/>
    </xf>
    <xf numFmtId="0" fontId="9" fillId="9" borderId="1" xfId="0" applyFont="1" applyFill="1" applyBorder="1">
      <alignment vertical="center"/>
    </xf>
    <xf numFmtId="0" fontId="2" fillId="4" borderId="1" xfId="0" applyFont="1" applyFill="1" applyBorder="1" applyAlignment="1">
      <alignment horizontal="center" vertical="center"/>
    </xf>
    <xf numFmtId="0" fontId="7" fillId="5" borderId="6" xfId="0" applyFont="1" applyFill="1" applyBorder="1">
      <alignment vertical="center"/>
    </xf>
    <xf numFmtId="0" fontId="2" fillId="4" borderId="7" xfId="0" applyFont="1" applyFill="1" applyBorder="1">
      <alignment vertical="center"/>
    </xf>
    <xf numFmtId="0" fontId="0" fillId="0" borderId="12" xfId="0" applyBorder="1" applyAlignment="1"/>
    <xf numFmtId="0" fontId="0" fillId="0" borderId="13" xfId="0" applyBorder="1" applyAlignment="1"/>
    <xf numFmtId="0" fontId="5" fillId="3" borderId="0" xfId="0" applyFont="1" applyFill="1">
      <alignment vertical="center"/>
    </xf>
    <xf numFmtId="0" fontId="0" fillId="0" borderId="0" xfId="0" applyAlignment="1"/>
    <xf numFmtId="0" fontId="6" fillId="3" borderId="0" xfId="0" applyFont="1" applyFill="1" applyAlignment="1">
      <alignment horizontal="right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6" xfId="0" applyBorder="1" applyAlignment="1"/>
    <xf numFmtId="0" fontId="1" fillId="0" borderId="7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14" fillId="0" borderId="16" xfId="0" applyFont="1" applyBorder="1" applyAlignment="1"/>
    <xf numFmtId="0" fontId="14" fillId="0" borderId="6" xfId="0" applyFont="1" applyBorder="1" applyAlignment="1"/>
    <xf numFmtId="0" fontId="1" fillId="0" borderId="1" xfId="0" applyFont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0" fillId="0" borderId="15" xfId="0" applyBorder="1" applyAlignment="1"/>
    <xf numFmtId="0" fontId="9" fillId="5" borderId="1" xfId="0" applyFont="1" applyFill="1" applyBorder="1" applyAlignment="1">
      <alignment vertical="center" wrapText="1"/>
    </xf>
    <xf numFmtId="0" fontId="0" fillId="0" borderId="16" xfId="0" applyBorder="1" applyAlignment="1"/>
    <xf numFmtId="0" fontId="25" fillId="0" borderId="1" xfId="0" applyFont="1" applyBorder="1" applyAlignment="1">
      <alignment horizontal="center" vertical="center" wrapText="1"/>
    </xf>
    <xf numFmtId="38" fontId="26" fillId="6" borderId="5" xfId="0" applyNumberFormat="1" applyFont="1" applyFill="1" applyBorder="1" applyAlignment="1">
      <alignment horizontal="right" vertical="center"/>
    </xf>
    <xf numFmtId="0" fontId="0" fillId="0" borderId="17" xfId="0" applyBorder="1" applyAlignment="1"/>
    <xf numFmtId="0" fontId="13" fillId="5" borderId="1" xfId="0" applyFont="1" applyFill="1" applyBorder="1" applyAlignment="1">
      <alignment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12" borderId="21" xfId="0" applyFont="1" applyFill="1" applyBorder="1" applyAlignment="1">
      <alignment vertical="center" wrapText="1"/>
    </xf>
    <xf numFmtId="0" fontId="7" fillId="12" borderId="21" xfId="0" applyFont="1" applyFill="1" applyBorder="1" applyAlignment="1">
      <alignment vertical="center" wrapText="1"/>
    </xf>
    <xf numFmtId="0" fontId="20" fillId="10" borderId="21" xfId="0" applyFont="1" applyFill="1" applyBorder="1" applyAlignment="1">
      <alignment horizontal="center" vertical="center"/>
    </xf>
  </cellXfs>
  <cellStyles count="3">
    <cellStyle name="Excel Built-in 40% - Accent6" xfId="2" xr:uid="{00000000-0005-0000-0000-000007000000}"/>
    <cellStyle name="Excel Built-in Comma [0]" xfId="1" xr:uid="{00000000-0005-0000-0000-000006000000}"/>
    <cellStyle name="標準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DCDB"/>
      <rgbColor rgb="FFCCFFFF"/>
      <rgbColor rgb="FF660066"/>
      <rgbColor rgb="FFFF8080"/>
      <rgbColor rgb="FF0070C0"/>
      <rgbColor rgb="FFC6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CD5B5"/>
      <rgbColor rgb="FF558ED5"/>
      <rgbColor rgb="FF33CCCC"/>
      <rgbColor rgb="FF99CC00"/>
      <rgbColor rgb="FFFFC000"/>
      <rgbColor rgb="FFFF9900"/>
      <rgbColor rgb="FFFF6600"/>
      <rgbColor rgb="FF595959"/>
      <rgbColor rgb="FF969696"/>
      <rgbColor rgb="FF17375E"/>
      <rgbColor rgb="FF339966"/>
      <rgbColor rgb="FF10243E"/>
      <rgbColor rgb="FF333300"/>
      <rgbColor rgb="FF993300"/>
      <rgbColor rgb="FF993366"/>
      <rgbColor rgb="FF333399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558ED5"/>
    <pageSetUpPr fitToPage="1"/>
  </sheetPr>
  <dimension ref="A1:K30"/>
  <sheetViews>
    <sheetView showGridLines="0" view="pageBreakPreview" topLeftCell="D7" zoomScale="90" zoomScaleNormal="60" zoomScaleSheetLayoutView="90" zoomScalePageLayoutView="80" workbookViewId="0">
      <selection activeCell="H13" sqref="H13"/>
    </sheetView>
  </sheetViews>
  <sheetFormatPr defaultColWidth="9" defaultRowHeight="14.25" x14ac:dyDescent="0.15"/>
  <cols>
    <col min="1" max="1" width="3.625" style="1" customWidth="1"/>
    <col min="2" max="2" width="15.625" style="1" customWidth="1"/>
    <col min="3" max="3" width="16.875" style="1" customWidth="1"/>
    <col min="4" max="4" width="32.125" style="1" customWidth="1"/>
    <col min="5" max="5" width="14.125" style="1" customWidth="1"/>
    <col min="6" max="6" width="13.625" style="1" customWidth="1"/>
    <col min="7" max="7" width="15.5" style="1" customWidth="1"/>
    <col min="8" max="8" width="21.375" style="1" customWidth="1"/>
    <col min="9" max="9" width="63.5" style="1" customWidth="1"/>
    <col min="10" max="10" width="21.625" style="1" customWidth="1"/>
    <col min="11" max="11" width="35.375" style="1" customWidth="1"/>
    <col min="12" max="12" width="9" style="1" customWidth="1"/>
    <col min="13" max="16384" width="9" style="1"/>
  </cols>
  <sheetData>
    <row r="1" spans="1:11" ht="18" customHeight="1" x14ac:dyDescent="0.15">
      <c r="K1" s="2" t="s">
        <v>68</v>
      </c>
    </row>
    <row r="2" spans="1:11" s="83" customFormat="1" ht="27.75" customHeight="1" x14ac:dyDescent="0.15">
      <c r="A2" s="81" t="s">
        <v>69</v>
      </c>
      <c r="B2" s="81"/>
      <c r="C2" s="81"/>
      <c r="D2" s="81"/>
      <c r="E2" s="81"/>
      <c r="F2" s="81"/>
      <c r="G2" s="81"/>
      <c r="H2" s="81"/>
      <c r="I2" s="81"/>
      <c r="J2" s="81"/>
      <c r="K2" s="82"/>
    </row>
    <row r="4" spans="1:11" s="85" customFormat="1" ht="18.75" customHeight="1" x14ac:dyDescent="0.15">
      <c r="A4" s="3" t="s">
        <v>70</v>
      </c>
      <c r="B4" s="84"/>
    </row>
    <row r="5" spans="1:11" ht="18.75" customHeight="1" x14ac:dyDescent="0.15">
      <c r="A5" s="3"/>
      <c r="B5" s="86" t="s">
        <v>71</v>
      </c>
      <c r="C5" s="86" t="s">
        <v>72</v>
      </c>
      <c r="D5" s="86" t="s">
        <v>73</v>
      </c>
      <c r="E5" s="86" t="s">
        <v>74</v>
      </c>
      <c r="F5" s="86" t="s">
        <v>75</v>
      </c>
      <c r="G5" s="86" t="s">
        <v>76</v>
      </c>
      <c r="H5" s="86" t="s">
        <v>77</v>
      </c>
      <c r="I5" s="86" t="s">
        <v>78</v>
      </c>
      <c r="J5" s="86" t="s">
        <v>79</v>
      </c>
      <c r="K5" s="86" t="s">
        <v>80</v>
      </c>
    </row>
    <row r="6" spans="1:11" s="4" customFormat="1" ht="39" customHeight="1" x14ac:dyDescent="0.15">
      <c r="B6" s="86" t="s">
        <v>81</v>
      </c>
      <c r="C6" s="86" t="s">
        <v>82</v>
      </c>
      <c r="D6" s="86" t="s">
        <v>83</v>
      </c>
      <c r="E6" s="86" t="s">
        <v>84</v>
      </c>
      <c r="F6" s="86" t="s">
        <v>5</v>
      </c>
      <c r="G6" s="86" t="s">
        <v>85</v>
      </c>
      <c r="H6" s="86" t="s">
        <v>86</v>
      </c>
      <c r="I6" s="86" t="s">
        <v>87</v>
      </c>
      <c r="J6" s="86" t="s">
        <v>88</v>
      </c>
      <c r="K6" s="86" t="s">
        <v>89</v>
      </c>
    </row>
    <row r="7" spans="1:11" ht="68.25" customHeight="1" x14ac:dyDescent="0.15">
      <c r="B7" s="87" t="s">
        <v>90</v>
      </c>
      <c r="C7" s="88" t="s">
        <v>91</v>
      </c>
      <c r="D7" s="89" t="s">
        <v>92</v>
      </c>
      <c r="E7" s="90"/>
      <c r="F7" s="88" t="s">
        <v>93</v>
      </c>
      <c r="G7" s="91" t="s">
        <v>94</v>
      </c>
      <c r="H7" s="91" t="s">
        <v>95</v>
      </c>
      <c r="I7" s="92" t="s">
        <v>155</v>
      </c>
      <c r="J7" s="92" t="s">
        <v>96</v>
      </c>
      <c r="K7" s="92"/>
    </row>
    <row r="8" spans="1:11" ht="128.44999999999999" customHeight="1" x14ac:dyDescent="0.15">
      <c r="B8" s="87" t="s">
        <v>97</v>
      </c>
      <c r="C8" s="88" t="s">
        <v>98</v>
      </c>
      <c r="D8" s="89" t="s">
        <v>153</v>
      </c>
      <c r="E8" s="93"/>
      <c r="F8" s="88" t="s">
        <v>93</v>
      </c>
      <c r="G8" s="91" t="s">
        <v>94</v>
      </c>
      <c r="H8" s="91" t="s">
        <v>95</v>
      </c>
      <c r="I8" s="94" t="s">
        <v>154</v>
      </c>
      <c r="J8" s="94" t="s">
        <v>96</v>
      </c>
      <c r="K8" s="94"/>
    </row>
    <row r="9" spans="1:11" ht="153.6" customHeight="1" x14ac:dyDescent="0.15">
      <c r="B9" s="87" t="s">
        <v>99</v>
      </c>
      <c r="C9" s="88" t="s">
        <v>100</v>
      </c>
      <c r="D9" s="95" t="s">
        <v>101</v>
      </c>
      <c r="E9" s="96" t="s">
        <v>163</v>
      </c>
      <c r="F9" s="97" t="s">
        <v>102</v>
      </c>
      <c r="G9" s="98" t="s">
        <v>103</v>
      </c>
      <c r="H9" s="91" t="s">
        <v>104</v>
      </c>
      <c r="I9" s="91" t="s">
        <v>164</v>
      </c>
      <c r="J9" s="91" t="s">
        <v>105</v>
      </c>
      <c r="K9" s="91" t="s">
        <v>165</v>
      </c>
    </row>
    <row r="10" spans="1:11" ht="94.5" customHeight="1" x14ac:dyDescent="0.15">
      <c r="B10" s="87" t="s">
        <v>106</v>
      </c>
      <c r="C10" s="88" t="s">
        <v>156</v>
      </c>
      <c r="D10" s="89" t="s">
        <v>107</v>
      </c>
      <c r="E10" s="99"/>
      <c r="F10" s="88" t="s">
        <v>108</v>
      </c>
      <c r="G10" s="98" t="s">
        <v>94</v>
      </c>
      <c r="H10" s="98" t="s">
        <v>95</v>
      </c>
      <c r="I10" s="91" t="s">
        <v>109</v>
      </c>
      <c r="J10" s="98" t="s">
        <v>110</v>
      </c>
      <c r="K10" s="98"/>
    </row>
    <row r="11" spans="1:11" ht="96" customHeight="1" x14ac:dyDescent="0.15">
      <c r="B11" s="87" t="s">
        <v>111</v>
      </c>
      <c r="C11" s="88" t="s">
        <v>157</v>
      </c>
      <c r="D11" s="89" t="s">
        <v>112</v>
      </c>
      <c r="E11" s="90"/>
      <c r="F11" s="88" t="s">
        <v>108</v>
      </c>
      <c r="G11" s="98" t="s">
        <v>94</v>
      </c>
      <c r="H11" s="98" t="s">
        <v>95</v>
      </c>
      <c r="I11" s="91" t="s">
        <v>109</v>
      </c>
      <c r="J11" s="98" t="s">
        <v>110</v>
      </c>
      <c r="K11" s="98"/>
    </row>
    <row r="12" spans="1:11" ht="72.75" customHeight="1" x14ac:dyDescent="0.15">
      <c r="B12" s="87" t="s">
        <v>113</v>
      </c>
      <c r="C12" s="88" t="s">
        <v>114</v>
      </c>
      <c r="D12" s="89" t="s">
        <v>115</v>
      </c>
      <c r="E12" s="90"/>
      <c r="F12" s="89" t="s">
        <v>116</v>
      </c>
      <c r="G12" s="91" t="s">
        <v>94</v>
      </c>
      <c r="H12" s="91" t="s">
        <v>95</v>
      </c>
      <c r="I12" s="92" t="s">
        <v>117</v>
      </c>
      <c r="J12" s="92" t="s">
        <v>118</v>
      </c>
      <c r="K12" s="92"/>
    </row>
    <row r="13" spans="1:11" ht="68.25" customHeight="1" x14ac:dyDescent="0.15">
      <c r="B13" s="87" t="s">
        <v>119</v>
      </c>
      <c r="C13" s="88" t="s">
        <v>120</v>
      </c>
      <c r="D13" s="89" t="s">
        <v>121</v>
      </c>
      <c r="E13" s="90"/>
      <c r="F13" s="88" t="s">
        <v>122</v>
      </c>
      <c r="G13" s="91" t="s">
        <v>94</v>
      </c>
      <c r="H13" s="91" t="s">
        <v>95</v>
      </c>
      <c r="I13" s="92" t="s">
        <v>123</v>
      </c>
      <c r="J13" s="92" t="s">
        <v>110</v>
      </c>
      <c r="K13" s="92"/>
    </row>
    <row r="14" spans="1:11" ht="19.5" customHeight="1" x14ac:dyDescent="0.15"/>
    <row r="15" spans="1:11" ht="39" customHeight="1" x14ac:dyDescent="0.15">
      <c r="A15" s="3" t="s">
        <v>124</v>
      </c>
    </row>
    <row r="16" spans="1:11" ht="68.25" customHeight="1" x14ac:dyDescent="0.15">
      <c r="B16" s="86" t="s">
        <v>71</v>
      </c>
      <c r="C16" s="110" t="s">
        <v>72</v>
      </c>
      <c r="D16" s="111"/>
      <c r="E16" s="86" t="s">
        <v>73</v>
      </c>
      <c r="F16" s="86" t="s">
        <v>74</v>
      </c>
      <c r="G16" s="110" t="s">
        <v>75</v>
      </c>
      <c r="H16" s="120"/>
      <c r="I16" s="111"/>
      <c r="J16" s="110" t="s">
        <v>76</v>
      </c>
      <c r="K16" s="111"/>
    </row>
    <row r="17" spans="1:11" ht="30" x14ac:dyDescent="0.15">
      <c r="B17" s="86" t="s">
        <v>82</v>
      </c>
      <c r="C17" s="110" t="s">
        <v>83</v>
      </c>
      <c r="D17" s="111"/>
      <c r="E17" s="86" t="s">
        <v>84</v>
      </c>
      <c r="F17" s="86" t="s">
        <v>5</v>
      </c>
      <c r="G17" s="110" t="s">
        <v>86</v>
      </c>
      <c r="H17" s="120"/>
      <c r="I17" s="111"/>
      <c r="J17" s="110" t="s">
        <v>89</v>
      </c>
      <c r="K17" s="111"/>
    </row>
    <row r="18" spans="1:11" ht="41.45" customHeight="1" x14ac:dyDescent="0.15">
      <c r="B18" s="88" t="s">
        <v>25</v>
      </c>
      <c r="C18" s="119" t="s">
        <v>161</v>
      </c>
      <c r="D18" s="115"/>
      <c r="E18" s="98"/>
      <c r="F18" s="88" t="s">
        <v>24</v>
      </c>
      <c r="G18" s="113" t="s">
        <v>125</v>
      </c>
      <c r="H18" s="114"/>
      <c r="I18" s="115"/>
      <c r="J18" s="116" t="s">
        <v>126</v>
      </c>
      <c r="K18" s="111"/>
    </row>
    <row r="19" spans="1:11" ht="68.25" customHeight="1" x14ac:dyDescent="0.15">
      <c r="B19" s="88" t="s">
        <v>27</v>
      </c>
      <c r="C19" s="119" t="s">
        <v>160</v>
      </c>
      <c r="D19" s="115"/>
      <c r="E19" s="98"/>
      <c r="F19" s="88" t="s">
        <v>24</v>
      </c>
      <c r="G19" s="113" t="s">
        <v>127</v>
      </c>
      <c r="H19" s="114"/>
      <c r="I19" s="115"/>
      <c r="J19" s="116" t="s">
        <v>126</v>
      </c>
      <c r="K19" s="111"/>
    </row>
    <row r="20" spans="1:11" ht="75.75" customHeight="1" x14ac:dyDescent="0.15">
      <c r="B20" s="88" t="s">
        <v>30</v>
      </c>
      <c r="C20" s="124" t="s">
        <v>152</v>
      </c>
      <c r="D20" s="115"/>
      <c r="E20" s="100">
        <f>E21*0.9</f>
        <v>0.45656999999999998</v>
      </c>
      <c r="F20" s="88" t="s">
        <v>29</v>
      </c>
      <c r="G20" s="113" t="s">
        <v>162</v>
      </c>
      <c r="H20" s="114"/>
      <c r="I20" s="115"/>
      <c r="J20" s="121" t="s">
        <v>128</v>
      </c>
      <c r="K20" s="115"/>
    </row>
    <row r="21" spans="1:11" ht="68.25" customHeight="1" x14ac:dyDescent="0.15">
      <c r="B21" s="88" t="s">
        <v>32</v>
      </c>
      <c r="C21" s="119" t="s">
        <v>129</v>
      </c>
      <c r="D21" s="115"/>
      <c r="E21" s="101">
        <v>0.50729999999999997</v>
      </c>
      <c r="F21" s="88" t="s">
        <v>29</v>
      </c>
      <c r="G21" s="113" t="s">
        <v>130</v>
      </c>
      <c r="H21" s="114"/>
      <c r="I21" s="115"/>
      <c r="J21" s="116" t="s">
        <v>131</v>
      </c>
      <c r="K21" s="111"/>
    </row>
    <row r="22" spans="1:11" ht="18.75" customHeight="1" x14ac:dyDescent="0.15"/>
    <row r="23" spans="1:11" ht="18" customHeight="1" x14ac:dyDescent="0.15">
      <c r="A23" s="3" t="s">
        <v>132</v>
      </c>
      <c r="B23" s="3"/>
    </row>
    <row r="24" spans="1:11" ht="18" customHeight="1" x14ac:dyDescent="0.15">
      <c r="B24" s="117" t="s">
        <v>133</v>
      </c>
      <c r="C24" s="118"/>
      <c r="D24" s="102" t="s">
        <v>5</v>
      </c>
    </row>
    <row r="25" spans="1:11" ht="18" customHeight="1" x14ac:dyDescent="0.15">
      <c r="B25" s="122">
        <f>ROUNDDOWN('PMS(calc_process)'!G6, 0)</f>
        <v>0</v>
      </c>
      <c r="C25" s="123"/>
      <c r="D25" s="103" t="s">
        <v>8</v>
      </c>
    </row>
    <row r="26" spans="1:11" ht="14.25" customHeight="1" x14ac:dyDescent="0.15">
      <c r="F26" s="5"/>
      <c r="G26" s="5"/>
    </row>
    <row r="27" spans="1:11" ht="18" customHeight="1" x14ac:dyDescent="0.15">
      <c r="A27" s="3" t="s">
        <v>134</v>
      </c>
    </row>
    <row r="28" spans="1:11" ht="15" customHeight="1" x14ac:dyDescent="0.15">
      <c r="B28" s="15" t="s">
        <v>135</v>
      </c>
      <c r="C28" s="112" t="s">
        <v>136</v>
      </c>
      <c r="D28" s="105"/>
      <c r="E28" s="105"/>
      <c r="F28" s="105"/>
      <c r="G28" s="105"/>
      <c r="H28" s="105"/>
      <c r="I28" s="106"/>
      <c r="J28" s="6"/>
    </row>
    <row r="29" spans="1:11" ht="15" customHeight="1" x14ac:dyDescent="0.15">
      <c r="B29" s="15" t="s">
        <v>103</v>
      </c>
      <c r="C29" s="112" t="s">
        <v>137</v>
      </c>
      <c r="D29" s="105"/>
      <c r="E29" s="105"/>
      <c r="F29" s="105"/>
      <c r="G29" s="105"/>
      <c r="H29" s="105"/>
      <c r="I29" s="106"/>
      <c r="J29" s="6"/>
    </row>
    <row r="30" spans="1:11" ht="15" customHeight="1" x14ac:dyDescent="0.15">
      <c r="B30" s="15" t="s">
        <v>94</v>
      </c>
      <c r="C30" s="112" t="s">
        <v>138</v>
      </c>
      <c r="D30" s="105"/>
      <c r="E30" s="105"/>
      <c r="F30" s="105"/>
      <c r="G30" s="105"/>
      <c r="H30" s="105"/>
      <c r="I30" s="106"/>
      <c r="J30" s="6"/>
    </row>
  </sheetData>
  <mergeCells count="23">
    <mergeCell ref="C30:I30"/>
    <mergeCell ref="G16:I16"/>
    <mergeCell ref="C21:D21"/>
    <mergeCell ref="B25:C25"/>
    <mergeCell ref="G19:I19"/>
    <mergeCell ref="G18:I18"/>
    <mergeCell ref="C20:D20"/>
    <mergeCell ref="J16:K16"/>
    <mergeCell ref="C29:I29"/>
    <mergeCell ref="C17:D17"/>
    <mergeCell ref="G21:I21"/>
    <mergeCell ref="J21:K21"/>
    <mergeCell ref="B24:C24"/>
    <mergeCell ref="C19:D19"/>
    <mergeCell ref="J18:K18"/>
    <mergeCell ref="G17:I17"/>
    <mergeCell ref="C18:D18"/>
    <mergeCell ref="J17:K17"/>
    <mergeCell ref="C28:I28"/>
    <mergeCell ref="C16:D16"/>
    <mergeCell ref="G20:I20"/>
    <mergeCell ref="J19:K19"/>
    <mergeCell ref="J20:K20"/>
  </mergeCells>
  <phoneticPr fontId="16"/>
  <pageMargins left="0.70833333333333304" right="0.70833333333333304" top="0.74791666666666701" bottom="0.74791666666666701" header="0.511811023622047" footer="0.511811023622047"/>
  <pageSetup paperSize="9" scale="3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0.39997558519241921"/>
    <pageSetUpPr fitToPage="1"/>
  </sheetPr>
  <dimension ref="A1:F9"/>
  <sheetViews>
    <sheetView showGridLines="0" view="pageBreakPreview" zoomScale="80" zoomScaleNormal="100" zoomScaleSheetLayoutView="80" workbookViewId="0">
      <selection activeCell="D7" sqref="D7"/>
    </sheetView>
  </sheetViews>
  <sheetFormatPr defaultColWidth="8.5" defaultRowHeight="13.5" x14ac:dyDescent="0.15"/>
  <cols>
    <col min="1" max="1" width="3.625" style="47" customWidth="1"/>
    <col min="2" max="2" width="6" style="47" customWidth="1"/>
    <col min="3" max="3" width="79.875" style="47" customWidth="1"/>
    <col min="4" max="4" width="16" style="47" customWidth="1"/>
    <col min="5" max="5" width="12" style="47" customWidth="1"/>
    <col min="6" max="6" width="16" style="47" customWidth="1"/>
  </cols>
  <sheetData>
    <row r="1" spans="1:6" ht="14.25" customHeight="1" x14ac:dyDescent="0.15">
      <c r="F1" s="2" t="str">
        <f>'PMS(input)'!K1</f>
        <v>JCM_MD_F_PMS_ver01.0</v>
      </c>
    </row>
    <row r="2" spans="1:6" ht="15.75" customHeight="1" x14ac:dyDescent="0.15">
      <c r="A2" s="107" t="s">
        <v>139</v>
      </c>
      <c r="B2" s="108"/>
      <c r="C2" s="108"/>
      <c r="D2" s="108"/>
      <c r="E2" s="108"/>
      <c r="F2" s="108"/>
    </row>
    <row r="3" spans="1:6" ht="13.5" customHeight="1" x14ac:dyDescent="0.15">
      <c r="A3" s="109" t="s">
        <v>140</v>
      </c>
      <c r="B3" s="108"/>
      <c r="C3" s="108"/>
      <c r="D3" s="108"/>
      <c r="E3" s="108"/>
      <c r="F3" s="108"/>
    </row>
    <row r="4" spans="1:6" ht="13.5" customHeight="1" x14ac:dyDescent="0.15">
      <c r="A4" s="76"/>
    </row>
    <row r="5" spans="1:6" ht="16.5" customHeight="1" x14ac:dyDescent="0.15">
      <c r="A5" s="104" t="s">
        <v>159</v>
      </c>
      <c r="B5" s="105"/>
      <c r="C5" s="105"/>
      <c r="D5" s="105"/>
      <c r="E5" s="105"/>
      <c r="F5" s="106"/>
    </row>
    <row r="6" spans="1:6" ht="15" customHeight="1" x14ac:dyDescent="0.15">
      <c r="A6" s="11"/>
      <c r="B6" s="11"/>
      <c r="C6" s="38" t="s">
        <v>141</v>
      </c>
      <c r="D6" s="11" t="s">
        <v>4</v>
      </c>
      <c r="E6" s="11" t="s">
        <v>5</v>
      </c>
      <c r="F6" s="11" t="s">
        <v>6</v>
      </c>
    </row>
    <row r="7" spans="1:6" ht="21" customHeight="1" x14ac:dyDescent="0.15">
      <c r="A7" s="20"/>
      <c r="B7" s="20"/>
      <c r="C7" s="77" t="s">
        <v>142</v>
      </c>
      <c r="D7" s="48">
        <f>'PMS(input)'!E10*'PMS(input)'!E12*'PMS(calc_process)'!G10</f>
        <v>0</v>
      </c>
      <c r="E7" s="68" t="s">
        <v>21</v>
      </c>
      <c r="F7" s="69" t="s">
        <v>143</v>
      </c>
    </row>
    <row r="8" spans="1:6" ht="21" customHeight="1" x14ac:dyDescent="0.15">
      <c r="A8" s="20"/>
      <c r="B8" s="20"/>
      <c r="C8" s="77" t="s">
        <v>144</v>
      </c>
      <c r="D8" s="48">
        <f>'PMS(input)'!E11*'PMS(input)'!E12*'PMS(calc_process)'!G10</f>
        <v>0</v>
      </c>
      <c r="E8" s="68" t="s">
        <v>21</v>
      </c>
      <c r="F8" s="69" t="s">
        <v>145</v>
      </c>
    </row>
    <row r="9" spans="1:6" ht="21" customHeight="1" x14ac:dyDescent="0.15">
      <c r="A9" s="20"/>
      <c r="B9" s="20"/>
      <c r="C9" s="77" t="s">
        <v>45</v>
      </c>
      <c r="D9" s="48">
        <f>(D7*(1-'PMS(calc_process)'!G12)+D8*(1-'PMS(calc_process)'!G13))*'PMS(calc_process)'!G8</f>
        <v>0</v>
      </c>
      <c r="E9" s="68" t="s">
        <v>8</v>
      </c>
      <c r="F9" s="69" t="s">
        <v>158</v>
      </c>
    </row>
  </sheetData>
  <mergeCells count="3">
    <mergeCell ref="A5:F5"/>
    <mergeCell ref="A2:F2"/>
    <mergeCell ref="A3:F3"/>
  </mergeCells>
  <phoneticPr fontId="16"/>
  <pageMargins left="0.75" right="0.75" top="1" bottom="1" header="0.511811023622047" footer="0.511811023622047"/>
  <pageSetup paperSize="9" scale="97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0.39997558519241921"/>
    <pageSetUpPr fitToPage="1"/>
  </sheetPr>
  <dimension ref="A1:F11"/>
  <sheetViews>
    <sheetView showGridLines="0" tabSelected="1" view="pageBreakPreview" zoomScale="80" zoomScaleNormal="100" zoomScaleSheetLayoutView="80" workbookViewId="0">
      <selection activeCell="D11" sqref="D11"/>
    </sheetView>
  </sheetViews>
  <sheetFormatPr defaultColWidth="8.5" defaultRowHeight="13.5" x14ac:dyDescent="0.15"/>
  <cols>
    <col min="1" max="1" width="3.625" style="47" customWidth="1"/>
    <col min="2" max="2" width="6" style="47" customWidth="1"/>
    <col min="3" max="3" width="70.125" style="47" customWidth="1"/>
    <col min="4" max="4" width="16" style="47" customWidth="1"/>
    <col min="5" max="5" width="12" style="47" customWidth="1"/>
    <col min="6" max="6" width="16" style="47" customWidth="1"/>
  </cols>
  <sheetData>
    <row r="1" spans="1:6" ht="14.25" customHeight="1" x14ac:dyDescent="0.15">
      <c r="F1" s="2" t="str">
        <f>'PMS(input)'!K1</f>
        <v>JCM_MD_F_PMS_ver01.0</v>
      </c>
    </row>
    <row r="2" spans="1:6" ht="15.75" customHeight="1" x14ac:dyDescent="0.15">
      <c r="A2" s="107" t="s">
        <v>139</v>
      </c>
      <c r="B2" s="108"/>
      <c r="C2" s="108"/>
      <c r="D2" s="108"/>
      <c r="E2" s="108"/>
      <c r="F2" s="108"/>
    </row>
    <row r="3" spans="1:6" ht="13.5" customHeight="1" x14ac:dyDescent="0.15">
      <c r="A3" s="109" t="s">
        <v>140</v>
      </c>
      <c r="B3" s="108"/>
      <c r="C3" s="108"/>
      <c r="D3" s="108"/>
      <c r="E3" s="108"/>
      <c r="F3" s="108"/>
    </row>
    <row r="4" spans="1:6" ht="13.5" customHeight="1" x14ac:dyDescent="0.15">
      <c r="A4" s="76"/>
    </row>
    <row r="5" spans="1:6" ht="15" customHeight="1" x14ac:dyDescent="0.15">
      <c r="A5" s="104" t="s">
        <v>146</v>
      </c>
      <c r="B5" s="105"/>
      <c r="C5" s="105"/>
      <c r="D5" s="105"/>
      <c r="E5" s="105"/>
      <c r="F5" s="106"/>
    </row>
    <row r="6" spans="1:6" ht="15" customHeight="1" x14ac:dyDescent="0.15">
      <c r="A6" s="11"/>
      <c r="B6" s="11"/>
      <c r="C6" s="38" t="s">
        <v>141</v>
      </c>
      <c r="D6" s="11" t="s">
        <v>4</v>
      </c>
      <c r="E6" s="11" t="s">
        <v>5</v>
      </c>
      <c r="F6" s="11" t="s">
        <v>6</v>
      </c>
    </row>
    <row r="7" spans="1:6" ht="20.45" customHeight="1" x14ac:dyDescent="0.15">
      <c r="A7" s="20"/>
      <c r="B7" s="20"/>
      <c r="C7" s="77" t="s">
        <v>142</v>
      </c>
      <c r="D7" s="48">
        <f>'PMS(input)'!E10*'PMS(input)'!E12*'PMS(calc_process)'!G10</f>
        <v>0</v>
      </c>
      <c r="E7" s="70" t="s">
        <v>21</v>
      </c>
      <c r="F7" s="69" t="s">
        <v>143</v>
      </c>
    </row>
    <row r="8" spans="1:6" ht="20.45" customHeight="1" x14ac:dyDescent="0.15">
      <c r="A8" s="20"/>
      <c r="B8" s="20"/>
      <c r="C8" s="78" t="s">
        <v>144</v>
      </c>
      <c r="D8" s="48">
        <f>'PMS(input)'!E11*'PMS(input)'!E12*'PMS(calc_process)'!G10</f>
        <v>0</v>
      </c>
      <c r="E8" s="70" t="s">
        <v>21</v>
      </c>
      <c r="F8" s="69" t="s">
        <v>145</v>
      </c>
    </row>
    <row r="9" spans="1:6" ht="20.45" customHeight="1" x14ac:dyDescent="0.15">
      <c r="A9" s="20"/>
      <c r="B9" s="20"/>
      <c r="C9" s="78" t="s">
        <v>147</v>
      </c>
      <c r="D9" s="48">
        <f>D7+D8</f>
        <v>0</v>
      </c>
      <c r="E9" s="70" t="s">
        <v>21</v>
      </c>
      <c r="F9" s="69" t="s">
        <v>148</v>
      </c>
    </row>
    <row r="10" spans="1:6" ht="20.45" customHeight="1" x14ac:dyDescent="0.15">
      <c r="A10" s="20"/>
      <c r="B10" s="20"/>
      <c r="C10" s="78" t="s">
        <v>149</v>
      </c>
      <c r="D10" s="48">
        <f>'PMS(calc_process)'!G11</f>
        <v>0</v>
      </c>
      <c r="E10" s="70" t="s">
        <v>21</v>
      </c>
      <c r="F10" s="69" t="s">
        <v>22</v>
      </c>
    </row>
    <row r="11" spans="1:6" ht="20.45" customHeight="1" x14ac:dyDescent="0.15">
      <c r="A11" s="20"/>
      <c r="B11" s="20"/>
      <c r="C11" s="78" t="s">
        <v>150</v>
      </c>
      <c r="D11" s="48">
        <f>'PMS(calc_process)'!G9*(D9-D10)*'PMS(calc_process)'!G8</f>
        <v>0</v>
      </c>
      <c r="E11" s="70" t="s">
        <v>8</v>
      </c>
      <c r="F11" s="69" t="s">
        <v>38</v>
      </c>
    </row>
  </sheetData>
  <mergeCells count="3">
    <mergeCell ref="A5:F5"/>
    <mergeCell ref="A2:F2"/>
    <mergeCell ref="A3:F3"/>
  </mergeCells>
  <phoneticPr fontId="16"/>
  <pageMargins left="0.75" right="0.75" top="1" bottom="1" header="0.511811023622047" footer="0.511811023622047"/>
  <pageSetup paperSize="9" fitToHeight="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558ED5"/>
    <pageSetUpPr fitToPage="1"/>
  </sheetPr>
  <dimension ref="A1:K43"/>
  <sheetViews>
    <sheetView showGridLines="0" view="pageBreakPreview" zoomScale="80" zoomScaleNormal="100" zoomScaleSheetLayoutView="80" zoomScalePageLayoutView="80" workbookViewId="0">
      <selection activeCell="E40" sqref="E40:H43"/>
    </sheetView>
  </sheetViews>
  <sheetFormatPr defaultColWidth="9" defaultRowHeight="14.25" x14ac:dyDescent="0.15"/>
  <cols>
    <col min="1" max="2" width="3.625" style="1" customWidth="1"/>
    <col min="3" max="3" width="16.5" style="1" customWidth="1"/>
    <col min="4" max="4" width="18.375" style="1" customWidth="1"/>
    <col min="5" max="5" width="45.875" style="1" customWidth="1"/>
    <col min="6" max="6" width="19.5" style="1" customWidth="1"/>
    <col min="7" max="7" width="22.125" style="1" customWidth="1"/>
    <col min="8" max="8" width="34.75" style="1" customWidth="1"/>
    <col min="9" max="9" width="17.375" style="7" customWidth="1"/>
    <col min="10" max="10" width="9" style="1" customWidth="1"/>
    <col min="11" max="16384" width="9" style="1"/>
  </cols>
  <sheetData>
    <row r="1" spans="1:11" ht="18" customHeight="1" x14ac:dyDescent="0.15">
      <c r="I1" s="2" t="str">
        <f>'PMS(input)'!K1</f>
        <v>JCM_MD_F_PMS_ver01.0</v>
      </c>
    </row>
    <row r="2" spans="1:11" ht="27.75" customHeight="1" x14ac:dyDescent="0.15">
      <c r="A2" s="107" t="s">
        <v>0</v>
      </c>
      <c r="B2" s="125"/>
      <c r="C2" s="125"/>
      <c r="D2" s="125"/>
      <c r="E2" s="125"/>
      <c r="F2" s="125"/>
      <c r="G2" s="125"/>
      <c r="H2" s="125"/>
      <c r="I2" s="126"/>
    </row>
    <row r="3" spans="1:11" ht="18" customHeight="1" x14ac:dyDescent="0.15">
      <c r="A3" s="109" t="s">
        <v>1</v>
      </c>
      <c r="B3" s="125"/>
      <c r="C3" s="125"/>
      <c r="D3" s="125"/>
      <c r="E3" s="125"/>
      <c r="F3" s="125"/>
      <c r="G3" s="125"/>
      <c r="H3" s="125"/>
      <c r="I3" s="126"/>
    </row>
    <row r="4" spans="1:11" ht="11.25" customHeight="1" x14ac:dyDescent="0.15"/>
    <row r="5" spans="1:11" ht="18.75" customHeight="1" x14ac:dyDescent="0.15">
      <c r="A5" s="8" t="s">
        <v>2</v>
      </c>
      <c r="B5" s="9"/>
      <c r="C5" s="9"/>
      <c r="D5" s="9"/>
      <c r="E5" s="10"/>
      <c r="F5" s="11" t="s">
        <v>3</v>
      </c>
      <c r="G5" s="11" t="s">
        <v>4</v>
      </c>
      <c r="H5" s="11" t="s">
        <v>5</v>
      </c>
      <c r="I5" s="12" t="s">
        <v>6</v>
      </c>
    </row>
    <row r="6" spans="1:11" ht="18.75" customHeight="1" x14ac:dyDescent="0.15">
      <c r="A6" s="13"/>
      <c r="B6" s="14" t="s">
        <v>7</v>
      </c>
      <c r="C6" s="14"/>
      <c r="D6" s="14"/>
      <c r="E6" s="14"/>
      <c r="F6" s="15"/>
      <c r="G6" s="15">
        <f>G17-G21</f>
        <v>0</v>
      </c>
      <c r="H6" s="16" t="s">
        <v>8</v>
      </c>
      <c r="I6" s="17" t="s">
        <v>9</v>
      </c>
    </row>
    <row r="7" spans="1:11" ht="18.75" customHeight="1" x14ac:dyDescent="0.15">
      <c r="A7" s="8" t="s">
        <v>10</v>
      </c>
      <c r="B7" s="9"/>
      <c r="C7" s="9"/>
      <c r="D7" s="9"/>
      <c r="E7" s="10"/>
      <c r="F7" s="10"/>
      <c r="G7" s="10"/>
      <c r="H7" s="18"/>
      <c r="I7" s="11"/>
      <c r="J7" s="19"/>
      <c r="K7" s="19"/>
    </row>
    <row r="8" spans="1:11" ht="18.75" customHeight="1" x14ac:dyDescent="0.15">
      <c r="A8" s="20"/>
      <c r="B8" s="21" t="s">
        <v>11</v>
      </c>
      <c r="C8" s="22"/>
      <c r="D8" s="22"/>
      <c r="E8" s="23"/>
      <c r="F8" s="24"/>
      <c r="G8" s="51">
        <f>F33</f>
        <v>28</v>
      </c>
      <c r="H8" s="16" t="s">
        <v>12</v>
      </c>
      <c r="I8" s="17" t="s">
        <v>13</v>
      </c>
    </row>
    <row r="9" spans="1:11" ht="18.75" customHeight="1" x14ac:dyDescent="0.15">
      <c r="A9" s="20"/>
      <c r="B9" s="21" t="s">
        <v>14</v>
      </c>
      <c r="C9" s="22"/>
      <c r="D9" s="22"/>
      <c r="E9" s="23"/>
      <c r="F9" s="25"/>
      <c r="G9" s="27">
        <f>F34</f>
        <v>0.87</v>
      </c>
      <c r="H9" s="16" t="s">
        <v>15</v>
      </c>
      <c r="I9" s="17" t="s">
        <v>16</v>
      </c>
    </row>
    <row r="10" spans="1:11" ht="18.75" customHeight="1" x14ac:dyDescent="0.15">
      <c r="A10" s="20"/>
      <c r="B10" s="21" t="s">
        <v>17</v>
      </c>
      <c r="C10" s="22"/>
      <c r="D10" s="22"/>
      <c r="E10" s="23"/>
      <c r="F10" s="25"/>
      <c r="G10" s="27">
        <f>F35</f>
        <v>7.1679999999999997E-4</v>
      </c>
      <c r="H10" s="16" t="s">
        <v>18</v>
      </c>
      <c r="I10" s="26" t="s">
        <v>19</v>
      </c>
    </row>
    <row r="11" spans="1:11" ht="18.75" customHeight="1" x14ac:dyDescent="0.15">
      <c r="A11" s="20"/>
      <c r="B11" s="21" t="s">
        <v>20</v>
      </c>
      <c r="C11" s="22"/>
      <c r="D11" s="22"/>
      <c r="E11" s="23"/>
      <c r="F11" s="25"/>
      <c r="G11" s="27">
        <f>F36</f>
        <v>0</v>
      </c>
      <c r="H11" s="16" t="s">
        <v>21</v>
      </c>
      <c r="I11" s="17" t="s">
        <v>22</v>
      </c>
    </row>
    <row r="12" spans="1:11" ht="18.75" customHeight="1" x14ac:dyDescent="0.15">
      <c r="A12" s="20"/>
      <c r="B12" s="21" t="s">
        <v>23</v>
      </c>
      <c r="C12" s="22"/>
      <c r="D12" s="22"/>
      <c r="E12" s="23"/>
      <c r="F12" s="25"/>
      <c r="G12" s="27">
        <f>'PMS(input)'!E18</f>
        <v>0</v>
      </c>
      <c r="H12" s="16" t="s">
        <v>24</v>
      </c>
      <c r="I12" s="26" t="s">
        <v>25</v>
      </c>
    </row>
    <row r="13" spans="1:11" ht="18.75" customHeight="1" x14ac:dyDescent="0.15">
      <c r="A13" s="20"/>
      <c r="B13" s="21" t="s">
        <v>26</v>
      </c>
      <c r="C13" s="22"/>
      <c r="D13" s="22"/>
      <c r="E13" s="23"/>
      <c r="F13" s="25"/>
      <c r="G13" s="27">
        <f>'PMS(input)'!E19</f>
        <v>0</v>
      </c>
      <c r="H13" s="16" t="s">
        <v>24</v>
      </c>
      <c r="I13" s="17" t="s">
        <v>27</v>
      </c>
    </row>
    <row r="14" spans="1:11" ht="18.75" customHeight="1" x14ac:dyDescent="0.15">
      <c r="A14" s="20"/>
      <c r="B14" s="21" t="s">
        <v>28</v>
      </c>
      <c r="C14" s="22"/>
      <c r="D14" s="22"/>
      <c r="E14" s="23"/>
      <c r="F14" s="25"/>
      <c r="G14" s="27">
        <f>'PMS(input)'!E20</f>
        <v>0.45656999999999998</v>
      </c>
      <c r="H14" s="16" t="s">
        <v>29</v>
      </c>
      <c r="I14" s="26" t="s">
        <v>30</v>
      </c>
    </row>
    <row r="15" spans="1:11" ht="18.75" customHeight="1" x14ac:dyDescent="0.15">
      <c r="A15" s="20"/>
      <c r="B15" s="21" t="s">
        <v>31</v>
      </c>
      <c r="C15" s="22"/>
      <c r="D15" s="22"/>
      <c r="E15" s="23"/>
      <c r="F15" s="25"/>
      <c r="G15" s="27">
        <f>'PMS(input)'!E21</f>
        <v>0.50729999999999997</v>
      </c>
      <c r="H15" s="16" t="s">
        <v>29</v>
      </c>
      <c r="I15" s="17" t="s">
        <v>32</v>
      </c>
    </row>
    <row r="16" spans="1:11" ht="18.75" customHeight="1" x14ac:dyDescent="0.15">
      <c r="A16" s="8" t="s">
        <v>33</v>
      </c>
      <c r="B16" s="10"/>
      <c r="C16" s="9"/>
      <c r="D16" s="11"/>
      <c r="E16" s="11"/>
      <c r="F16" s="11"/>
      <c r="G16" s="10"/>
      <c r="H16" s="10"/>
      <c r="I16" s="11"/>
    </row>
    <row r="17" spans="1:9" ht="18.75" customHeight="1" x14ac:dyDescent="0.15">
      <c r="A17" s="20"/>
      <c r="B17" s="28" t="s">
        <v>34</v>
      </c>
      <c r="C17" s="14"/>
      <c r="D17" s="14"/>
      <c r="E17" s="14"/>
      <c r="F17" s="15"/>
      <c r="G17" s="29">
        <f>SUM(G18:G19)</f>
        <v>0</v>
      </c>
      <c r="H17" s="16" t="s">
        <v>8</v>
      </c>
      <c r="I17" s="17" t="s">
        <v>35</v>
      </c>
    </row>
    <row r="18" spans="1:9" ht="18.75" customHeight="1" x14ac:dyDescent="0.15">
      <c r="A18" s="20"/>
      <c r="B18" s="30"/>
      <c r="C18" s="31" t="s">
        <v>36</v>
      </c>
      <c r="D18" s="32"/>
      <c r="E18" s="33"/>
      <c r="F18" s="24" t="s">
        <v>37</v>
      </c>
      <c r="G18" s="29">
        <f>'PMS(calc_separate_RECH4)'!D11</f>
        <v>0</v>
      </c>
      <c r="H18" s="16" t="s">
        <v>8</v>
      </c>
      <c r="I18" s="17" t="s">
        <v>38</v>
      </c>
    </row>
    <row r="19" spans="1:9" ht="18.75" customHeight="1" x14ac:dyDescent="0.15">
      <c r="A19" s="13"/>
      <c r="B19" s="34"/>
      <c r="C19" s="31" t="s">
        <v>39</v>
      </c>
      <c r="D19" s="32"/>
      <c r="E19" s="33"/>
      <c r="F19" s="24" t="s">
        <v>40</v>
      </c>
      <c r="G19" s="29">
        <f>'PMS(input)'!E7*'PMS(input)'!E20</f>
        <v>0</v>
      </c>
      <c r="H19" s="16" t="s">
        <v>8</v>
      </c>
      <c r="I19" s="35" t="s">
        <v>41</v>
      </c>
    </row>
    <row r="20" spans="1:9" ht="18.75" customHeight="1" x14ac:dyDescent="0.15">
      <c r="A20" s="8" t="s">
        <v>42</v>
      </c>
      <c r="B20" s="9"/>
      <c r="C20" s="9"/>
      <c r="D20" s="9"/>
      <c r="E20" s="10"/>
      <c r="F20" s="11"/>
      <c r="G20" s="10"/>
      <c r="H20" s="18"/>
      <c r="I20" s="11"/>
    </row>
    <row r="21" spans="1:9" ht="18.75" customHeight="1" x14ac:dyDescent="0.15">
      <c r="A21" s="20"/>
      <c r="B21" s="28" t="s">
        <v>43</v>
      </c>
      <c r="C21" s="14"/>
      <c r="D21" s="14"/>
      <c r="E21" s="14"/>
      <c r="F21" s="17"/>
      <c r="G21" s="29">
        <f>SUM(G22:G24)</f>
        <v>0</v>
      </c>
      <c r="H21" s="16" t="s">
        <v>8</v>
      </c>
      <c r="I21" s="17" t="s">
        <v>44</v>
      </c>
    </row>
    <row r="22" spans="1:9" ht="18.75" customHeight="1" x14ac:dyDescent="0.15">
      <c r="A22" s="20"/>
      <c r="B22" s="30"/>
      <c r="C22" s="31" t="s">
        <v>45</v>
      </c>
      <c r="D22" s="36"/>
      <c r="E22" s="37"/>
      <c r="F22" s="24" t="s">
        <v>37</v>
      </c>
      <c r="G22" s="29">
        <f>'PMS(calc_separate_PECH4)'!D9</f>
        <v>0</v>
      </c>
      <c r="H22" s="16" t="s">
        <v>8</v>
      </c>
      <c r="I22" s="17" t="s">
        <v>158</v>
      </c>
    </row>
    <row r="23" spans="1:9" ht="18.75" customHeight="1" x14ac:dyDescent="0.15">
      <c r="A23" s="20"/>
      <c r="B23" s="30"/>
      <c r="C23" s="75" t="s">
        <v>46</v>
      </c>
      <c r="D23" s="31"/>
      <c r="E23" s="37"/>
      <c r="F23" s="24" t="s">
        <v>40</v>
      </c>
      <c r="G23" s="29">
        <f>'PMS(input)'!E8*'PMS(input)'!E21</f>
        <v>0</v>
      </c>
      <c r="H23" s="16" t="s">
        <v>8</v>
      </c>
      <c r="I23" s="17" t="s">
        <v>47</v>
      </c>
    </row>
    <row r="24" spans="1:9" ht="18.75" customHeight="1" x14ac:dyDescent="0.15">
      <c r="A24" s="20"/>
      <c r="B24" s="30"/>
      <c r="C24" s="75" t="s">
        <v>48</v>
      </c>
      <c r="D24" s="31"/>
      <c r="E24" s="37"/>
      <c r="F24" s="25" t="s">
        <v>49</v>
      </c>
      <c r="G24" s="50">
        <f>SUM(E26:E29)</f>
        <v>0</v>
      </c>
      <c r="H24" s="16" t="s">
        <v>8</v>
      </c>
      <c r="I24" s="17" t="s">
        <v>50</v>
      </c>
    </row>
    <row r="25" spans="1:9" ht="18.75" customHeight="1" x14ac:dyDescent="0.15">
      <c r="A25" s="20"/>
      <c r="B25" s="30"/>
      <c r="C25" s="38" t="s">
        <v>51</v>
      </c>
      <c r="D25" s="11" t="s">
        <v>52</v>
      </c>
      <c r="E25" s="11" t="s">
        <v>55</v>
      </c>
      <c r="F25" s="71"/>
      <c r="G25" s="72"/>
      <c r="I25" s="1"/>
    </row>
    <row r="26" spans="1:9" ht="18.75" customHeight="1" x14ac:dyDescent="0.15">
      <c r="A26" s="20"/>
      <c r="B26" s="30"/>
      <c r="C26" s="21" t="s">
        <v>56</v>
      </c>
      <c r="D26" s="39"/>
      <c r="E26" s="40">
        <f>D26*F40*G40</f>
        <v>0</v>
      </c>
      <c r="F26" s="73"/>
      <c r="G26" s="7"/>
      <c r="I26" s="1"/>
    </row>
    <row r="27" spans="1:9" ht="18.75" customHeight="1" x14ac:dyDescent="0.15">
      <c r="A27" s="20"/>
      <c r="B27" s="30"/>
      <c r="C27" s="21" t="s">
        <v>57</v>
      </c>
      <c r="D27" s="41"/>
      <c r="E27" s="40">
        <f>D27*F41*G41</f>
        <v>0</v>
      </c>
      <c r="F27" s="74"/>
      <c r="G27" s="7"/>
      <c r="I27" s="1"/>
    </row>
    <row r="28" spans="1:9" ht="18.75" customHeight="1" x14ac:dyDescent="0.15">
      <c r="A28" s="20"/>
      <c r="B28" s="30"/>
      <c r="C28" s="21" t="s">
        <v>58</v>
      </c>
      <c r="D28" s="41"/>
      <c r="E28" s="40">
        <f>D28*F42*G42</f>
        <v>0</v>
      </c>
      <c r="F28" s="73"/>
      <c r="G28" s="7"/>
      <c r="I28" s="1"/>
    </row>
    <row r="29" spans="1:9" ht="18.75" customHeight="1" x14ac:dyDescent="0.15">
      <c r="A29" s="20"/>
      <c r="B29" s="30"/>
      <c r="C29" s="49" t="s">
        <v>59</v>
      </c>
      <c r="D29" s="41"/>
      <c r="E29" s="40">
        <f>D29*F43*G43</f>
        <v>0</v>
      </c>
      <c r="F29" s="73"/>
      <c r="G29" s="7"/>
      <c r="I29" s="1"/>
    </row>
    <row r="30" spans="1:9" ht="14.25" customHeight="1" x14ac:dyDescent="0.15">
      <c r="C30" s="42"/>
      <c r="E30" s="42"/>
      <c r="F30" s="43"/>
      <c r="G30" s="44"/>
      <c r="H30" s="44"/>
      <c r="I30" s="45"/>
    </row>
    <row r="31" spans="1:9" ht="21.75" customHeight="1" x14ac:dyDescent="0.15">
      <c r="E31" s="1" t="s">
        <v>60</v>
      </c>
    </row>
    <row r="32" spans="1:9" ht="21.75" customHeight="1" x14ac:dyDescent="0.15">
      <c r="E32" s="57" t="s">
        <v>6</v>
      </c>
      <c r="F32" s="58" t="s">
        <v>4</v>
      </c>
      <c r="G32" s="79" t="s">
        <v>5</v>
      </c>
      <c r="H32" s="129" t="s">
        <v>61</v>
      </c>
      <c r="I32" s="129"/>
    </row>
    <row r="33" spans="5:9" ht="25.15" customHeight="1" x14ac:dyDescent="0.15">
      <c r="E33" s="52" t="s">
        <v>13</v>
      </c>
      <c r="F33" s="53">
        <v>28</v>
      </c>
      <c r="G33" s="80" t="s">
        <v>12</v>
      </c>
      <c r="H33" s="128" t="s">
        <v>62</v>
      </c>
      <c r="I33" s="128"/>
    </row>
    <row r="34" spans="5:9" ht="25.15" customHeight="1" x14ac:dyDescent="0.15">
      <c r="E34" s="52" t="s">
        <v>16</v>
      </c>
      <c r="F34" s="54">
        <v>0.87</v>
      </c>
      <c r="G34" s="80" t="s">
        <v>15</v>
      </c>
      <c r="H34" s="127" t="s">
        <v>63</v>
      </c>
      <c r="I34" s="127"/>
    </row>
    <row r="35" spans="5:9" ht="32.450000000000003" customHeight="1" x14ac:dyDescent="0.15">
      <c r="E35" s="52" t="s">
        <v>19</v>
      </c>
      <c r="F35" s="56">
        <v>7.1679999999999997E-4</v>
      </c>
      <c r="G35" s="80" t="s">
        <v>18</v>
      </c>
      <c r="H35" s="127" t="s">
        <v>64</v>
      </c>
      <c r="I35" s="127"/>
    </row>
    <row r="36" spans="5:9" ht="32.450000000000003" customHeight="1" x14ac:dyDescent="0.15">
      <c r="E36" s="52" t="s">
        <v>22</v>
      </c>
      <c r="F36" s="54">
        <v>0</v>
      </c>
      <c r="G36" s="80" t="s">
        <v>21</v>
      </c>
      <c r="H36" s="127" t="s">
        <v>65</v>
      </c>
      <c r="I36" s="127"/>
    </row>
    <row r="37" spans="5:9" ht="14.25" customHeight="1" x14ac:dyDescent="0.15">
      <c r="E37" s="46"/>
      <c r="F37" s="46"/>
    </row>
    <row r="38" spans="5:9" ht="21.75" customHeight="1" x14ac:dyDescent="0.15">
      <c r="E38" s="1" t="s">
        <v>151</v>
      </c>
      <c r="F38" s="7"/>
    </row>
    <row r="39" spans="5:9" ht="21.75" customHeight="1" x14ac:dyDescent="0.15">
      <c r="E39" s="66" t="s">
        <v>3</v>
      </c>
      <c r="F39" s="67" t="s">
        <v>53</v>
      </c>
      <c r="G39" s="67" t="s">
        <v>54</v>
      </c>
      <c r="H39" s="67" t="s">
        <v>66</v>
      </c>
    </row>
    <row r="40" spans="5:9" ht="21" customHeight="1" x14ac:dyDescent="0.15">
      <c r="E40" s="59" t="s">
        <v>56</v>
      </c>
      <c r="F40" s="60">
        <v>43</v>
      </c>
      <c r="G40" s="61">
        <v>7.4099999999999999E-2</v>
      </c>
      <c r="H40" s="55" t="s">
        <v>67</v>
      </c>
    </row>
    <row r="41" spans="5:9" s="7" customFormat="1" ht="21" customHeight="1" x14ac:dyDescent="0.15">
      <c r="E41" s="62" t="s">
        <v>57</v>
      </c>
      <c r="F41" s="63">
        <v>48</v>
      </c>
      <c r="G41" s="64">
        <v>5.6099999999999997E-2</v>
      </c>
      <c r="H41" s="65" t="s">
        <v>67</v>
      </c>
    </row>
    <row r="42" spans="5:9" s="7" customFormat="1" ht="21" customHeight="1" x14ac:dyDescent="0.15">
      <c r="E42" s="59" t="s">
        <v>58</v>
      </c>
      <c r="F42" s="60">
        <v>47.3</v>
      </c>
      <c r="G42" s="61">
        <v>6.3100000000000003E-2</v>
      </c>
      <c r="H42" s="55" t="s">
        <v>67</v>
      </c>
    </row>
    <row r="43" spans="5:9" s="7" customFormat="1" ht="21" customHeight="1" x14ac:dyDescent="0.15">
      <c r="E43" s="59" t="s">
        <v>59</v>
      </c>
      <c r="F43" s="60">
        <v>44.3</v>
      </c>
      <c r="G43" s="61">
        <v>6.93E-2</v>
      </c>
      <c r="H43" s="55" t="s">
        <v>67</v>
      </c>
    </row>
  </sheetData>
  <mergeCells count="7">
    <mergeCell ref="A2:I2"/>
    <mergeCell ref="A3:I3"/>
    <mergeCell ref="H36:I36"/>
    <mergeCell ref="H35:I35"/>
    <mergeCell ref="H34:I34"/>
    <mergeCell ref="H33:I33"/>
    <mergeCell ref="H32:I32"/>
  </mergeCells>
  <phoneticPr fontId="16"/>
  <pageMargins left="0.70833333333333304" right="0.70833333333333304" top="0.74791666666666701" bottom="0.74791666666666701" header="0.511811023622047" footer="0.511811023622047"/>
  <pageSetup paperSize="9" scale="70" fitToHeight="0" orientation="landscape" horizontalDpi="300" verticalDpi="300" r:id="rId1"/>
  <rowBreaks count="1" manualBreakCount="1">
    <brk id="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PMS(input)</vt:lpstr>
      <vt:lpstr>PMS(calc_separate_PECH4)</vt:lpstr>
      <vt:lpstr>PMS(calc_separate_RECH4)</vt:lpstr>
      <vt:lpstr>PMS(calc_process)</vt:lpstr>
      <vt:lpstr>'PMS(calc_process)'!Print_Area</vt:lpstr>
      <vt:lpstr>'PMS(input)'!Print_Area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2026-10-14T06:26:25Z</dcterms:created>
  <dcterms:modified xsi:type="dcterms:W3CDTF">2026-10-15T00:44:16Z</dcterms:modified>
  <dc:language/>
</cp:coreProperties>
</file>