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1_KH\KH_PM004(三井物産,REDD+)\4_public inputs\"/>
    </mc:Choice>
  </mc:AlternateContent>
  <xr:revisionPtr revIDLastSave="0" documentId="13_ncr:1_{057253E4-7F9A-42C4-94C1-35EEB72F2926}" xr6:coauthVersionLast="36" xr6:coauthVersionMax="41" xr10:uidLastSave="{00000000-0000-0000-0000-000000000000}"/>
  <bookViews>
    <workbookView xWindow="-120" yWindow="-120" windowWidth="20730" windowHeight="11160" tabRatio="808" xr2:uid="{646877F0-5F94-45DD-AF5E-FE2A8C447186}"/>
  </bookViews>
  <sheets>
    <sheet name="PMS(input)" sheetId="32" r:id="rId1"/>
    <sheet name="PMS(Table1a)" sheetId="34" r:id="rId2"/>
    <sheet name="PMS(Table1b)" sheetId="36" r:id="rId3"/>
    <sheet name="PMS(Table1c) " sheetId="37" r:id="rId4"/>
    <sheet name="PMS(Table1d)" sheetId="38" r:id="rId5"/>
    <sheet name="PMS(Table2a+2b)" sheetId="39" r:id="rId6"/>
    <sheet name="PMS(Table2c+2d+2e)" sheetId="40" r:id="rId7"/>
    <sheet name="PMS(Table2f+2g)" sheetId="47" r:id="rId8"/>
    <sheet name="PMS(calc_process)" sheetId="41" r:id="rId9"/>
    <sheet name="PMS(Tabe 3)" sheetId="42" r:id="rId10"/>
    <sheet name="PMS(Tabe 4)" sheetId="43" r:id="rId11"/>
    <sheet name="PMS(Table5)" sheetId="48" r:id="rId12"/>
    <sheet name="PMS(Table6)" sheetId="51" r:id="rId13"/>
    <sheet name="PMS(Tabe 7a)" sheetId="45" r:id="rId14"/>
    <sheet name="PMS(Tabe 7b)" sheetId="46" r:id="rId15"/>
  </sheets>
  <definedNames>
    <definedName name="_xlnm.Print_Area" localSheetId="8">'PMS(calc_process)'!$A$1:$J$129</definedName>
    <definedName name="_xlnm.Print_Area" localSheetId="0">'PMS(input)'!$A$1:$K$55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89" i="46" l="1"/>
  <c r="N89" i="46"/>
  <c r="M89" i="46"/>
  <c r="L89" i="46"/>
  <c r="K89" i="46"/>
  <c r="J89" i="46"/>
  <c r="I89" i="46"/>
  <c r="H89" i="46"/>
  <c r="G89" i="46"/>
  <c r="F89" i="46"/>
  <c r="E89" i="46"/>
  <c r="D89" i="46"/>
  <c r="O88" i="46"/>
  <c r="N88" i="46"/>
  <c r="M88" i="46"/>
  <c r="L88" i="46"/>
  <c r="K88" i="46"/>
  <c r="J88" i="46"/>
  <c r="I88" i="46"/>
  <c r="H88" i="46"/>
  <c r="G88" i="46"/>
  <c r="F88" i="46"/>
  <c r="E88" i="46"/>
  <c r="D88" i="46"/>
  <c r="O87" i="46"/>
  <c r="N87" i="46"/>
  <c r="M87" i="46"/>
  <c r="L87" i="46"/>
  <c r="K87" i="46"/>
  <c r="J87" i="46"/>
  <c r="I87" i="46"/>
  <c r="H87" i="46"/>
  <c r="G87" i="46"/>
  <c r="F87" i="46"/>
  <c r="E87" i="46"/>
  <c r="D87" i="46"/>
  <c r="O86" i="46"/>
  <c r="N86" i="46"/>
  <c r="M86" i="46"/>
  <c r="L86" i="46"/>
  <c r="K86" i="46"/>
  <c r="J86" i="46"/>
  <c r="I86" i="46"/>
  <c r="H86" i="46"/>
  <c r="G86" i="46"/>
  <c r="F86" i="46"/>
  <c r="E86" i="46"/>
  <c r="D86" i="46"/>
  <c r="O85" i="46"/>
  <c r="N85" i="46"/>
  <c r="M85" i="46"/>
  <c r="L85" i="46"/>
  <c r="K85" i="46"/>
  <c r="J85" i="46"/>
  <c r="I85" i="46"/>
  <c r="H85" i="46"/>
  <c r="G85" i="46"/>
  <c r="F85" i="46"/>
  <c r="E85" i="46"/>
  <c r="D85" i="46"/>
  <c r="O84" i="46"/>
  <c r="N84" i="46"/>
  <c r="M84" i="46"/>
  <c r="L84" i="46"/>
  <c r="K84" i="46"/>
  <c r="J84" i="46"/>
  <c r="I84" i="46"/>
  <c r="H84" i="46"/>
  <c r="G84" i="46"/>
  <c r="F84" i="46"/>
  <c r="E84" i="46"/>
  <c r="D84" i="46"/>
  <c r="O83" i="46"/>
  <c r="N83" i="46"/>
  <c r="M83" i="46"/>
  <c r="L83" i="46"/>
  <c r="K83" i="46"/>
  <c r="J83" i="46"/>
  <c r="I83" i="46"/>
  <c r="H83" i="46"/>
  <c r="G83" i="46"/>
  <c r="F83" i="46"/>
  <c r="E83" i="46"/>
  <c r="D83" i="46"/>
  <c r="O82" i="46"/>
  <c r="N82" i="46"/>
  <c r="M82" i="46"/>
  <c r="L82" i="46"/>
  <c r="K82" i="46"/>
  <c r="J82" i="46"/>
  <c r="I82" i="46"/>
  <c r="H82" i="46"/>
  <c r="G82" i="46"/>
  <c r="F82" i="46"/>
  <c r="E82" i="46"/>
  <c r="D82" i="46"/>
  <c r="O81" i="46"/>
  <c r="N81" i="46"/>
  <c r="M81" i="46"/>
  <c r="L81" i="46"/>
  <c r="K81" i="46"/>
  <c r="J81" i="46"/>
  <c r="I81" i="46"/>
  <c r="H81" i="46"/>
  <c r="G81" i="46"/>
  <c r="F81" i="46"/>
  <c r="E81" i="46"/>
  <c r="D81" i="46"/>
  <c r="O80" i="46"/>
  <c r="N80" i="46"/>
  <c r="M80" i="46"/>
  <c r="L80" i="46"/>
  <c r="K80" i="46"/>
  <c r="J80" i="46"/>
  <c r="I80" i="46"/>
  <c r="H80" i="46"/>
  <c r="G80" i="46"/>
  <c r="F80" i="46"/>
  <c r="E80" i="46"/>
  <c r="D80" i="46"/>
  <c r="O79" i="46"/>
  <c r="N79" i="46"/>
  <c r="M79" i="46"/>
  <c r="L79" i="46"/>
  <c r="K79" i="46"/>
  <c r="J79" i="46"/>
  <c r="I79" i="46"/>
  <c r="H79" i="46"/>
  <c r="G79" i="46"/>
  <c r="F79" i="46"/>
  <c r="E79" i="46"/>
  <c r="D79" i="46"/>
  <c r="O78" i="46"/>
  <c r="N78" i="46"/>
  <c r="M78" i="46"/>
  <c r="L78" i="46"/>
  <c r="K78" i="46"/>
  <c r="J78" i="46"/>
  <c r="I78" i="46"/>
  <c r="H78" i="46"/>
  <c r="G78" i="46"/>
  <c r="F78" i="46"/>
  <c r="E78" i="46"/>
  <c r="D78" i="46"/>
  <c r="O73" i="46"/>
  <c r="N73" i="46"/>
  <c r="M73" i="46"/>
  <c r="L73" i="46"/>
  <c r="K73" i="46"/>
  <c r="J73" i="46"/>
  <c r="I73" i="46"/>
  <c r="H73" i="46"/>
  <c r="G73" i="46"/>
  <c r="F73" i="46"/>
  <c r="E73" i="46"/>
  <c r="D73" i="46"/>
  <c r="O72" i="46"/>
  <c r="N72" i="46"/>
  <c r="M72" i="46"/>
  <c r="L72" i="46"/>
  <c r="K72" i="46"/>
  <c r="J72" i="46"/>
  <c r="I72" i="46"/>
  <c r="H72" i="46"/>
  <c r="G72" i="46"/>
  <c r="F72" i="46"/>
  <c r="E72" i="46"/>
  <c r="D72" i="46"/>
  <c r="O71" i="46"/>
  <c r="N71" i="46"/>
  <c r="M71" i="46"/>
  <c r="L71" i="46"/>
  <c r="K71" i="46"/>
  <c r="J71" i="46"/>
  <c r="I71" i="46"/>
  <c r="H71" i="46"/>
  <c r="G71" i="46"/>
  <c r="F71" i="46"/>
  <c r="E71" i="46"/>
  <c r="D71" i="46"/>
  <c r="O70" i="46"/>
  <c r="N70" i="46"/>
  <c r="M70" i="46"/>
  <c r="L70" i="46"/>
  <c r="K70" i="46"/>
  <c r="J70" i="46"/>
  <c r="I70" i="46"/>
  <c r="H70" i="46"/>
  <c r="G70" i="46"/>
  <c r="F70" i="46"/>
  <c r="E70" i="46"/>
  <c r="D70" i="46"/>
  <c r="O69" i="46"/>
  <c r="N69" i="46"/>
  <c r="M69" i="46"/>
  <c r="L69" i="46"/>
  <c r="K69" i="46"/>
  <c r="J69" i="46"/>
  <c r="I69" i="46"/>
  <c r="H69" i="46"/>
  <c r="G69" i="46"/>
  <c r="F69" i="46"/>
  <c r="E69" i="46"/>
  <c r="D69" i="46"/>
  <c r="O68" i="46"/>
  <c r="N68" i="46"/>
  <c r="M68" i="46"/>
  <c r="L68" i="46"/>
  <c r="K68" i="46"/>
  <c r="J68" i="46"/>
  <c r="I68" i="46"/>
  <c r="H68" i="46"/>
  <c r="G68" i="46"/>
  <c r="F68" i="46"/>
  <c r="E68" i="46"/>
  <c r="D68" i="46"/>
  <c r="O67" i="46"/>
  <c r="N67" i="46"/>
  <c r="M67" i="46"/>
  <c r="L67" i="46"/>
  <c r="K67" i="46"/>
  <c r="J67" i="46"/>
  <c r="I67" i="46"/>
  <c r="H67" i="46"/>
  <c r="G67" i="46"/>
  <c r="F67" i="46"/>
  <c r="E67" i="46"/>
  <c r="D67" i="46"/>
  <c r="O66" i="46"/>
  <c r="N66" i="46"/>
  <c r="M66" i="46"/>
  <c r="L66" i="46"/>
  <c r="K66" i="46"/>
  <c r="J66" i="46"/>
  <c r="I66" i="46"/>
  <c r="H66" i="46"/>
  <c r="G66" i="46"/>
  <c r="F66" i="46"/>
  <c r="E66" i="46"/>
  <c r="D66" i="46"/>
  <c r="O65" i="46"/>
  <c r="N65" i="46"/>
  <c r="M65" i="46"/>
  <c r="L65" i="46"/>
  <c r="K65" i="46"/>
  <c r="J65" i="46"/>
  <c r="I65" i="46"/>
  <c r="H65" i="46"/>
  <c r="G65" i="46"/>
  <c r="F65" i="46"/>
  <c r="E65" i="46"/>
  <c r="D65" i="46"/>
  <c r="O64" i="46"/>
  <c r="N64" i="46"/>
  <c r="M64" i="46"/>
  <c r="L64" i="46"/>
  <c r="K64" i="46"/>
  <c r="J64" i="46"/>
  <c r="I64" i="46"/>
  <c r="H64" i="46"/>
  <c r="G64" i="46"/>
  <c r="F64" i="46"/>
  <c r="E64" i="46"/>
  <c r="D64" i="46"/>
  <c r="O63" i="46"/>
  <c r="N63" i="46"/>
  <c r="M63" i="46"/>
  <c r="L63" i="46"/>
  <c r="K63" i="46"/>
  <c r="J63" i="46"/>
  <c r="I63" i="46"/>
  <c r="H63" i="46"/>
  <c r="G63" i="46"/>
  <c r="F63" i="46"/>
  <c r="E63" i="46"/>
  <c r="D63" i="46"/>
  <c r="P63" i="46" s="1"/>
  <c r="O62" i="46"/>
  <c r="N62" i="46"/>
  <c r="M62" i="46"/>
  <c r="L62" i="46"/>
  <c r="K62" i="46"/>
  <c r="J62" i="46"/>
  <c r="I62" i="46"/>
  <c r="H62" i="46"/>
  <c r="G62" i="46"/>
  <c r="F62" i="46"/>
  <c r="E62" i="46"/>
  <c r="D62" i="46"/>
  <c r="O57" i="46"/>
  <c r="N57" i="46"/>
  <c r="M57" i="46"/>
  <c r="L57" i="46"/>
  <c r="K57" i="46"/>
  <c r="J57" i="46"/>
  <c r="I57" i="46"/>
  <c r="H57" i="46"/>
  <c r="G57" i="46"/>
  <c r="F57" i="46"/>
  <c r="E57" i="46"/>
  <c r="D57" i="46"/>
  <c r="O56" i="46"/>
  <c r="N56" i="46"/>
  <c r="M56" i="46"/>
  <c r="L56" i="46"/>
  <c r="K56" i="46"/>
  <c r="J56" i="46"/>
  <c r="I56" i="46"/>
  <c r="H56" i="46"/>
  <c r="G56" i="46"/>
  <c r="F56" i="46"/>
  <c r="E56" i="46"/>
  <c r="D56" i="46"/>
  <c r="O55" i="46"/>
  <c r="N55" i="46"/>
  <c r="M55" i="46"/>
  <c r="L55" i="46"/>
  <c r="K55" i="46"/>
  <c r="J55" i="46"/>
  <c r="I55" i="46"/>
  <c r="H55" i="46"/>
  <c r="G55" i="46"/>
  <c r="F55" i="46"/>
  <c r="E55" i="46"/>
  <c r="D55" i="46"/>
  <c r="O54" i="46"/>
  <c r="N54" i="46"/>
  <c r="M54" i="46"/>
  <c r="L54" i="46"/>
  <c r="K54" i="46"/>
  <c r="J54" i="46"/>
  <c r="I54" i="46"/>
  <c r="H54" i="46"/>
  <c r="G54" i="46"/>
  <c r="F54" i="46"/>
  <c r="E54" i="46"/>
  <c r="D54" i="46"/>
  <c r="O53" i="46"/>
  <c r="N53" i="46"/>
  <c r="M53" i="46"/>
  <c r="L53" i="46"/>
  <c r="K53" i="46"/>
  <c r="J53" i="46"/>
  <c r="I53" i="46"/>
  <c r="H53" i="46"/>
  <c r="G53" i="46"/>
  <c r="F53" i="46"/>
  <c r="E53" i="46"/>
  <c r="D53" i="46"/>
  <c r="O52" i="46"/>
  <c r="N52" i="46"/>
  <c r="M52" i="46"/>
  <c r="L52" i="46"/>
  <c r="K52" i="46"/>
  <c r="J52" i="46"/>
  <c r="I52" i="46"/>
  <c r="H52" i="46"/>
  <c r="G52" i="46"/>
  <c r="F52" i="46"/>
  <c r="E52" i="46"/>
  <c r="D52" i="46"/>
  <c r="O51" i="46"/>
  <c r="N51" i="46"/>
  <c r="M51" i="46"/>
  <c r="L51" i="46"/>
  <c r="K51" i="46"/>
  <c r="J51" i="46"/>
  <c r="I51" i="46"/>
  <c r="H51" i="46"/>
  <c r="G51" i="46"/>
  <c r="F51" i="46"/>
  <c r="E51" i="46"/>
  <c r="D51" i="46"/>
  <c r="O50" i="46"/>
  <c r="N50" i="46"/>
  <c r="M50" i="46"/>
  <c r="L50" i="46"/>
  <c r="K50" i="46"/>
  <c r="J50" i="46"/>
  <c r="I50" i="46"/>
  <c r="H50" i="46"/>
  <c r="G50" i="46"/>
  <c r="F50" i="46"/>
  <c r="E50" i="46"/>
  <c r="D50" i="46"/>
  <c r="O49" i="46"/>
  <c r="N49" i="46"/>
  <c r="M49" i="46"/>
  <c r="L49" i="46"/>
  <c r="K49" i="46"/>
  <c r="J49" i="46"/>
  <c r="I49" i="46"/>
  <c r="H49" i="46"/>
  <c r="G49" i="46"/>
  <c r="F49" i="46"/>
  <c r="E49" i="46"/>
  <c r="D49" i="46"/>
  <c r="O48" i="46"/>
  <c r="N48" i="46"/>
  <c r="M48" i="46"/>
  <c r="L48" i="46"/>
  <c r="K48" i="46"/>
  <c r="J48" i="46"/>
  <c r="I48" i="46"/>
  <c r="H48" i="46"/>
  <c r="G48" i="46"/>
  <c r="F48" i="46"/>
  <c r="E48" i="46"/>
  <c r="D48" i="46"/>
  <c r="O47" i="46"/>
  <c r="N47" i="46"/>
  <c r="M47" i="46"/>
  <c r="L47" i="46"/>
  <c r="K47" i="46"/>
  <c r="J47" i="46"/>
  <c r="I47" i="46"/>
  <c r="H47" i="46"/>
  <c r="G47" i="46"/>
  <c r="F47" i="46"/>
  <c r="E47" i="46"/>
  <c r="D47" i="46"/>
  <c r="O46" i="46"/>
  <c r="N46" i="46"/>
  <c r="M46" i="46"/>
  <c r="L46" i="46"/>
  <c r="K46" i="46"/>
  <c r="J46" i="46"/>
  <c r="I46" i="46"/>
  <c r="H46" i="46"/>
  <c r="G46" i="46"/>
  <c r="F46" i="46"/>
  <c r="E46" i="46"/>
  <c r="D46" i="46"/>
  <c r="O41" i="46"/>
  <c r="N41" i="46"/>
  <c r="M41" i="46"/>
  <c r="L41" i="46"/>
  <c r="K41" i="46"/>
  <c r="J41" i="46"/>
  <c r="I41" i="46"/>
  <c r="H41" i="46"/>
  <c r="G41" i="46"/>
  <c r="F41" i="46"/>
  <c r="E41" i="46"/>
  <c r="D41" i="46"/>
  <c r="O40" i="46"/>
  <c r="N40" i="46"/>
  <c r="M40" i="46"/>
  <c r="L40" i="46"/>
  <c r="K40" i="46"/>
  <c r="J40" i="46"/>
  <c r="I40" i="46"/>
  <c r="H40" i="46"/>
  <c r="G40" i="46"/>
  <c r="F40" i="46"/>
  <c r="E40" i="46"/>
  <c r="D40" i="46"/>
  <c r="O39" i="46"/>
  <c r="N39" i="46"/>
  <c r="M39" i="46"/>
  <c r="L39" i="46"/>
  <c r="K39" i="46"/>
  <c r="J39" i="46"/>
  <c r="I39" i="46"/>
  <c r="H39" i="46"/>
  <c r="G39" i="46"/>
  <c r="F39" i="46"/>
  <c r="E39" i="46"/>
  <c r="D39" i="46"/>
  <c r="O38" i="46"/>
  <c r="N38" i="46"/>
  <c r="M38" i="46"/>
  <c r="L38" i="46"/>
  <c r="K38" i="46"/>
  <c r="J38" i="46"/>
  <c r="I38" i="46"/>
  <c r="H38" i="46"/>
  <c r="G38" i="46"/>
  <c r="F38" i="46"/>
  <c r="E38" i="46"/>
  <c r="D38" i="46"/>
  <c r="O37" i="46"/>
  <c r="N37" i="46"/>
  <c r="M37" i="46"/>
  <c r="L37" i="46"/>
  <c r="K37" i="46"/>
  <c r="J37" i="46"/>
  <c r="I37" i="46"/>
  <c r="H37" i="46"/>
  <c r="G37" i="46"/>
  <c r="F37" i="46"/>
  <c r="E37" i="46"/>
  <c r="D37" i="46"/>
  <c r="O36" i="46"/>
  <c r="N36" i="46"/>
  <c r="M36" i="46"/>
  <c r="L36" i="46"/>
  <c r="K36" i="46"/>
  <c r="J36" i="46"/>
  <c r="I36" i="46"/>
  <c r="H36" i="46"/>
  <c r="G36" i="46"/>
  <c r="F36" i="46"/>
  <c r="E36" i="46"/>
  <c r="D36" i="46"/>
  <c r="O35" i="46"/>
  <c r="N35" i="46"/>
  <c r="M35" i="46"/>
  <c r="L35" i="46"/>
  <c r="K35" i="46"/>
  <c r="J35" i="46"/>
  <c r="I35" i="46"/>
  <c r="H35" i="46"/>
  <c r="G35" i="46"/>
  <c r="F35" i="46"/>
  <c r="E35" i="46"/>
  <c r="D35" i="46"/>
  <c r="O34" i="46"/>
  <c r="N34" i="46"/>
  <c r="M34" i="46"/>
  <c r="L34" i="46"/>
  <c r="K34" i="46"/>
  <c r="J34" i="46"/>
  <c r="I34" i="46"/>
  <c r="H34" i="46"/>
  <c r="G34" i="46"/>
  <c r="F34" i="46"/>
  <c r="E34" i="46"/>
  <c r="D34" i="46"/>
  <c r="O33" i="46"/>
  <c r="N33" i="46"/>
  <c r="M33" i="46"/>
  <c r="L33" i="46"/>
  <c r="K33" i="46"/>
  <c r="J33" i="46"/>
  <c r="I33" i="46"/>
  <c r="H33" i="46"/>
  <c r="G33" i="46"/>
  <c r="F33" i="46"/>
  <c r="E33" i="46"/>
  <c r="D33" i="46"/>
  <c r="O32" i="46"/>
  <c r="N32" i="46"/>
  <c r="M32" i="46"/>
  <c r="L32" i="46"/>
  <c r="K32" i="46"/>
  <c r="J32" i="46"/>
  <c r="I32" i="46"/>
  <c r="H32" i="46"/>
  <c r="G32" i="46"/>
  <c r="F32" i="46"/>
  <c r="E32" i="46"/>
  <c r="D32" i="46"/>
  <c r="O31" i="46"/>
  <c r="N31" i="46"/>
  <c r="M31" i="46"/>
  <c r="L31" i="46"/>
  <c r="K31" i="46"/>
  <c r="J31" i="46"/>
  <c r="I31" i="46"/>
  <c r="H31" i="46"/>
  <c r="G31" i="46"/>
  <c r="F31" i="46"/>
  <c r="E31" i="46"/>
  <c r="D31" i="46"/>
  <c r="O30" i="46"/>
  <c r="N30" i="46"/>
  <c r="M30" i="46"/>
  <c r="L30" i="46"/>
  <c r="K30" i="46"/>
  <c r="J30" i="46"/>
  <c r="I30" i="46"/>
  <c r="H30" i="46"/>
  <c r="G30" i="46"/>
  <c r="F30" i="46"/>
  <c r="E30" i="46"/>
  <c r="D30" i="46"/>
  <c r="M8" i="46"/>
  <c r="L8" i="46"/>
  <c r="K8" i="46"/>
  <c r="J8" i="46"/>
  <c r="I8" i="46"/>
  <c r="H8" i="46"/>
  <c r="G8" i="46"/>
  <c r="F8" i="46"/>
  <c r="E8" i="46"/>
  <c r="D8" i="46"/>
  <c r="M7" i="46"/>
  <c r="L7" i="46"/>
  <c r="K7" i="46"/>
  <c r="J7" i="46"/>
  <c r="I7" i="46"/>
  <c r="H7" i="46"/>
  <c r="G7" i="46"/>
  <c r="F7" i="46"/>
  <c r="E7" i="46"/>
  <c r="D7" i="46"/>
  <c r="M6" i="46"/>
  <c r="L6" i="46"/>
  <c r="K6" i="46"/>
  <c r="J6" i="46"/>
  <c r="I6" i="46"/>
  <c r="H6" i="46"/>
  <c r="G6" i="46"/>
  <c r="F6" i="46"/>
  <c r="E6" i="46"/>
  <c r="D6" i="46"/>
  <c r="M5" i="46"/>
  <c r="L5" i="46"/>
  <c r="K5" i="46"/>
  <c r="J5" i="46"/>
  <c r="I5" i="46"/>
  <c r="H5" i="46"/>
  <c r="G5" i="46"/>
  <c r="F5" i="46"/>
  <c r="E5" i="46"/>
  <c r="D5" i="46"/>
  <c r="M4" i="46"/>
  <c r="L4" i="46"/>
  <c r="K4" i="46"/>
  <c r="J4" i="46"/>
  <c r="I4" i="46"/>
  <c r="H4" i="46"/>
  <c r="G4" i="46"/>
  <c r="F4" i="46"/>
  <c r="E4" i="46"/>
  <c r="D4" i="46"/>
  <c r="O89" i="43"/>
  <c r="N89" i="43"/>
  <c r="M89" i="43"/>
  <c r="L89" i="43"/>
  <c r="K89" i="43"/>
  <c r="J89" i="43"/>
  <c r="I89" i="43"/>
  <c r="H89" i="43"/>
  <c r="G89" i="43"/>
  <c r="F89" i="43"/>
  <c r="E89" i="43"/>
  <c r="D89" i="43"/>
  <c r="O88" i="43"/>
  <c r="N88" i="43"/>
  <c r="M88" i="43"/>
  <c r="L88" i="43"/>
  <c r="K88" i="43"/>
  <c r="J88" i="43"/>
  <c r="I88" i="43"/>
  <c r="H88" i="43"/>
  <c r="G88" i="43"/>
  <c r="F88" i="43"/>
  <c r="E88" i="43"/>
  <c r="D88" i="43"/>
  <c r="O87" i="43"/>
  <c r="N87" i="43"/>
  <c r="M87" i="43"/>
  <c r="L87" i="43"/>
  <c r="K87" i="43"/>
  <c r="J87" i="43"/>
  <c r="I87" i="43"/>
  <c r="H87" i="43"/>
  <c r="G87" i="43"/>
  <c r="F87" i="43"/>
  <c r="E87" i="43"/>
  <c r="D87" i="43"/>
  <c r="O86" i="43"/>
  <c r="N86" i="43"/>
  <c r="M86" i="43"/>
  <c r="L86" i="43"/>
  <c r="K86" i="43"/>
  <c r="J86" i="43"/>
  <c r="I86" i="43"/>
  <c r="H86" i="43"/>
  <c r="G86" i="43"/>
  <c r="F86" i="43"/>
  <c r="E86" i="43"/>
  <c r="D86" i="43"/>
  <c r="O85" i="43"/>
  <c r="N85" i="43"/>
  <c r="M85" i="43"/>
  <c r="L85" i="43"/>
  <c r="K85" i="43"/>
  <c r="J85" i="43"/>
  <c r="I85" i="43"/>
  <c r="H85" i="43"/>
  <c r="G85" i="43"/>
  <c r="F85" i="43"/>
  <c r="E85" i="43"/>
  <c r="D85" i="43"/>
  <c r="O84" i="43"/>
  <c r="N84" i="43"/>
  <c r="M84" i="43"/>
  <c r="L84" i="43"/>
  <c r="K84" i="43"/>
  <c r="J84" i="43"/>
  <c r="I84" i="43"/>
  <c r="H84" i="43"/>
  <c r="G84" i="43"/>
  <c r="F84" i="43"/>
  <c r="E84" i="43"/>
  <c r="D84" i="43"/>
  <c r="O83" i="43"/>
  <c r="N83" i="43"/>
  <c r="M83" i="43"/>
  <c r="L83" i="43"/>
  <c r="K83" i="43"/>
  <c r="J83" i="43"/>
  <c r="I83" i="43"/>
  <c r="H83" i="43"/>
  <c r="G83" i="43"/>
  <c r="F83" i="43"/>
  <c r="E83" i="43"/>
  <c r="D83" i="43"/>
  <c r="O82" i="43"/>
  <c r="N82" i="43"/>
  <c r="M82" i="43"/>
  <c r="L82" i="43"/>
  <c r="K82" i="43"/>
  <c r="J82" i="43"/>
  <c r="I82" i="43"/>
  <c r="H82" i="43"/>
  <c r="G82" i="43"/>
  <c r="F82" i="43"/>
  <c r="E82" i="43"/>
  <c r="D82" i="43"/>
  <c r="O81" i="43"/>
  <c r="N81" i="43"/>
  <c r="M81" i="43"/>
  <c r="L81" i="43"/>
  <c r="K81" i="43"/>
  <c r="J81" i="43"/>
  <c r="I81" i="43"/>
  <c r="H81" i="43"/>
  <c r="G81" i="43"/>
  <c r="F81" i="43"/>
  <c r="E81" i="43"/>
  <c r="D81" i="43"/>
  <c r="O80" i="43"/>
  <c r="N80" i="43"/>
  <c r="M80" i="43"/>
  <c r="L80" i="43"/>
  <c r="K80" i="43"/>
  <c r="J80" i="43"/>
  <c r="I80" i="43"/>
  <c r="H80" i="43"/>
  <c r="G80" i="43"/>
  <c r="F80" i="43"/>
  <c r="E80" i="43"/>
  <c r="D80" i="43"/>
  <c r="O79" i="43"/>
  <c r="N79" i="43"/>
  <c r="M79" i="43"/>
  <c r="L79" i="43"/>
  <c r="K79" i="43"/>
  <c r="J79" i="43"/>
  <c r="I79" i="43"/>
  <c r="H79" i="43"/>
  <c r="G79" i="43"/>
  <c r="F79" i="43"/>
  <c r="E79" i="43"/>
  <c r="D79" i="43"/>
  <c r="O78" i="43"/>
  <c r="N78" i="43"/>
  <c r="M78" i="43"/>
  <c r="L78" i="43"/>
  <c r="K78" i="43"/>
  <c r="J78" i="43"/>
  <c r="I78" i="43"/>
  <c r="H78" i="43"/>
  <c r="G78" i="43"/>
  <c r="F78" i="43"/>
  <c r="E78" i="43"/>
  <c r="D78" i="43"/>
  <c r="O73" i="43"/>
  <c r="N73" i="43"/>
  <c r="M73" i="43"/>
  <c r="L73" i="43"/>
  <c r="K73" i="43"/>
  <c r="J73" i="43"/>
  <c r="I73" i="43"/>
  <c r="H73" i="43"/>
  <c r="G73" i="43"/>
  <c r="F73" i="43"/>
  <c r="E73" i="43"/>
  <c r="D73" i="43"/>
  <c r="O72" i="43"/>
  <c r="N72" i="43"/>
  <c r="M72" i="43"/>
  <c r="L72" i="43"/>
  <c r="K72" i="43"/>
  <c r="J72" i="43"/>
  <c r="I72" i="43"/>
  <c r="H72" i="43"/>
  <c r="G72" i="43"/>
  <c r="F72" i="43"/>
  <c r="E72" i="43"/>
  <c r="D72" i="43"/>
  <c r="O71" i="43"/>
  <c r="N71" i="43"/>
  <c r="M71" i="43"/>
  <c r="L71" i="43"/>
  <c r="K71" i="43"/>
  <c r="J71" i="43"/>
  <c r="I71" i="43"/>
  <c r="H71" i="43"/>
  <c r="G71" i="43"/>
  <c r="F71" i="43"/>
  <c r="E71" i="43"/>
  <c r="D71" i="43"/>
  <c r="O70" i="43"/>
  <c r="N70" i="43"/>
  <c r="M70" i="43"/>
  <c r="L70" i="43"/>
  <c r="K70" i="43"/>
  <c r="J70" i="43"/>
  <c r="I70" i="43"/>
  <c r="H70" i="43"/>
  <c r="G70" i="43"/>
  <c r="F70" i="43"/>
  <c r="E70" i="43"/>
  <c r="D70" i="43"/>
  <c r="O69" i="43"/>
  <c r="N69" i="43"/>
  <c r="M69" i="43"/>
  <c r="L69" i="43"/>
  <c r="K69" i="43"/>
  <c r="J69" i="43"/>
  <c r="I69" i="43"/>
  <c r="H69" i="43"/>
  <c r="G69" i="43"/>
  <c r="F69" i="43"/>
  <c r="E69" i="43"/>
  <c r="D69" i="43"/>
  <c r="O68" i="43"/>
  <c r="N68" i="43"/>
  <c r="M68" i="43"/>
  <c r="L68" i="43"/>
  <c r="K68" i="43"/>
  <c r="J68" i="43"/>
  <c r="I68" i="43"/>
  <c r="H68" i="43"/>
  <c r="G68" i="43"/>
  <c r="F68" i="43"/>
  <c r="E68" i="43"/>
  <c r="D68" i="43"/>
  <c r="O67" i="43"/>
  <c r="N67" i="43"/>
  <c r="M67" i="43"/>
  <c r="L67" i="43"/>
  <c r="K67" i="43"/>
  <c r="J67" i="43"/>
  <c r="I67" i="43"/>
  <c r="H67" i="43"/>
  <c r="G67" i="43"/>
  <c r="F67" i="43"/>
  <c r="E67" i="43"/>
  <c r="D67" i="43"/>
  <c r="O66" i="43"/>
  <c r="N66" i="43"/>
  <c r="M66" i="43"/>
  <c r="L66" i="43"/>
  <c r="K66" i="43"/>
  <c r="J66" i="43"/>
  <c r="I66" i="43"/>
  <c r="H66" i="43"/>
  <c r="G66" i="43"/>
  <c r="F66" i="43"/>
  <c r="E66" i="43"/>
  <c r="D66" i="43"/>
  <c r="O65" i="43"/>
  <c r="N65" i="43"/>
  <c r="M65" i="43"/>
  <c r="L65" i="43"/>
  <c r="K65" i="43"/>
  <c r="J65" i="43"/>
  <c r="I65" i="43"/>
  <c r="H65" i="43"/>
  <c r="G65" i="43"/>
  <c r="F65" i="43"/>
  <c r="E65" i="43"/>
  <c r="D65" i="43"/>
  <c r="O64" i="43"/>
  <c r="N64" i="43"/>
  <c r="M64" i="43"/>
  <c r="L64" i="43"/>
  <c r="K64" i="43"/>
  <c r="J64" i="43"/>
  <c r="I64" i="43"/>
  <c r="H64" i="43"/>
  <c r="G64" i="43"/>
  <c r="F64" i="43"/>
  <c r="E64" i="43"/>
  <c r="D64" i="43"/>
  <c r="O63" i="43"/>
  <c r="N63" i="43"/>
  <c r="M63" i="43"/>
  <c r="L63" i="43"/>
  <c r="K63" i="43"/>
  <c r="J63" i="43"/>
  <c r="I63" i="43"/>
  <c r="H63" i="43"/>
  <c r="G63" i="43"/>
  <c r="F63" i="43"/>
  <c r="E63" i="43"/>
  <c r="D63" i="43"/>
  <c r="O62" i="43"/>
  <c r="N62" i="43"/>
  <c r="M62" i="43"/>
  <c r="L62" i="43"/>
  <c r="K62" i="43"/>
  <c r="J62" i="43"/>
  <c r="I62" i="43"/>
  <c r="H62" i="43"/>
  <c r="G62" i="43"/>
  <c r="F62" i="43"/>
  <c r="E62" i="43"/>
  <c r="D62" i="43"/>
  <c r="O57" i="43"/>
  <c r="N57" i="43"/>
  <c r="M57" i="43"/>
  <c r="L57" i="43"/>
  <c r="K57" i="43"/>
  <c r="J57" i="43"/>
  <c r="I57" i="43"/>
  <c r="H57" i="43"/>
  <c r="G57" i="43"/>
  <c r="F57" i="43"/>
  <c r="E57" i="43"/>
  <c r="D57" i="43"/>
  <c r="O56" i="43"/>
  <c r="N56" i="43"/>
  <c r="M56" i="43"/>
  <c r="L56" i="43"/>
  <c r="K56" i="43"/>
  <c r="J56" i="43"/>
  <c r="I56" i="43"/>
  <c r="H56" i="43"/>
  <c r="G56" i="43"/>
  <c r="F56" i="43"/>
  <c r="E56" i="43"/>
  <c r="D56" i="43"/>
  <c r="O55" i="43"/>
  <c r="N55" i="43"/>
  <c r="M55" i="43"/>
  <c r="L55" i="43"/>
  <c r="K55" i="43"/>
  <c r="J55" i="43"/>
  <c r="I55" i="43"/>
  <c r="H55" i="43"/>
  <c r="G55" i="43"/>
  <c r="F55" i="43"/>
  <c r="E55" i="43"/>
  <c r="D55" i="43"/>
  <c r="O54" i="43"/>
  <c r="N54" i="43"/>
  <c r="M54" i="43"/>
  <c r="L54" i="43"/>
  <c r="K54" i="43"/>
  <c r="J54" i="43"/>
  <c r="I54" i="43"/>
  <c r="H54" i="43"/>
  <c r="G54" i="43"/>
  <c r="F54" i="43"/>
  <c r="E54" i="43"/>
  <c r="D54" i="43"/>
  <c r="O53" i="43"/>
  <c r="N53" i="43"/>
  <c r="M53" i="43"/>
  <c r="L53" i="43"/>
  <c r="K53" i="43"/>
  <c r="J53" i="43"/>
  <c r="I53" i="43"/>
  <c r="H53" i="43"/>
  <c r="G53" i="43"/>
  <c r="F53" i="43"/>
  <c r="E53" i="43"/>
  <c r="D53" i="43"/>
  <c r="O52" i="43"/>
  <c r="N52" i="43"/>
  <c r="M52" i="43"/>
  <c r="L52" i="43"/>
  <c r="K52" i="43"/>
  <c r="J52" i="43"/>
  <c r="I52" i="43"/>
  <c r="H52" i="43"/>
  <c r="G52" i="43"/>
  <c r="F52" i="43"/>
  <c r="E52" i="43"/>
  <c r="D52" i="43"/>
  <c r="O51" i="43"/>
  <c r="N51" i="43"/>
  <c r="M51" i="43"/>
  <c r="L51" i="43"/>
  <c r="K51" i="43"/>
  <c r="J51" i="43"/>
  <c r="I51" i="43"/>
  <c r="H51" i="43"/>
  <c r="G51" i="43"/>
  <c r="F51" i="43"/>
  <c r="E51" i="43"/>
  <c r="D51" i="43"/>
  <c r="O50" i="43"/>
  <c r="N50" i="43"/>
  <c r="M50" i="43"/>
  <c r="L50" i="43"/>
  <c r="K50" i="43"/>
  <c r="J50" i="43"/>
  <c r="I50" i="43"/>
  <c r="H50" i="43"/>
  <c r="G50" i="43"/>
  <c r="F50" i="43"/>
  <c r="E50" i="43"/>
  <c r="D50" i="43"/>
  <c r="O49" i="43"/>
  <c r="N49" i="43"/>
  <c r="M49" i="43"/>
  <c r="L49" i="43"/>
  <c r="K49" i="43"/>
  <c r="J49" i="43"/>
  <c r="I49" i="43"/>
  <c r="H49" i="43"/>
  <c r="G49" i="43"/>
  <c r="F49" i="43"/>
  <c r="E49" i="43"/>
  <c r="D49" i="43"/>
  <c r="O48" i="43"/>
  <c r="N48" i="43"/>
  <c r="M48" i="43"/>
  <c r="L48" i="43"/>
  <c r="K48" i="43"/>
  <c r="J48" i="43"/>
  <c r="I48" i="43"/>
  <c r="H48" i="43"/>
  <c r="G48" i="43"/>
  <c r="F48" i="43"/>
  <c r="E48" i="43"/>
  <c r="D48" i="43"/>
  <c r="O47" i="43"/>
  <c r="N47" i="43"/>
  <c r="M47" i="43"/>
  <c r="L47" i="43"/>
  <c r="K47" i="43"/>
  <c r="J47" i="43"/>
  <c r="I47" i="43"/>
  <c r="H47" i="43"/>
  <c r="G47" i="43"/>
  <c r="F47" i="43"/>
  <c r="E47" i="43"/>
  <c r="D47" i="43"/>
  <c r="O46" i="43"/>
  <c r="N46" i="43"/>
  <c r="M46" i="43"/>
  <c r="L46" i="43"/>
  <c r="K46" i="43"/>
  <c r="J46" i="43"/>
  <c r="I46" i="43"/>
  <c r="H46" i="43"/>
  <c r="G46" i="43"/>
  <c r="F46" i="43"/>
  <c r="E46" i="43"/>
  <c r="D46" i="43"/>
  <c r="O41" i="43"/>
  <c r="N41" i="43"/>
  <c r="M41" i="43"/>
  <c r="L41" i="43"/>
  <c r="K41" i="43"/>
  <c r="J41" i="43"/>
  <c r="I41" i="43"/>
  <c r="H41" i="43"/>
  <c r="G41" i="43"/>
  <c r="F41" i="43"/>
  <c r="E41" i="43"/>
  <c r="D41" i="43"/>
  <c r="O40" i="43"/>
  <c r="N40" i="43"/>
  <c r="M40" i="43"/>
  <c r="L40" i="43"/>
  <c r="K40" i="43"/>
  <c r="J40" i="43"/>
  <c r="I40" i="43"/>
  <c r="H40" i="43"/>
  <c r="G40" i="43"/>
  <c r="F40" i="43"/>
  <c r="E40" i="43"/>
  <c r="D40" i="43"/>
  <c r="O39" i="43"/>
  <c r="N39" i="43"/>
  <c r="M39" i="43"/>
  <c r="L39" i="43"/>
  <c r="K39" i="43"/>
  <c r="J39" i="43"/>
  <c r="I39" i="43"/>
  <c r="H39" i="43"/>
  <c r="G39" i="43"/>
  <c r="F39" i="43"/>
  <c r="E39" i="43"/>
  <c r="D39" i="43"/>
  <c r="O38" i="43"/>
  <c r="N38" i="43"/>
  <c r="M38" i="43"/>
  <c r="L38" i="43"/>
  <c r="K38" i="43"/>
  <c r="J38" i="43"/>
  <c r="I38" i="43"/>
  <c r="H38" i="43"/>
  <c r="G38" i="43"/>
  <c r="F38" i="43"/>
  <c r="E38" i="43"/>
  <c r="D38" i="43"/>
  <c r="O37" i="43"/>
  <c r="N37" i="43"/>
  <c r="M37" i="43"/>
  <c r="L37" i="43"/>
  <c r="K37" i="43"/>
  <c r="J37" i="43"/>
  <c r="I37" i="43"/>
  <c r="H37" i="43"/>
  <c r="G37" i="43"/>
  <c r="F37" i="43"/>
  <c r="E37" i="43"/>
  <c r="D37" i="43"/>
  <c r="O36" i="43"/>
  <c r="N36" i="43"/>
  <c r="M36" i="43"/>
  <c r="L36" i="43"/>
  <c r="K36" i="43"/>
  <c r="J36" i="43"/>
  <c r="I36" i="43"/>
  <c r="H36" i="43"/>
  <c r="G36" i="43"/>
  <c r="F36" i="43"/>
  <c r="E36" i="43"/>
  <c r="D36" i="43"/>
  <c r="O35" i="43"/>
  <c r="N35" i="43"/>
  <c r="M35" i="43"/>
  <c r="L35" i="43"/>
  <c r="K35" i="43"/>
  <c r="J35" i="43"/>
  <c r="I35" i="43"/>
  <c r="H35" i="43"/>
  <c r="G35" i="43"/>
  <c r="F35" i="43"/>
  <c r="E35" i="43"/>
  <c r="D35" i="43"/>
  <c r="O34" i="43"/>
  <c r="N34" i="43"/>
  <c r="M34" i="43"/>
  <c r="L34" i="43"/>
  <c r="K34" i="43"/>
  <c r="J34" i="43"/>
  <c r="I34" i="43"/>
  <c r="H34" i="43"/>
  <c r="G34" i="43"/>
  <c r="F34" i="43"/>
  <c r="E34" i="43"/>
  <c r="D34" i="43"/>
  <c r="O33" i="43"/>
  <c r="N33" i="43"/>
  <c r="M33" i="43"/>
  <c r="L33" i="43"/>
  <c r="K33" i="43"/>
  <c r="J33" i="43"/>
  <c r="I33" i="43"/>
  <c r="H33" i="43"/>
  <c r="G33" i="43"/>
  <c r="F33" i="43"/>
  <c r="E33" i="43"/>
  <c r="D33" i="43"/>
  <c r="O32" i="43"/>
  <c r="N32" i="43"/>
  <c r="M32" i="43"/>
  <c r="L32" i="43"/>
  <c r="K32" i="43"/>
  <c r="J32" i="43"/>
  <c r="I32" i="43"/>
  <c r="H32" i="43"/>
  <c r="G32" i="43"/>
  <c r="F32" i="43"/>
  <c r="E32" i="43"/>
  <c r="D32" i="43"/>
  <c r="O31" i="43"/>
  <c r="N31" i="43"/>
  <c r="M31" i="43"/>
  <c r="L31" i="43"/>
  <c r="K31" i="43"/>
  <c r="J31" i="43"/>
  <c r="I31" i="43"/>
  <c r="H31" i="43"/>
  <c r="G31" i="43"/>
  <c r="F31" i="43"/>
  <c r="E31" i="43"/>
  <c r="D31" i="43"/>
  <c r="O30" i="43"/>
  <c r="N30" i="43"/>
  <c r="M30" i="43"/>
  <c r="L30" i="43"/>
  <c r="K30" i="43"/>
  <c r="J30" i="43"/>
  <c r="I30" i="43"/>
  <c r="H30" i="43"/>
  <c r="G30" i="43"/>
  <c r="F30" i="43"/>
  <c r="E30" i="43"/>
  <c r="D30" i="43"/>
  <c r="G5" i="43"/>
  <c r="K5" i="43"/>
  <c r="D6" i="43"/>
  <c r="H6" i="43"/>
  <c r="L6" i="43"/>
  <c r="E7" i="43"/>
  <c r="I7" i="43"/>
  <c r="M7" i="43"/>
  <c r="F8" i="43"/>
  <c r="J8" i="43"/>
  <c r="N8" i="43"/>
  <c r="H4" i="43"/>
  <c r="L4" i="43"/>
  <c r="N5" i="43"/>
  <c r="N6" i="43"/>
  <c r="N7" i="43"/>
  <c r="N4" i="43"/>
  <c r="M5" i="43"/>
  <c r="M6" i="43"/>
  <c r="M8" i="43"/>
  <c r="M4" i="43"/>
  <c r="L5" i="43"/>
  <c r="L7" i="43"/>
  <c r="L8" i="43"/>
  <c r="K6" i="43"/>
  <c r="K7" i="43"/>
  <c r="K8" i="43"/>
  <c r="K4" i="43"/>
  <c r="J5" i="43"/>
  <c r="J6" i="43"/>
  <c r="J7" i="43"/>
  <c r="J4" i="43"/>
  <c r="I5" i="43"/>
  <c r="I6" i="43"/>
  <c r="I8" i="43"/>
  <c r="I4" i="43"/>
  <c r="H5" i="43"/>
  <c r="H7" i="43"/>
  <c r="H8" i="43"/>
  <c r="G6" i="43"/>
  <c r="G7" i="43"/>
  <c r="G8" i="43"/>
  <c r="G4" i="43"/>
  <c r="F5" i="43"/>
  <c r="F6" i="43"/>
  <c r="F7" i="43"/>
  <c r="F4" i="43"/>
  <c r="E5" i="43"/>
  <c r="E6" i="43"/>
  <c r="E8" i="43"/>
  <c r="E4" i="43"/>
  <c r="D5" i="43"/>
  <c r="D7" i="43"/>
  <c r="D8" i="43"/>
  <c r="D4" i="43"/>
  <c r="H6" i="41"/>
  <c r="B50" i="32" s="1"/>
  <c r="E29" i="51"/>
  <c r="D29" i="51"/>
  <c r="C29" i="51"/>
  <c r="E28" i="51"/>
  <c r="D28" i="51"/>
  <c r="C28" i="51"/>
  <c r="E27" i="51"/>
  <c r="D27" i="51"/>
  <c r="C27" i="51"/>
  <c r="E26" i="51"/>
  <c r="D26" i="51"/>
  <c r="C26" i="51"/>
  <c r="E25" i="51"/>
  <c r="D25" i="51"/>
  <c r="F17" i="51"/>
  <c r="G17" i="51"/>
  <c r="H17" i="51"/>
  <c r="F18" i="51"/>
  <c r="G18" i="51"/>
  <c r="H18" i="51"/>
  <c r="F19" i="51"/>
  <c r="G19" i="51"/>
  <c r="H19" i="51"/>
  <c r="F20" i="51"/>
  <c r="G20" i="51"/>
  <c r="H20" i="51"/>
  <c r="H16" i="51"/>
  <c r="G16" i="51"/>
  <c r="F16" i="51"/>
  <c r="C17" i="51"/>
  <c r="D17" i="51"/>
  <c r="E17" i="51"/>
  <c r="C18" i="51"/>
  <c r="D18" i="51"/>
  <c r="E18" i="51"/>
  <c r="C19" i="51"/>
  <c r="D19" i="51"/>
  <c r="E19" i="51"/>
  <c r="C20" i="51"/>
  <c r="D20" i="51"/>
  <c r="E20" i="51"/>
  <c r="E16" i="51"/>
  <c r="D16" i="51"/>
  <c r="C16" i="51"/>
  <c r="F7" i="51"/>
  <c r="G7" i="51"/>
  <c r="H7" i="51"/>
  <c r="F8" i="51"/>
  <c r="G8" i="51"/>
  <c r="H8" i="51"/>
  <c r="F9" i="51"/>
  <c r="G9" i="51"/>
  <c r="H9" i="51"/>
  <c r="F10" i="51"/>
  <c r="G10" i="51"/>
  <c r="H10" i="51"/>
  <c r="H6" i="51"/>
  <c r="G6" i="51"/>
  <c r="F6" i="51"/>
  <c r="C7" i="51"/>
  <c r="D7" i="51"/>
  <c r="E7" i="51"/>
  <c r="C8" i="51"/>
  <c r="D8" i="51"/>
  <c r="E8" i="51"/>
  <c r="C9" i="51"/>
  <c r="D9" i="51"/>
  <c r="E9" i="51"/>
  <c r="C10" i="51"/>
  <c r="D10" i="51"/>
  <c r="E10" i="51"/>
  <c r="E6" i="51"/>
  <c r="D6" i="51"/>
  <c r="C6" i="51"/>
  <c r="D35" i="38"/>
  <c r="C35" i="38"/>
  <c r="H6" i="47"/>
  <c r="G6" i="47"/>
  <c r="F6" i="47"/>
  <c r="E6" i="47"/>
  <c r="D6" i="47"/>
  <c r="C6" i="47"/>
  <c r="C25" i="51" l="1"/>
  <c r="E36" i="51"/>
  <c r="E37" i="51"/>
  <c r="D37" i="51"/>
  <c r="F37" i="51" s="1"/>
  <c r="C36" i="51"/>
  <c r="G38" i="51"/>
  <c r="G37" i="51"/>
  <c r="D35" i="51"/>
  <c r="D39" i="51"/>
  <c r="D38" i="51"/>
  <c r="H39" i="51"/>
  <c r="J39" i="51" s="1"/>
  <c r="H37" i="51"/>
  <c r="P78" i="43"/>
  <c r="P79" i="43"/>
  <c r="P80" i="43"/>
  <c r="P81" i="43"/>
  <c r="P82" i="43"/>
  <c r="P83" i="43"/>
  <c r="P84" i="43"/>
  <c r="P85" i="43"/>
  <c r="P86" i="43"/>
  <c r="P87" i="43"/>
  <c r="P88" i="43"/>
  <c r="P89" i="43"/>
  <c r="P62" i="43"/>
  <c r="P63" i="43"/>
  <c r="P64" i="43"/>
  <c r="P65" i="43"/>
  <c r="P66" i="43"/>
  <c r="P67" i="43"/>
  <c r="P68" i="43"/>
  <c r="P69" i="43"/>
  <c r="P70" i="43"/>
  <c r="P71" i="43"/>
  <c r="P72" i="43"/>
  <c r="P73" i="43"/>
  <c r="P46" i="43"/>
  <c r="P47" i="43"/>
  <c r="P48" i="43"/>
  <c r="P49" i="43"/>
  <c r="P50" i="43"/>
  <c r="P51" i="43"/>
  <c r="P52" i="43"/>
  <c r="P53" i="43"/>
  <c r="P54" i="43"/>
  <c r="P55" i="43"/>
  <c r="P56" i="43"/>
  <c r="P57" i="43"/>
  <c r="P30" i="43"/>
  <c r="P31" i="43"/>
  <c r="P32" i="43"/>
  <c r="P33" i="43"/>
  <c r="P34" i="43"/>
  <c r="P35" i="43"/>
  <c r="P36" i="43"/>
  <c r="P37" i="43"/>
  <c r="P38" i="43"/>
  <c r="P39" i="43"/>
  <c r="P40" i="43"/>
  <c r="P41" i="43"/>
  <c r="P62" i="46"/>
  <c r="P46" i="46"/>
  <c r="P47" i="46"/>
  <c r="P49" i="46"/>
  <c r="P50" i="46"/>
  <c r="P51" i="46"/>
  <c r="P52" i="46"/>
  <c r="P53" i="46"/>
  <c r="P54" i="46"/>
  <c r="P55" i="46"/>
  <c r="P56" i="46"/>
  <c r="P57" i="46"/>
  <c r="P32" i="46"/>
  <c r="P33" i="46"/>
  <c r="P34" i="46"/>
  <c r="P35" i="46"/>
  <c r="P36" i="46"/>
  <c r="P37" i="46"/>
  <c r="P38" i="46"/>
  <c r="P39" i="46"/>
  <c r="P40" i="46"/>
  <c r="P41" i="46"/>
  <c r="P30" i="46"/>
  <c r="P80" i="46"/>
  <c r="P81" i="46"/>
  <c r="P84" i="46"/>
  <c r="P85" i="46"/>
  <c r="P89" i="46"/>
  <c r="P78" i="46"/>
  <c r="P79" i="46"/>
  <c r="P82" i="46"/>
  <c r="P83" i="46"/>
  <c r="P86" i="46"/>
  <c r="P87" i="46"/>
  <c r="P88" i="46"/>
  <c r="P64" i="46"/>
  <c r="P65" i="46"/>
  <c r="P66" i="46"/>
  <c r="P67" i="46"/>
  <c r="P68" i="46"/>
  <c r="P69" i="46"/>
  <c r="P70" i="46"/>
  <c r="P71" i="46"/>
  <c r="P72" i="46"/>
  <c r="P73" i="46"/>
  <c r="P48" i="46"/>
  <c r="P31" i="46"/>
  <c r="E38" i="51"/>
  <c r="E35" i="51"/>
  <c r="E39" i="51"/>
  <c r="H36" i="51"/>
  <c r="D36" i="51"/>
  <c r="F36" i="51" s="1"/>
  <c r="H35" i="51"/>
  <c r="H38" i="51"/>
  <c r="J38" i="51" s="1"/>
  <c r="C37" i="51"/>
  <c r="C35" i="51"/>
  <c r="C38" i="51"/>
  <c r="G39" i="51"/>
  <c r="C39" i="51"/>
  <c r="G35" i="51"/>
  <c r="G36" i="51"/>
  <c r="E20" i="48"/>
  <c r="F16" i="48"/>
  <c r="E19" i="48"/>
  <c r="H18" i="48"/>
  <c r="C19" i="48"/>
  <c r="I20" i="48"/>
  <c r="K19" i="48"/>
  <c r="J17" i="48"/>
  <c r="D18" i="48"/>
  <c r="H19" i="48"/>
  <c r="G18" i="48"/>
  <c r="F17" i="48"/>
  <c r="K20" i="48"/>
  <c r="J19" i="48"/>
  <c r="I18" i="48"/>
  <c r="G17" i="48"/>
  <c r="I17" i="48"/>
  <c r="C20" i="48"/>
  <c r="C17" i="48"/>
  <c r="H20" i="48"/>
  <c r="G19" i="48"/>
  <c r="F18" i="48"/>
  <c r="I16" i="48"/>
  <c r="J20" i="48"/>
  <c r="I19" i="48"/>
  <c r="K17" i="48"/>
  <c r="F20" i="48"/>
  <c r="J16" i="48"/>
  <c r="J18" i="48"/>
  <c r="C18" i="48"/>
  <c r="D19" i="48"/>
  <c r="G20" i="48"/>
  <c r="F19" i="48"/>
  <c r="H17" i="48"/>
  <c r="K16" i="48"/>
  <c r="K18" i="48"/>
  <c r="E18" i="48"/>
  <c r="D17" i="48"/>
  <c r="G16" i="48"/>
  <c r="D20" i="48"/>
  <c r="E17" i="48"/>
  <c r="H16" i="48"/>
  <c r="E16" i="48"/>
  <c r="C16" i="48"/>
  <c r="D16" i="48"/>
  <c r="C7" i="48"/>
  <c r="D7" i="48"/>
  <c r="E7" i="48"/>
  <c r="F7" i="48"/>
  <c r="G7" i="48"/>
  <c r="H7" i="48"/>
  <c r="I7" i="48"/>
  <c r="J7" i="48"/>
  <c r="K7" i="48"/>
  <c r="C8" i="48"/>
  <c r="D8" i="48"/>
  <c r="E8" i="48"/>
  <c r="F8" i="48"/>
  <c r="G8" i="48"/>
  <c r="H8" i="48"/>
  <c r="I8" i="48"/>
  <c r="J8" i="48"/>
  <c r="K8" i="48"/>
  <c r="C9" i="48"/>
  <c r="D9" i="48"/>
  <c r="E9" i="48"/>
  <c r="F9" i="48"/>
  <c r="G9" i="48"/>
  <c r="H9" i="48"/>
  <c r="I9" i="48"/>
  <c r="J9" i="48"/>
  <c r="K9" i="48"/>
  <c r="C10" i="48"/>
  <c r="D10" i="48"/>
  <c r="E10" i="48"/>
  <c r="F10" i="48"/>
  <c r="G10" i="48"/>
  <c r="H10" i="48"/>
  <c r="I10" i="48"/>
  <c r="J10" i="48"/>
  <c r="K10" i="48"/>
  <c r="J6" i="48"/>
  <c r="K6" i="48"/>
  <c r="I6" i="48"/>
  <c r="G6" i="48"/>
  <c r="H6" i="48"/>
  <c r="F6" i="48"/>
  <c r="D6" i="48"/>
  <c r="E6" i="48"/>
  <c r="C6" i="48"/>
  <c r="H15" i="41"/>
  <c r="O25" i="46"/>
  <c r="N25" i="46"/>
  <c r="M25" i="46"/>
  <c r="L25" i="46"/>
  <c r="K25" i="46"/>
  <c r="J25" i="46"/>
  <c r="I25" i="46"/>
  <c r="H25" i="46"/>
  <c r="G25" i="46"/>
  <c r="F25" i="46"/>
  <c r="E25" i="46"/>
  <c r="D25" i="46"/>
  <c r="O24" i="46"/>
  <c r="N24" i="46"/>
  <c r="M24" i="46"/>
  <c r="L24" i="46"/>
  <c r="K24" i="46"/>
  <c r="J24" i="46"/>
  <c r="I24" i="46"/>
  <c r="H24" i="46"/>
  <c r="G24" i="46"/>
  <c r="F24" i="46"/>
  <c r="E24" i="46"/>
  <c r="D24" i="46"/>
  <c r="O23" i="46"/>
  <c r="N23" i="46"/>
  <c r="M23" i="46"/>
  <c r="L23" i="46"/>
  <c r="K23" i="46"/>
  <c r="J23" i="46"/>
  <c r="I23" i="46"/>
  <c r="H23" i="46"/>
  <c r="G23" i="46"/>
  <c r="F23" i="46"/>
  <c r="E23" i="46"/>
  <c r="D23" i="46"/>
  <c r="O22" i="46"/>
  <c r="N22" i="46"/>
  <c r="M22" i="46"/>
  <c r="L22" i="46"/>
  <c r="K22" i="46"/>
  <c r="J22" i="46"/>
  <c r="I22" i="46"/>
  <c r="H22" i="46"/>
  <c r="G22" i="46"/>
  <c r="F22" i="46"/>
  <c r="E22" i="46"/>
  <c r="D22" i="46"/>
  <c r="O21" i="46"/>
  <c r="N21" i="46"/>
  <c r="M21" i="46"/>
  <c r="L21" i="46"/>
  <c r="K21" i="46"/>
  <c r="J21" i="46"/>
  <c r="I21" i="46"/>
  <c r="H21" i="46"/>
  <c r="G21" i="46"/>
  <c r="F21" i="46"/>
  <c r="E21" i="46"/>
  <c r="D21" i="46"/>
  <c r="O20" i="46"/>
  <c r="N20" i="46"/>
  <c r="M20" i="46"/>
  <c r="L20" i="46"/>
  <c r="K20" i="46"/>
  <c r="J20" i="46"/>
  <c r="I20" i="46"/>
  <c r="H20" i="46"/>
  <c r="G20" i="46"/>
  <c r="F20" i="46"/>
  <c r="E20" i="46"/>
  <c r="D20" i="46"/>
  <c r="O19" i="46"/>
  <c r="N19" i="46"/>
  <c r="M19" i="46"/>
  <c r="L19" i="46"/>
  <c r="K19" i="46"/>
  <c r="J19" i="46"/>
  <c r="I19" i="46"/>
  <c r="H19" i="46"/>
  <c r="G19" i="46"/>
  <c r="F19" i="46"/>
  <c r="E19" i="46"/>
  <c r="D19" i="46"/>
  <c r="O18" i="46"/>
  <c r="N18" i="46"/>
  <c r="M18" i="46"/>
  <c r="L18" i="46"/>
  <c r="K18" i="46"/>
  <c r="J18" i="46"/>
  <c r="I18" i="46"/>
  <c r="H18" i="46"/>
  <c r="G18" i="46"/>
  <c r="F18" i="46"/>
  <c r="E18" i="46"/>
  <c r="D18" i="46"/>
  <c r="O17" i="46"/>
  <c r="N17" i="46"/>
  <c r="M17" i="46"/>
  <c r="L17" i="46"/>
  <c r="K17" i="46"/>
  <c r="J17" i="46"/>
  <c r="I17" i="46"/>
  <c r="H17" i="46"/>
  <c r="G17" i="46"/>
  <c r="F17" i="46"/>
  <c r="E17" i="46"/>
  <c r="D17" i="46"/>
  <c r="O16" i="46"/>
  <c r="N16" i="46"/>
  <c r="M16" i="46"/>
  <c r="L16" i="46"/>
  <c r="K16" i="46"/>
  <c r="J16" i="46"/>
  <c r="I16" i="46"/>
  <c r="H16" i="46"/>
  <c r="G16" i="46"/>
  <c r="F16" i="46"/>
  <c r="E16" i="46"/>
  <c r="D16" i="46"/>
  <c r="O15" i="46"/>
  <c r="N15" i="46"/>
  <c r="M15" i="46"/>
  <c r="L15" i="46"/>
  <c r="K15" i="46"/>
  <c r="J15" i="46"/>
  <c r="I15" i="46"/>
  <c r="H15" i="46"/>
  <c r="G15" i="46"/>
  <c r="F15" i="46"/>
  <c r="E15" i="46"/>
  <c r="D15" i="46"/>
  <c r="O14" i="46"/>
  <c r="N14" i="46"/>
  <c r="M14" i="46"/>
  <c r="L14" i="46"/>
  <c r="K14" i="46"/>
  <c r="J14" i="46"/>
  <c r="I14" i="46"/>
  <c r="H14" i="46"/>
  <c r="G14" i="46"/>
  <c r="F14" i="46"/>
  <c r="E14" i="46"/>
  <c r="D14" i="46"/>
  <c r="E25" i="45"/>
  <c r="F25" i="45"/>
  <c r="F108" i="45" s="1"/>
  <c r="G25" i="45"/>
  <c r="G108" i="45" s="1"/>
  <c r="H25" i="45"/>
  <c r="H108" i="45" s="1"/>
  <c r="I25" i="45"/>
  <c r="J25" i="45"/>
  <c r="K25" i="45"/>
  <c r="K108" i="45" s="1"/>
  <c r="L25" i="45"/>
  <c r="L108" i="45" s="1"/>
  <c r="M25" i="45"/>
  <c r="N25" i="45"/>
  <c r="O25" i="45"/>
  <c r="E26" i="45"/>
  <c r="F26" i="45"/>
  <c r="G26" i="45"/>
  <c r="G109" i="45" s="1"/>
  <c r="H26" i="45"/>
  <c r="H109" i="45" s="1"/>
  <c r="I26" i="45"/>
  <c r="J26" i="45"/>
  <c r="K26" i="45"/>
  <c r="L26" i="45"/>
  <c r="L109" i="45" s="1"/>
  <c r="M26" i="45"/>
  <c r="N26" i="45"/>
  <c r="O26" i="45"/>
  <c r="O109" i="45" s="1"/>
  <c r="E27" i="45"/>
  <c r="F27" i="45"/>
  <c r="G27" i="45"/>
  <c r="H27" i="45"/>
  <c r="H110" i="45" s="1"/>
  <c r="I27" i="45"/>
  <c r="J27" i="45"/>
  <c r="K27" i="45"/>
  <c r="L27" i="45"/>
  <c r="M27" i="45"/>
  <c r="N27" i="45"/>
  <c r="O27" i="45"/>
  <c r="O110" i="45" s="1"/>
  <c r="E28" i="45"/>
  <c r="F28" i="45"/>
  <c r="F111" i="45" s="1"/>
  <c r="G28" i="45"/>
  <c r="G111" i="45" s="1"/>
  <c r="H28" i="45"/>
  <c r="H111" i="45" s="1"/>
  <c r="I28" i="45"/>
  <c r="I111" i="45" s="1"/>
  <c r="J28" i="45"/>
  <c r="K28" i="45"/>
  <c r="L28" i="45"/>
  <c r="M28" i="45"/>
  <c r="N28" i="45"/>
  <c r="O28" i="45"/>
  <c r="O111" i="45" s="1"/>
  <c r="E29" i="45"/>
  <c r="F29" i="45"/>
  <c r="F112" i="45" s="1"/>
  <c r="G29" i="45"/>
  <c r="G112" i="45" s="1"/>
  <c r="H29" i="45"/>
  <c r="H112" i="45" s="1"/>
  <c r="I29" i="45"/>
  <c r="I112" i="45" s="1"/>
  <c r="J29" i="45"/>
  <c r="J112" i="45" s="1"/>
  <c r="K29" i="45"/>
  <c r="K112" i="45" s="1"/>
  <c r="L29" i="45"/>
  <c r="L112" i="45" s="1"/>
  <c r="M29" i="45"/>
  <c r="N29" i="45"/>
  <c r="O29" i="45"/>
  <c r="O112" i="45" s="1"/>
  <c r="E30" i="45"/>
  <c r="F30" i="45"/>
  <c r="G30" i="45"/>
  <c r="H30" i="45"/>
  <c r="H113" i="45" s="1"/>
  <c r="I30" i="45"/>
  <c r="J30" i="45"/>
  <c r="K30" i="45"/>
  <c r="L30" i="45"/>
  <c r="M30" i="45"/>
  <c r="N30" i="45"/>
  <c r="O30" i="45"/>
  <c r="O113" i="45" s="1"/>
  <c r="E31" i="45"/>
  <c r="F31" i="45"/>
  <c r="G31" i="45"/>
  <c r="H31" i="45"/>
  <c r="H114" i="45" s="1"/>
  <c r="I31" i="45"/>
  <c r="J31" i="45"/>
  <c r="K31" i="45"/>
  <c r="K114" i="45" s="1"/>
  <c r="L31" i="45"/>
  <c r="L114" i="45" s="1"/>
  <c r="M31" i="45"/>
  <c r="N31" i="45"/>
  <c r="O31" i="45"/>
  <c r="E32" i="45"/>
  <c r="F32" i="45"/>
  <c r="F115" i="45" s="1"/>
  <c r="G32" i="45"/>
  <c r="G115" i="45" s="1"/>
  <c r="H32" i="45"/>
  <c r="H115" i="45" s="1"/>
  <c r="I32" i="45"/>
  <c r="J32" i="45"/>
  <c r="K32" i="45"/>
  <c r="L32" i="45"/>
  <c r="M32" i="45"/>
  <c r="M115" i="45" s="1"/>
  <c r="N32" i="45"/>
  <c r="N115" i="45" s="1"/>
  <c r="O32" i="45"/>
  <c r="O115" i="45" s="1"/>
  <c r="E33" i="45"/>
  <c r="F33" i="45"/>
  <c r="F116" i="45" s="1"/>
  <c r="G33" i="45"/>
  <c r="G116" i="45" s="1"/>
  <c r="H33" i="45"/>
  <c r="H116" i="45" s="1"/>
  <c r="I33" i="45"/>
  <c r="J33" i="45"/>
  <c r="K33" i="45"/>
  <c r="K116" i="45" s="1"/>
  <c r="L33" i="45"/>
  <c r="L116" i="45" s="1"/>
  <c r="M33" i="45"/>
  <c r="N33" i="45"/>
  <c r="N116" i="45" s="1"/>
  <c r="O33" i="45"/>
  <c r="O116" i="45" s="1"/>
  <c r="E34" i="45"/>
  <c r="F34" i="45"/>
  <c r="G34" i="45"/>
  <c r="H34" i="45"/>
  <c r="H117" i="45" s="1"/>
  <c r="I34" i="45"/>
  <c r="J34" i="45"/>
  <c r="K34" i="45"/>
  <c r="L34" i="45"/>
  <c r="M34" i="45"/>
  <c r="N34" i="45"/>
  <c r="O34" i="45"/>
  <c r="O117" i="45" s="1"/>
  <c r="D25" i="45"/>
  <c r="D26" i="45"/>
  <c r="D27" i="45"/>
  <c r="D28" i="45"/>
  <c r="D29" i="45"/>
  <c r="D112" i="45" s="1"/>
  <c r="D30" i="45"/>
  <c r="D31" i="45"/>
  <c r="D32" i="45"/>
  <c r="D33" i="45"/>
  <c r="D34" i="45"/>
  <c r="E24" i="45"/>
  <c r="F24" i="45"/>
  <c r="F107" i="45" s="1"/>
  <c r="G24" i="45"/>
  <c r="G107" i="45" s="1"/>
  <c r="H24" i="45"/>
  <c r="H107" i="45" s="1"/>
  <c r="I24" i="45"/>
  <c r="I107" i="45" s="1"/>
  <c r="J24" i="45"/>
  <c r="K24" i="45"/>
  <c r="K107" i="45" s="1"/>
  <c r="L24" i="45"/>
  <c r="L107" i="45" s="1"/>
  <c r="M24" i="45"/>
  <c r="N24" i="45"/>
  <c r="O24" i="45"/>
  <c r="O107" i="45" s="1"/>
  <c r="D24" i="45"/>
  <c r="D107" i="45" s="1"/>
  <c r="E23" i="45"/>
  <c r="F23" i="45"/>
  <c r="G23" i="45"/>
  <c r="H23" i="45"/>
  <c r="H106" i="45" s="1"/>
  <c r="I23" i="45"/>
  <c r="J23" i="45"/>
  <c r="K23" i="45"/>
  <c r="K106" i="45" s="1"/>
  <c r="L23" i="45"/>
  <c r="L106" i="45" s="1"/>
  <c r="M23" i="45"/>
  <c r="N23" i="45"/>
  <c r="O23" i="45"/>
  <c r="O106" i="45" s="1"/>
  <c r="D23" i="45"/>
  <c r="D106" i="45" s="1"/>
  <c r="L115" i="45"/>
  <c r="L111" i="45"/>
  <c r="N4" i="45"/>
  <c r="N5" i="45" s="1"/>
  <c r="N6" i="45" s="1"/>
  <c r="N7" i="45" s="1"/>
  <c r="N8" i="45" s="1"/>
  <c r="M4" i="45"/>
  <c r="M5" i="45" s="1"/>
  <c r="M6" i="45" s="1"/>
  <c r="M7" i="45" s="1"/>
  <c r="M8" i="45" s="1"/>
  <c r="L4" i="45"/>
  <c r="L5" i="45" s="1"/>
  <c r="L6" i="45" s="1"/>
  <c r="L7" i="45" s="1"/>
  <c r="L8" i="45" s="1"/>
  <c r="K4" i="45"/>
  <c r="K13" i="45" s="1"/>
  <c r="J4" i="45"/>
  <c r="J5" i="45" s="1"/>
  <c r="J6" i="45" s="1"/>
  <c r="J7" i="45" s="1"/>
  <c r="J8" i="45" s="1"/>
  <c r="I4" i="45"/>
  <c r="I5" i="45" s="1"/>
  <c r="I6" i="45" s="1"/>
  <c r="I7" i="45" s="1"/>
  <c r="I8" i="45" s="1"/>
  <c r="H4" i="45"/>
  <c r="H5" i="45" s="1"/>
  <c r="G4" i="45"/>
  <c r="G13" i="45" s="1"/>
  <c r="F4" i="45"/>
  <c r="F13" i="45" s="1"/>
  <c r="E4" i="45"/>
  <c r="E5" i="45" s="1"/>
  <c r="E6" i="45" s="1"/>
  <c r="E7" i="45" s="1"/>
  <c r="E8" i="45" s="1"/>
  <c r="D4" i="45"/>
  <c r="D5" i="45" s="1"/>
  <c r="D6" i="45" s="1"/>
  <c r="D7" i="45" s="1"/>
  <c r="D8" i="45" s="1"/>
  <c r="N181" i="45"/>
  <c r="M181" i="45"/>
  <c r="L181" i="45"/>
  <c r="K181" i="45"/>
  <c r="J181" i="45"/>
  <c r="I181" i="45"/>
  <c r="G181" i="45"/>
  <c r="F181" i="45"/>
  <c r="E181" i="45"/>
  <c r="D181" i="45"/>
  <c r="J180" i="45"/>
  <c r="I180" i="45"/>
  <c r="E180" i="45"/>
  <c r="D180" i="45"/>
  <c r="J179" i="45"/>
  <c r="I179" i="45"/>
  <c r="E179" i="45"/>
  <c r="D179" i="45"/>
  <c r="N178" i="45"/>
  <c r="M178" i="45"/>
  <c r="J178" i="45"/>
  <c r="I178" i="45"/>
  <c r="G178" i="45"/>
  <c r="F178" i="45"/>
  <c r="E178" i="45"/>
  <c r="D178" i="45"/>
  <c r="N177" i="45"/>
  <c r="M177" i="45"/>
  <c r="L177" i="45"/>
  <c r="J177" i="45"/>
  <c r="I177" i="45"/>
  <c r="G177" i="45"/>
  <c r="F177" i="45"/>
  <c r="E177" i="45"/>
  <c r="D177" i="45"/>
  <c r="N176" i="45"/>
  <c r="M176" i="45"/>
  <c r="E176" i="45"/>
  <c r="N175" i="45"/>
  <c r="M175" i="45"/>
  <c r="J175" i="45"/>
  <c r="E175" i="45"/>
  <c r="D175" i="45"/>
  <c r="N174" i="45"/>
  <c r="M174" i="45"/>
  <c r="L174" i="45"/>
  <c r="K174" i="45"/>
  <c r="J174" i="45"/>
  <c r="I174" i="45"/>
  <c r="G174" i="45"/>
  <c r="F174" i="45"/>
  <c r="E174" i="45"/>
  <c r="D174" i="45"/>
  <c r="N173" i="45"/>
  <c r="M173" i="45"/>
  <c r="J173" i="45"/>
  <c r="I173" i="45"/>
  <c r="F173" i="45"/>
  <c r="E173" i="45"/>
  <c r="D173" i="45"/>
  <c r="N172" i="45"/>
  <c r="M172" i="45"/>
  <c r="J172" i="45"/>
  <c r="I172" i="45"/>
  <c r="E172" i="45"/>
  <c r="D172" i="45"/>
  <c r="N171" i="45"/>
  <c r="M171" i="45"/>
  <c r="N170" i="45"/>
  <c r="M170" i="45"/>
  <c r="J170" i="45"/>
  <c r="E170" i="45"/>
  <c r="N165" i="45"/>
  <c r="M165" i="45"/>
  <c r="L165" i="45"/>
  <c r="K165" i="45"/>
  <c r="J165" i="45"/>
  <c r="I165" i="45"/>
  <c r="G165" i="45"/>
  <c r="F165" i="45"/>
  <c r="E165" i="45"/>
  <c r="D165" i="45"/>
  <c r="J164" i="45"/>
  <c r="I164" i="45"/>
  <c r="E164" i="45"/>
  <c r="D164" i="45"/>
  <c r="J163" i="45"/>
  <c r="I163" i="45"/>
  <c r="E163" i="45"/>
  <c r="D163" i="45"/>
  <c r="N162" i="45"/>
  <c r="M162" i="45"/>
  <c r="J162" i="45"/>
  <c r="I162" i="45"/>
  <c r="G162" i="45"/>
  <c r="F162" i="45"/>
  <c r="E162" i="45"/>
  <c r="D162" i="45"/>
  <c r="N161" i="45"/>
  <c r="M161" i="45"/>
  <c r="L161" i="45"/>
  <c r="J161" i="45"/>
  <c r="I161" i="45"/>
  <c r="G161" i="45"/>
  <c r="F161" i="45"/>
  <c r="E161" i="45"/>
  <c r="D161" i="45"/>
  <c r="N160" i="45"/>
  <c r="M160" i="45"/>
  <c r="E160" i="45"/>
  <c r="N159" i="45"/>
  <c r="M159" i="45"/>
  <c r="J159" i="45"/>
  <c r="E159" i="45"/>
  <c r="D159" i="45"/>
  <c r="N158" i="45"/>
  <c r="M158" i="45"/>
  <c r="L158" i="45"/>
  <c r="K158" i="45"/>
  <c r="J158" i="45"/>
  <c r="I158" i="45"/>
  <c r="G158" i="45"/>
  <c r="F158" i="45"/>
  <c r="E158" i="45"/>
  <c r="D158" i="45"/>
  <c r="N157" i="45"/>
  <c r="M157" i="45"/>
  <c r="J157" i="45"/>
  <c r="I157" i="45"/>
  <c r="F157" i="45"/>
  <c r="E157" i="45"/>
  <c r="D157" i="45"/>
  <c r="N156" i="45"/>
  <c r="M156" i="45"/>
  <c r="J156" i="45"/>
  <c r="I156" i="45"/>
  <c r="E156" i="45"/>
  <c r="D156" i="45"/>
  <c r="N155" i="45"/>
  <c r="M155" i="45"/>
  <c r="N154" i="45"/>
  <c r="M154" i="45"/>
  <c r="J154" i="45"/>
  <c r="E154" i="45"/>
  <c r="N149" i="45"/>
  <c r="M149" i="45"/>
  <c r="L149" i="45"/>
  <c r="K149" i="45"/>
  <c r="J149" i="45"/>
  <c r="I149" i="45"/>
  <c r="G149" i="45"/>
  <c r="F149" i="45"/>
  <c r="E149" i="45"/>
  <c r="D149" i="45"/>
  <c r="J148" i="45"/>
  <c r="I148" i="45"/>
  <c r="E148" i="45"/>
  <c r="D148" i="45"/>
  <c r="J147" i="45"/>
  <c r="I147" i="45"/>
  <c r="E147" i="45"/>
  <c r="D147" i="45"/>
  <c r="N146" i="45"/>
  <c r="M146" i="45"/>
  <c r="J146" i="45"/>
  <c r="I146" i="45"/>
  <c r="G146" i="45"/>
  <c r="F146" i="45"/>
  <c r="E146" i="45"/>
  <c r="D146" i="45"/>
  <c r="N145" i="45"/>
  <c r="M145" i="45"/>
  <c r="L145" i="45"/>
  <c r="J145" i="45"/>
  <c r="I145" i="45"/>
  <c r="G145" i="45"/>
  <c r="F145" i="45"/>
  <c r="E145" i="45"/>
  <c r="D145" i="45"/>
  <c r="N144" i="45"/>
  <c r="M144" i="45"/>
  <c r="E144" i="45"/>
  <c r="N143" i="45"/>
  <c r="M143" i="45"/>
  <c r="J143" i="45"/>
  <c r="E143" i="45"/>
  <c r="D143" i="45"/>
  <c r="N142" i="45"/>
  <c r="M142" i="45"/>
  <c r="L142" i="45"/>
  <c r="K142" i="45"/>
  <c r="J142" i="45"/>
  <c r="I142" i="45"/>
  <c r="G142" i="45"/>
  <c r="F142" i="45"/>
  <c r="E142" i="45"/>
  <c r="D142" i="45"/>
  <c r="N141" i="45"/>
  <c r="M141" i="45"/>
  <c r="J141" i="45"/>
  <c r="I141" i="45"/>
  <c r="F141" i="45"/>
  <c r="E141" i="45"/>
  <c r="D141" i="45"/>
  <c r="N140" i="45"/>
  <c r="M140" i="45"/>
  <c r="J140" i="45"/>
  <c r="I140" i="45"/>
  <c r="E140" i="45"/>
  <c r="D140" i="45"/>
  <c r="N139" i="45"/>
  <c r="M139" i="45"/>
  <c r="N138" i="45"/>
  <c r="M138" i="45"/>
  <c r="J138" i="45"/>
  <c r="E138" i="45"/>
  <c r="N133" i="45"/>
  <c r="M133" i="45"/>
  <c r="L133" i="45"/>
  <c r="K133" i="45"/>
  <c r="J133" i="45"/>
  <c r="I133" i="45"/>
  <c r="G133" i="45"/>
  <c r="F133" i="45"/>
  <c r="E133" i="45"/>
  <c r="D133" i="45"/>
  <c r="J132" i="45"/>
  <c r="I132" i="45"/>
  <c r="E132" i="45"/>
  <c r="D132" i="45"/>
  <c r="J131" i="45"/>
  <c r="I131" i="45"/>
  <c r="E131" i="45"/>
  <c r="D131" i="45"/>
  <c r="N130" i="45"/>
  <c r="M130" i="45"/>
  <c r="J130" i="45"/>
  <c r="I130" i="45"/>
  <c r="G130" i="45"/>
  <c r="F130" i="45"/>
  <c r="E130" i="45"/>
  <c r="D130" i="45"/>
  <c r="N129" i="45"/>
  <c r="M129" i="45"/>
  <c r="L129" i="45"/>
  <c r="J129" i="45"/>
  <c r="I129" i="45"/>
  <c r="G129" i="45"/>
  <c r="F129" i="45"/>
  <c r="E129" i="45"/>
  <c r="D129" i="45"/>
  <c r="N128" i="45"/>
  <c r="M128" i="45"/>
  <c r="E128" i="45"/>
  <c r="N127" i="45"/>
  <c r="M127" i="45"/>
  <c r="J127" i="45"/>
  <c r="E127" i="45"/>
  <c r="D127" i="45"/>
  <c r="N126" i="45"/>
  <c r="M126" i="45"/>
  <c r="L126" i="45"/>
  <c r="K126" i="45"/>
  <c r="J126" i="45"/>
  <c r="I126" i="45"/>
  <c r="G126" i="45"/>
  <c r="F126" i="45"/>
  <c r="E126" i="45"/>
  <c r="D126" i="45"/>
  <c r="N125" i="45"/>
  <c r="M125" i="45"/>
  <c r="J125" i="45"/>
  <c r="I125" i="45"/>
  <c r="F125" i="45"/>
  <c r="E125" i="45"/>
  <c r="D125" i="45"/>
  <c r="N124" i="45"/>
  <c r="M124" i="45"/>
  <c r="J124" i="45"/>
  <c r="I124" i="45"/>
  <c r="E124" i="45"/>
  <c r="D124" i="45"/>
  <c r="N123" i="45"/>
  <c r="M123" i="45"/>
  <c r="N122" i="45"/>
  <c r="M122" i="45"/>
  <c r="J122" i="45"/>
  <c r="E122" i="45"/>
  <c r="N117" i="45"/>
  <c r="M117" i="45"/>
  <c r="L117" i="45"/>
  <c r="K117" i="45"/>
  <c r="J117" i="45"/>
  <c r="I117" i="45"/>
  <c r="G117" i="45"/>
  <c r="F117" i="45"/>
  <c r="E117" i="45"/>
  <c r="D117" i="45"/>
  <c r="J116" i="45"/>
  <c r="I116" i="45"/>
  <c r="E116" i="45"/>
  <c r="D116" i="45"/>
  <c r="J115" i="45"/>
  <c r="I115" i="45"/>
  <c r="E115" i="45"/>
  <c r="D115" i="45"/>
  <c r="N114" i="45"/>
  <c r="M114" i="45"/>
  <c r="J114" i="45"/>
  <c r="I114" i="45"/>
  <c r="G114" i="45"/>
  <c r="F114" i="45"/>
  <c r="E114" i="45"/>
  <c r="D114" i="45"/>
  <c r="N113" i="45"/>
  <c r="M113" i="45"/>
  <c r="L113" i="45"/>
  <c r="J113" i="45"/>
  <c r="I113" i="45"/>
  <c r="G113" i="45"/>
  <c r="F113" i="45"/>
  <c r="E113" i="45"/>
  <c r="D113" i="45"/>
  <c r="N112" i="45"/>
  <c r="M112" i="45"/>
  <c r="E112" i="45"/>
  <c r="N111" i="45"/>
  <c r="M111" i="45"/>
  <c r="J111" i="45"/>
  <c r="E111" i="45"/>
  <c r="D111" i="45"/>
  <c r="N110" i="45"/>
  <c r="M110" i="45"/>
  <c r="L110" i="45"/>
  <c r="K110" i="45"/>
  <c r="J110" i="45"/>
  <c r="I110" i="45"/>
  <c r="G110" i="45"/>
  <c r="F110" i="45"/>
  <c r="E110" i="45"/>
  <c r="D110" i="45"/>
  <c r="N109" i="45"/>
  <c r="M109" i="45"/>
  <c r="J109" i="45"/>
  <c r="I109" i="45"/>
  <c r="F109" i="45"/>
  <c r="E109" i="45"/>
  <c r="D109" i="45"/>
  <c r="N108" i="45"/>
  <c r="M108" i="45"/>
  <c r="J108" i="45"/>
  <c r="I108" i="45"/>
  <c r="E108" i="45"/>
  <c r="D108" i="45"/>
  <c r="N107" i="45"/>
  <c r="M107" i="45"/>
  <c r="N106" i="45"/>
  <c r="M106" i="45"/>
  <c r="J106" i="45"/>
  <c r="E106" i="45"/>
  <c r="M116" i="45"/>
  <c r="K115" i="45"/>
  <c r="O114" i="45"/>
  <c r="K113" i="45"/>
  <c r="K111" i="45"/>
  <c r="K109" i="45"/>
  <c r="O108" i="45"/>
  <c r="J107" i="45"/>
  <c r="E107" i="45"/>
  <c r="F106" i="45"/>
  <c r="L13" i="45"/>
  <c r="J13" i="45"/>
  <c r="H13" i="45"/>
  <c r="D13" i="45"/>
  <c r="N13" i="42"/>
  <c r="K5" i="42"/>
  <c r="K14" i="42" s="1"/>
  <c r="N4" i="42"/>
  <c r="M4" i="42"/>
  <c r="L4" i="42"/>
  <c r="L13" i="42" s="1"/>
  <c r="K4" i="42"/>
  <c r="K13" i="42" s="1"/>
  <c r="J4" i="42"/>
  <c r="J5" i="42" s="1"/>
  <c r="I4" i="42"/>
  <c r="H4" i="42"/>
  <c r="H13" i="42" s="1"/>
  <c r="G4" i="42"/>
  <c r="G13" i="42" s="1"/>
  <c r="F4" i="42"/>
  <c r="F5" i="42" s="1"/>
  <c r="O25" i="43"/>
  <c r="N25" i="43"/>
  <c r="M25" i="43"/>
  <c r="L25" i="43"/>
  <c r="K25" i="43"/>
  <c r="J25" i="43"/>
  <c r="I25" i="43"/>
  <c r="H25" i="43"/>
  <c r="G25" i="43"/>
  <c r="F25" i="43"/>
  <c r="E25" i="43"/>
  <c r="D25" i="43"/>
  <c r="O24" i="43"/>
  <c r="N24" i="43"/>
  <c r="M24" i="43"/>
  <c r="L24" i="43"/>
  <c r="K24" i="43"/>
  <c r="J24" i="43"/>
  <c r="I24" i="43"/>
  <c r="H24" i="43"/>
  <c r="G24" i="43"/>
  <c r="F24" i="43"/>
  <c r="E24" i="43"/>
  <c r="D24" i="43"/>
  <c r="O23" i="43"/>
  <c r="N23" i="43"/>
  <c r="M23" i="43"/>
  <c r="L23" i="43"/>
  <c r="K23" i="43"/>
  <c r="J23" i="43"/>
  <c r="I23" i="43"/>
  <c r="H23" i="43"/>
  <c r="G23" i="43"/>
  <c r="F23" i="43"/>
  <c r="E23" i="43"/>
  <c r="D23" i="43"/>
  <c r="O22" i="43"/>
  <c r="N22" i="43"/>
  <c r="M22" i="43"/>
  <c r="L22" i="43"/>
  <c r="K22" i="43"/>
  <c r="J22" i="43"/>
  <c r="I22" i="43"/>
  <c r="H22" i="43"/>
  <c r="G22" i="43"/>
  <c r="F22" i="43"/>
  <c r="E22" i="43"/>
  <c r="D22" i="43"/>
  <c r="O21" i="43"/>
  <c r="N21" i="43"/>
  <c r="M21" i="43"/>
  <c r="L21" i="43"/>
  <c r="K21" i="43"/>
  <c r="J21" i="43"/>
  <c r="I21" i="43"/>
  <c r="H21" i="43"/>
  <c r="G21" i="43"/>
  <c r="F21" i="43"/>
  <c r="E21" i="43"/>
  <c r="D21" i="43"/>
  <c r="O20" i="43"/>
  <c r="N20" i="43"/>
  <c r="M20" i="43"/>
  <c r="L20" i="43"/>
  <c r="K20" i="43"/>
  <c r="J20" i="43"/>
  <c r="I20" i="43"/>
  <c r="H20" i="43"/>
  <c r="G20" i="43"/>
  <c r="F20" i="43"/>
  <c r="E20" i="43"/>
  <c r="D20" i="43"/>
  <c r="O19" i="43"/>
  <c r="N19" i="43"/>
  <c r="M19" i="43"/>
  <c r="L19" i="43"/>
  <c r="K19" i="43"/>
  <c r="J19" i="43"/>
  <c r="I19" i="43"/>
  <c r="H19" i="43"/>
  <c r="G19" i="43"/>
  <c r="F19" i="43"/>
  <c r="E19" i="43"/>
  <c r="D19" i="43"/>
  <c r="O18" i="43"/>
  <c r="N18" i="43"/>
  <c r="M18" i="43"/>
  <c r="L18" i="43"/>
  <c r="K18" i="43"/>
  <c r="J18" i="43"/>
  <c r="I18" i="43"/>
  <c r="H18" i="43"/>
  <c r="G18" i="43"/>
  <c r="F18" i="43"/>
  <c r="E18" i="43"/>
  <c r="D18" i="43"/>
  <c r="O17" i="43"/>
  <c r="N17" i="43"/>
  <c r="M17" i="43"/>
  <c r="L17" i="43"/>
  <c r="K17" i="43"/>
  <c r="J17" i="43"/>
  <c r="I17" i="43"/>
  <c r="H17" i="43"/>
  <c r="G17" i="43"/>
  <c r="F17" i="43"/>
  <c r="E17" i="43"/>
  <c r="D17" i="43"/>
  <c r="O16" i="43"/>
  <c r="N16" i="43"/>
  <c r="M16" i="43"/>
  <c r="L16" i="43"/>
  <c r="K16" i="43"/>
  <c r="J16" i="43"/>
  <c r="I16" i="43"/>
  <c r="H16" i="43"/>
  <c r="G16" i="43"/>
  <c r="F16" i="43"/>
  <c r="E16" i="43"/>
  <c r="D16" i="43"/>
  <c r="O15" i="43"/>
  <c r="N15" i="43"/>
  <c r="M15" i="43"/>
  <c r="L15" i="43"/>
  <c r="K15" i="43"/>
  <c r="J15" i="43"/>
  <c r="I15" i="43"/>
  <c r="H15" i="43"/>
  <c r="G15" i="43"/>
  <c r="F15" i="43"/>
  <c r="E15" i="43"/>
  <c r="D15" i="43"/>
  <c r="O14" i="43"/>
  <c r="N14" i="43"/>
  <c r="M14" i="43"/>
  <c r="L14" i="43"/>
  <c r="K14" i="43"/>
  <c r="J14" i="43"/>
  <c r="I14" i="43"/>
  <c r="H14" i="43"/>
  <c r="G14" i="43"/>
  <c r="F14" i="43"/>
  <c r="E14" i="43"/>
  <c r="D14" i="43"/>
  <c r="N181" i="42"/>
  <c r="M181" i="42"/>
  <c r="L181" i="42"/>
  <c r="K181" i="42"/>
  <c r="J181" i="42"/>
  <c r="I181" i="42"/>
  <c r="G181" i="42"/>
  <c r="F181" i="42"/>
  <c r="E181" i="42"/>
  <c r="D181" i="42"/>
  <c r="J180" i="42"/>
  <c r="I180" i="42"/>
  <c r="E180" i="42"/>
  <c r="D180" i="42"/>
  <c r="J179" i="42"/>
  <c r="I179" i="42"/>
  <c r="E179" i="42"/>
  <c r="D179" i="42"/>
  <c r="N178" i="42"/>
  <c r="M178" i="42"/>
  <c r="J178" i="42"/>
  <c r="I178" i="42"/>
  <c r="G178" i="42"/>
  <c r="F178" i="42"/>
  <c r="E178" i="42"/>
  <c r="D178" i="42"/>
  <c r="N177" i="42"/>
  <c r="M177" i="42"/>
  <c r="L177" i="42"/>
  <c r="J177" i="42"/>
  <c r="I177" i="42"/>
  <c r="G177" i="42"/>
  <c r="F177" i="42"/>
  <c r="E177" i="42"/>
  <c r="D177" i="42"/>
  <c r="N176" i="42"/>
  <c r="M176" i="42"/>
  <c r="E176" i="42"/>
  <c r="N175" i="42"/>
  <c r="M175" i="42"/>
  <c r="J175" i="42"/>
  <c r="E175" i="42"/>
  <c r="D175" i="42"/>
  <c r="N174" i="42"/>
  <c r="M174" i="42"/>
  <c r="L174" i="42"/>
  <c r="K174" i="42"/>
  <c r="J174" i="42"/>
  <c r="I174" i="42"/>
  <c r="G174" i="42"/>
  <c r="F174" i="42"/>
  <c r="E174" i="42"/>
  <c r="D174" i="42"/>
  <c r="N173" i="42"/>
  <c r="M173" i="42"/>
  <c r="J173" i="42"/>
  <c r="I173" i="42"/>
  <c r="F173" i="42"/>
  <c r="E173" i="42"/>
  <c r="D173" i="42"/>
  <c r="N172" i="42"/>
  <c r="M172" i="42"/>
  <c r="J172" i="42"/>
  <c r="I172" i="42"/>
  <c r="E172" i="42"/>
  <c r="D172" i="42"/>
  <c r="N171" i="42"/>
  <c r="M171" i="42"/>
  <c r="N170" i="42"/>
  <c r="M170" i="42"/>
  <c r="J170" i="42"/>
  <c r="E170" i="42"/>
  <c r="N165" i="42"/>
  <c r="M165" i="42"/>
  <c r="L165" i="42"/>
  <c r="K165" i="42"/>
  <c r="J165" i="42"/>
  <c r="I165" i="42"/>
  <c r="G165" i="42"/>
  <c r="F165" i="42"/>
  <c r="E165" i="42"/>
  <c r="D165" i="42"/>
  <c r="J164" i="42"/>
  <c r="I164" i="42"/>
  <c r="E164" i="42"/>
  <c r="D164" i="42"/>
  <c r="J163" i="42"/>
  <c r="I163" i="42"/>
  <c r="E163" i="42"/>
  <c r="D163" i="42"/>
  <c r="N162" i="42"/>
  <c r="M162" i="42"/>
  <c r="J162" i="42"/>
  <c r="I162" i="42"/>
  <c r="G162" i="42"/>
  <c r="F162" i="42"/>
  <c r="E162" i="42"/>
  <c r="D162" i="42"/>
  <c r="N161" i="42"/>
  <c r="M161" i="42"/>
  <c r="L161" i="42"/>
  <c r="J161" i="42"/>
  <c r="I161" i="42"/>
  <c r="G161" i="42"/>
  <c r="F161" i="42"/>
  <c r="E161" i="42"/>
  <c r="D161" i="42"/>
  <c r="N160" i="42"/>
  <c r="M160" i="42"/>
  <c r="E160" i="42"/>
  <c r="N159" i="42"/>
  <c r="M159" i="42"/>
  <c r="J159" i="42"/>
  <c r="E159" i="42"/>
  <c r="D159" i="42"/>
  <c r="N158" i="42"/>
  <c r="M158" i="42"/>
  <c r="L158" i="42"/>
  <c r="K158" i="42"/>
  <c r="J158" i="42"/>
  <c r="I158" i="42"/>
  <c r="G158" i="42"/>
  <c r="F158" i="42"/>
  <c r="E158" i="42"/>
  <c r="D158" i="42"/>
  <c r="N157" i="42"/>
  <c r="M157" i="42"/>
  <c r="J157" i="42"/>
  <c r="I157" i="42"/>
  <c r="F157" i="42"/>
  <c r="E157" i="42"/>
  <c r="D157" i="42"/>
  <c r="N156" i="42"/>
  <c r="M156" i="42"/>
  <c r="J156" i="42"/>
  <c r="I156" i="42"/>
  <c r="E156" i="42"/>
  <c r="D156" i="42"/>
  <c r="N155" i="42"/>
  <c r="M155" i="42"/>
  <c r="N154" i="42"/>
  <c r="M154" i="42"/>
  <c r="J154" i="42"/>
  <c r="E154" i="42"/>
  <c r="N149" i="42"/>
  <c r="M149" i="42"/>
  <c r="L149" i="42"/>
  <c r="K149" i="42"/>
  <c r="J149" i="42"/>
  <c r="I149" i="42"/>
  <c r="G149" i="42"/>
  <c r="F149" i="42"/>
  <c r="E149" i="42"/>
  <c r="D149" i="42"/>
  <c r="J148" i="42"/>
  <c r="I148" i="42"/>
  <c r="E148" i="42"/>
  <c r="D148" i="42"/>
  <c r="J147" i="42"/>
  <c r="I147" i="42"/>
  <c r="E147" i="42"/>
  <c r="D147" i="42"/>
  <c r="N146" i="42"/>
  <c r="M146" i="42"/>
  <c r="J146" i="42"/>
  <c r="I146" i="42"/>
  <c r="G146" i="42"/>
  <c r="F146" i="42"/>
  <c r="E146" i="42"/>
  <c r="D146" i="42"/>
  <c r="N145" i="42"/>
  <c r="M145" i="42"/>
  <c r="L145" i="42"/>
  <c r="J145" i="42"/>
  <c r="I145" i="42"/>
  <c r="G145" i="42"/>
  <c r="F145" i="42"/>
  <c r="E145" i="42"/>
  <c r="D145" i="42"/>
  <c r="N144" i="42"/>
  <c r="M144" i="42"/>
  <c r="E144" i="42"/>
  <c r="N143" i="42"/>
  <c r="M143" i="42"/>
  <c r="J143" i="42"/>
  <c r="E143" i="42"/>
  <c r="D143" i="42"/>
  <c r="N142" i="42"/>
  <c r="M142" i="42"/>
  <c r="L142" i="42"/>
  <c r="K142" i="42"/>
  <c r="J142" i="42"/>
  <c r="I142" i="42"/>
  <c r="G142" i="42"/>
  <c r="F142" i="42"/>
  <c r="E142" i="42"/>
  <c r="D142" i="42"/>
  <c r="N141" i="42"/>
  <c r="M141" i="42"/>
  <c r="J141" i="42"/>
  <c r="I141" i="42"/>
  <c r="F141" i="42"/>
  <c r="E141" i="42"/>
  <c r="D141" i="42"/>
  <c r="N140" i="42"/>
  <c r="M140" i="42"/>
  <c r="J140" i="42"/>
  <c r="I140" i="42"/>
  <c r="E140" i="42"/>
  <c r="D140" i="42"/>
  <c r="N139" i="42"/>
  <c r="M139" i="42"/>
  <c r="N138" i="42"/>
  <c r="M138" i="42"/>
  <c r="J138" i="42"/>
  <c r="E138" i="42"/>
  <c r="N133" i="42"/>
  <c r="M133" i="42"/>
  <c r="L133" i="42"/>
  <c r="K133" i="42"/>
  <c r="J133" i="42"/>
  <c r="I133" i="42"/>
  <c r="G133" i="42"/>
  <c r="F133" i="42"/>
  <c r="E133" i="42"/>
  <c r="D133" i="42"/>
  <c r="J132" i="42"/>
  <c r="I132" i="42"/>
  <c r="E132" i="42"/>
  <c r="D132" i="42"/>
  <c r="J131" i="42"/>
  <c r="I131" i="42"/>
  <c r="E131" i="42"/>
  <c r="D131" i="42"/>
  <c r="N130" i="42"/>
  <c r="M130" i="42"/>
  <c r="J130" i="42"/>
  <c r="I130" i="42"/>
  <c r="G130" i="42"/>
  <c r="F130" i="42"/>
  <c r="E130" i="42"/>
  <c r="D130" i="42"/>
  <c r="N129" i="42"/>
  <c r="M129" i="42"/>
  <c r="L129" i="42"/>
  <c r="J129" i="42"/>
  <c r="I129" i="42"/>
  <c r="G129" i="42"/>
  <c r="F129" i="42"/>
  <c r="E129" i="42"/>
  <c r="D129" i="42"/>
  <c r="N128" i="42"/>
  <c r="M128" i="42"/>
  <c r="E128" i="42"/>
  <c r="N127" i="42"/>
  <c r="M127" i="42"/>
  <c r="J127" i="42"/>
  <c r="E127" i="42"/>
  <c r="D127" i="42"/>
  <c r="N126" i="42"/>
  <c r="M126" i="42"/>
  <c r="L126" i="42"/>
  <c r="K126" i="42"/>
  <c r="J126" i="42"/>
  <c r="I126" i="42"/>
  <c r="G126" i="42"/>
  <c r="F126" i="42"/>
  <c r="E126" i="42"/>
  <c r="D126" i="42"/>
  <c r="N125" i="42"/>
  <c r="M125" i="42"/>
  <c r="J125" i="42"/>
  <c r="I125" i="42"/>
  <c r="F125" i="42"/>
  <c r="E125" i="42"/>
  <c r="D125" i="42"/>
  <c r="N124" i="42"/>
  <c r="M124" i="42"/>
  <c r="J124" i="42"/>
  <c r="I124" i="42"/>
  <c r="E124" i="42"/>
  <c r="D124" i="42"/>
  <c r="N123" i="42"/>
  <c r="M123" i="42"/>
  <c r="N122" i="42"/>
  <c r="M122" i="42"/>
  <c r="J122" i="42"/>
  <c r="E122" i="42"/>
  <c r="N117" i="42"/>
  <c r="M117" i="42"/>
  <c r="L117" i="42"/>
  <c r="K117" i="42"/>
  <c r="J117" i="42"/>
  <c r="I117" i="42"/>
  <c r="G117" i="42"/>
  <c r="F117" i="42"/>
  <c r="E117" i="42"/>
  <c r="D117" i="42"/>
  <c r="J116" i="42"/>
  <c r="I116" i="42"/>
  <c r="E116" i="42"/>
  <c r="D116" i="42"/>
  <c r="J115" i="42"/>
  <c r="I115" i="42"/>
  <c r="E115" i="42"/>
  <c r="D115" i="42"/>
  <c r="N114" i="42"/>
  <c r="M114" i="42"/>
  <c r="J114" i="42"/>
  <c r="I114" i="42"/>
  <c r="G114" i="42"/>
  <c r="F114" i="42"/>
  <c r="E114" i="42"/>
  <c r="D114" i="42"/>
  <c r="N113" i="42"/>
  <c r="M113" i="42"/>
  <c r="L113" i="42"/>
  <c r="J113" i="42"/>
  <c r="I113" i="42"/>
  <c r="G113" i="42"/>
  <c r="F113" i="42"/>
  <c r="E113" i="42"/>
  <c r="D113" i="42"/>
  <c r="N112" i="42"/>
  <c r="M112" i="42"/>
  <c r="E112" i="42"/>
  <c r="N111" i="42"/>
  <c r="M111" i="42"/>
  <c r="J111" i="42"/>
  <c r="E111" i="42"/>
  <c r="D111" i="42"/>
  <c r="N110" i="42"/>
  <c r="M110" i="42"/>
  <c r="L110" i="42"/>
  <c r="K110" i="42"/>
  <c r="J110" i="42"/>
  <c r="I110" i="42"/>
  <c r="G110" i="42"/>
  <c r="F110" i="42"/>
  <c r="E110" i="42"/>
  <c r="D110" i="42"/>
  <c r="N109" i="42"/>
  <c r="M109" i="42"/>
  <c r="J109" i="42"/>
  <c r="I109" i="42"/>
  <c r="F109" i="42"/>
  <c r="E109" i="42"/>
  <c r="D109" i="42"/>
  <c r="N108" i="42"/>
  <c r="M108" i="42"/>
  <c r="J108" i="42"/>
  <c r="I108" i="42"/>
  <c r="E108" i="42"/>
  <c r="D108" i="42"/>
  <c r="N107" i="42"/>
  <c r="M107" i="42"/>
  <c r="N106" i="42"/>
  <c r="M106" i="42"/>
  <c r="J106" i="42"/>
  <c r="E106" i="42"/>
  <c r="O34" i="42"/>
  <c r="O117" i="42" s="1"/>
  <c r="N34" i="42"/>
  <c r="M34" i="42"/>
  <c r="L34" i="42"/>
  <c r="K34" i="42"/>
  <c r="J34" i="42"/>
  <c r="I34" i="42"/>
  <c r="H34" i="42"/>
  <c r="H117" i="42" s="1"/>
  <c r="G34" i="42"/>
  <c r="F34" i="42"/>
  <c r="E34" i="42"/>
  <c r="D34" i="42"/>
  <c r="O33" i="42"/>
  <c r="O116" i="42" s="1"/>
  <c r="N33" i="42"/>
  <c r="N116" i="42" s="1"/>
  <c r="M33" i="42"/>
  <c r="M116" i="42" s="1"/>
  <c r="L33" i="42"/>
  <c r="L116" i="42" s="1"/>
  <c r="K33" i="42"/>
  <c r="K116" i="42" s="1"/>
  <c r="J33" i="42"/>
  <c r="I33" i="42"/>
  <c r="H33" i="42"/>
  <c r="H116" i="42" s="1"/>
  <c r="G33" i="42"/>
  <c r="G116" i="42" s="1"/>
  <c r="F33" i="42"/>
  <c r="F116" i="42" s="1"/>
  <c r="E33" i="42"/>
  <c r="D33" i="42"/>
  <c r="O32" i="42"/>
  <c r="O115" i="42" s="1"/>
  <c r="N32" i="42"/>
  <c r="N115" i="42" s="1"/>
  <c r="M32" i="42"/>
  <c r="M115" i="42" s="1"/>
  <c r="L32" i="42"/>
  <c r="L115" i="42" s="1"/>
  <c r="K32" i="42"/>
  <c r="K115" i="42" s="1"/>
  <c r="J32" i="42"/>
  <c r="I32" i="42"/>
  <c r="H32" i="42"/>
  <c r="H115" i="42" s="1"/>
  <c r="G32" i="42"/>
  <c r="G115" i="42" s="1"/>
  <c r="F32" i="42"/>
  <c r="F115" i="42" s="1"/>
  <c r="E32" i="42"/>
  <c r="D32" i="42"/>
  <c r="O31" i="42"/>
  <c r="O114" i="42" s="1"/>
  <c r="N31" i="42"/>
  <c r="M31" i="42"/>
  <c r="L31" i="42"/>
  <c r="L114" i="42" s="1"/>
  <c r="K31" i="42"/>
  <c r="K114" i="42" s="1"/>
  <c r="J31" i="42"/>
  <c r="I31" i="42"/>
  <c r="H31" i="42"/>
  <c r="H114" i="42" s="1"/>
  <c r="G31" i="42"/>
  <c r="F31" i="42"/>
  <c r="E31" i="42"/>
  <c r="D31" i="42"/>
  <c r="O30" i="42"/>
  <c r="O113" i="42" s="1"/>
  <c r="N30" i="42"/>
  <c r="M30" i="42"/>
  <c r="L30" i="42"/>
  <c r="K30" i="42"/>
  <c r="K113" i="42" s="1"/>
  <c r="J30" i="42"/>
  <c r="I30" i="42"/>
  <c r="H30" i="42"/>
  <c r="H113" i="42" s="1"/>
  <c r="G30" i="42"/>
  <c r="F30" i="42"/>
  <c r="E30" i="42"/>
  <c r="D30" i="42"/>
  <c r="O29" i="42"/>
  <c r="O112" i="42" s="1"/>
  <c r="N29" i="42"/>
  <c r="M29" i="42"/>
  <c r="L29" i="42"/>
  <c r="L112" i="42" s="1"/>
  <c r="K29" i="42"/>
  <c r="K112" i="42" s="1"/>
  <c r="J29" i="42"/>
  <c r="J112" i="42" s="1"/>
  <c r="I29" i="42"/>
  <c r="I112" i="42" s="1"/>
  <c r="H29" i="42"/>
  <c r="H112" i="42" s="1"/>
  <c r="G29" i="42"/>
  <c r="G112" i="42" s="1"/>
  <c r="F29" i="42"/>
  <c r="F112" i="42" s="1"/>
  <c r="E29" i="42"/>
  <c r="D29" i="42"/>
  <c r="D112" i="42" s="1"/>
  <c r="O28" i="42"/>
  <c r="O111" i="42" s="1"/>
  <c r="N28" i="42"/>
  <c r="M28" i="42"/>
  <c r="L28" i="42"/>
  <c r="L111" i="42" s="1"/>
  <c r="K28" i="42"/>
  <c r="K111" i="42" s="1"/>
  <c r="J28" i="42"/>
  <c r="I28" i="42"/>
  <c r="I111" i="42" s="1"/>
  <c r="H28" i="42"/>
  <c r="H111" i="42" s="1"/>
  <c r="G28" i="42"/>
  <c r="G111" i="42" s="1"/>
  <c r="F28" i="42"/>
  <c r="F111" i="42" s="1"/>
  <c r="E28" i="42"/>
  <c r="D28" i="42"/>
  <c r="O27" i="42"/>
  <c r="O110" i="42" s="1"/>
  <c r="N27" i="42"/>
  <c r="M27" i="42"/>
  <c r="L27" i="42"/>
  <c r="K27" i="42"/>
  <c r="J27" i="42"/>
  <c r="I27" i="42"/>
  <c r="H27" i="42"/>
  <c r="H110" i="42" s="1"/>
  <c r="G27" i="42"/>
  <c r="F27" i="42"/>
  <c r="E27" i="42"/>
  <c r="D27" i="42"/>
  <c r="O26" i="42"/>
  <c r="O109" i="42" s="1"/>
  <c r="N26" i="42"/>
  <c r="M26" i="42"/>
  <c r="L26" i="42"/>
  <c r="L109" i="42" s="1"/>
  <c r="K26" i="42"/>
  <c r="K109" i="42" s="1"/>
  <c r="J26" i="42"/>
  <c r="I26" i="42"/>
  <c r="H26" i="42"/>
  <c r="H109" i="42" s="1"/>
  <c r="G26" i="42"/>
  <c r="G109" i="42" s="1"/>
  <c r="F26" i="42"/>
  <c r="E26" i="42"/>
  <c r="D26" i="42"/>
  <c r="O25" i="42"/>
  <c r="O108" i="42" s="1"/>
  <c r="N25" i="42"/>
  <c r="M25" i="42"/>
  <c r="L25" i="42"/>
  <c r="L108" i="42" s="1"/>
  <c r="K25" i="42"/>
  <c r="K108" i="42" s="1"/>
  <c r="J25" i="42"/>
  <c r="I25" i="42"/>
  <c r="H25" i="42"/>
  <c r="H108" i="42" s="1"/>
  <c r="G25" i="42"/>
  <c r="G108" i="42" s="1"/>
  <c r="F25" i="42"/>
  <c r="F108" i="42" s="1"/>
  <c r="E25" i="42"/>
  <c r="D25" i="42"/>
  <c r="O24" i="42"/>
  <c r="O107" i="42" s="1"/>
  <c r="N24" i="42"/>
  <c r="M24" i="42"/>
  <c r="L24" i="42"/>
  <c r="L107" i="42" s="1"/>
  <c r="K24" i="42"/>
  <c r="K107" i="42" s="1"/>
  <c r="J24" i="42"/>
  <c r="J107" i="42" s="1"/>
  <c r="I24" i="42"/>
  <c r="I107" i="42" s="1"/>
  <c r="H24" i="42"/>
  <c r="H107" i="42" s="1"/>
  <c r="G24" i="42"/>
  <c r="G107" i="42" s="1"/>
  <c r="F24" i="42"/>
  <c r="F107" i="42" s="1"/>
  <c r="E24" i="42"/>
  <c r="E107" i="42" s="1"/>
  <c r="D24" i="42"/>
  <c r="D107" i="42" s="1"/>
  <c r="O23" i="42"/>
  <c r="O106" i="42" s="1"/>
  <c r="N23" i="42"/>
  <c r="N35" i="42" s="1"/>
  <c r="G49" i="42" s="1"/>
  <c r="G132" i="42" s="1"/>
  <c r="M23" i="42"/>
  <c r="M35" i="42" s="1"/>
  <c r="F48" i="42" s="1"/>
  <c r="F131" i="42" s="1"/>
  <c r="L23" i="42"/>
  <c r="L106" i="42" s="1"/>
  <c r="K23" i="42"/>
  <c r="K106" i="42" s="1"/>
  <c r="J23" i="42"/>
  <c r="J35" i="42" s="1"/>
  <c r="G45" i="42" s="1"/>
  <c r="G128" i="42" s="1"/>
  <c r="I23" i="42"/>
  <c r="I106" i="42" s="1"/>
  <c r="H23" i="42"/>
  <c r="H106" i="42" s="1"/>
  <c r="G23" i="42"/>
  <c r="G106" i="42" s="1"/>
  <c r="F23" i="42"/>
  <c r="F106" i="42" s="1"/>
  <c r="E23" i="42"/>
  <c r="E35" i="42" s="1"/>
  <c r="N40" i="42" s="1"/>
  <c r="D23" i="42"/>
  <c r="D106" i="42" s="1"/>
  <c r="E4" i="42"/>
  <c r="E13" i="42" s="1"/>
  <c r="D4" i="42"/>
  <c r="D13" i="42" s="1"/>
  <c r="E13" i="45" l="1"/>
  <c r="C55" i="51"/>
  <c r="J37" i="51"/>
  <c r="L5" i="42"/>
  <c r="L6" i="42" s="1"/>
  <c r="L15" i="42" s="1"/>
  <c r="F13" i="42"/>
  <c r="F5" i="45"/>
  <c r="F6" i="45" s="1"/>
  <c r="F7" i="45" s="1"/>
  <c r="F8" i="45" s="1"/>
  <c r="G5" i="42"/>
  <c r="G14" i="42" s="1"/>
  <c r="J13" i="42"/>
  <c r="N13" i="45"/>
  <c r="P58" i="43"/>
  <c r="J36" i="51"/>
  <c r="F35" i="51"/>
  <c r="C44" i="51" s="1"/>
  <c r="J35" i="51"/>
  <c r="P30" i="45"/>
  <c r="P25" i="45"/>
  <c r="P14" i="46"/>
  <c r="P15" i="46"/>
  <c r="P16" i="46"/>
  <c r="P17" i="46"/>
  <c r="P18" i="46"/>
  <c r="P19" i="46"/>
  <c r="P20" i="46"/>
  <c r="P21" i="46"/>
  <c r="P22" i="46"/>
  <c r="P23" i="46"/>
  <c r="P24" i="46"/>
  <c r="P25" i="46"/>
  <c r="P25" i="42"/>
  <c r="P26" i="42"/>
  <c r="P27" i="42"/>
  <c r="P28" i="42"/>
  <c r="P31" i="42"/>
  <c r="P32" i="42"/>
  <c r="P33" i="42"/>
  <c r="I13" i="42"/>
  <c r="I5" i="42"/>
  <c r="G40" i="42"/>
  <c r="G123" i="42" s="1"/>
  <c r="K40" i="42"/>
  <c r="K123" i="42" s="1"/>
  <c r="O40" i="42"/>
  <c r="O123" i="42" s="1"/>
  <c r="H40" i="42"/>
  <c r="H123" i="42" s="1"/>
  <c r="L40" i="42"/>
  <c r="L123" i="42" s="1"/>
  <c r="E40" i="42"/>
  <c r="E123" i="42" s="1"/>
  <c r="I40" i="42"/>
  <c r="I123" i="42" s="1"/>
  <c r="M40" i="42"/>
  <c r="F6" i="42"/>
  <c r="F14" i="42"/>
  <c r="J6" i="42"/>
  <c r="J14" i="42"/>
  <c r="N35" i="45"/>
  <c r="H49" i="45" s="1"/>
  <c r="E35" i="45"/>
  <c r="L40" i="45" s="1"/>
  <c r="L123" i="45" s="1"/>
  <c r="J40" i="42"/>
  <c r="J123" i="42" s="1"/>
  <c r="H49" i="42"/>
  <c r="H132" i="42" s="1"/>
  <c r="L49" i="42"/>
  <c r="L132" i="42" s="1"/>
  <c r="D49" i="42"/>
  <c r="E49" i="42"/>
  <c r="I49" i="42"/>
  <c r="M49" i="42"/>
  <c r="M132" i="42" s="1"/>
  <c r="F49" i="42"/>
  <c r="F132" i="42" s="1"/>
  <c r="J49" i="42"/>
  <c r="N49" i="42"/>
  <c r="N132" i="42" s="1"/>
  <c r="K49" i="42"/>
  <c r="K132" i="42" s="1"/>
  <c r="G48" i="42"/>
  <c r="G131" i="42" s="1"/>
  <c r="K48" i="42"/>
  <c r="K131" i="42" s="1"/>
  <c r="O48" i="42"/>
  <c r="O131" i="42" s="1"/>
  <c r="H48" i="42"/>
  <c r="H131" i="42" s="1"/>
  <c r="L48" i="42"/>
  <c r="L131" i="42" s="1"/>
  <c r="E48" i="42"/>
  <c r="I48" i="42"/>
  <c r="M48" i="42"/>
  <c r="M131" i="42" s="1"/>
  <c r="H45" i="42"/>
  <c r="H128" i="42" s="1"/>
  <c r="L45" i="42"/>
  <c r="L128" i="42" s="1"/>
  <c r="E45" i="42"/>
  <c r="I45" i="42"/>
  <c r="I128" i="42" s="1"/>
  <c r="M45" i="42"/>
  <c r="F45" i="42"/>
  <c r="F128" i="42" s="1"/>
  <c r="J45" i="42"/>
  <c r="J128" i="42" s="1"/>
  <c r="N45" i="42"/>
  <c r="G6" i="42"/>
  <c r="N48" i="42"/>
  <c r="N131" i="42" s="1"/>
  <c r="O45" i="42"/>
  <c r="O128" i="42" s="1"/>
  <c r="F40" i="42"/>
  <c r="F123" i="42" s="1"/>
  <c r="M13" i="42"/>
  <c r="M5" i="42"/>
  <c r="H5" i="42"/>
  <c r="K6" i="42"/>
  <c r="O49" i="42"/>
  <c r="O132" i="42" s="1"/>
  <c r="J48" i="42"/>
  <c r="K45" i="42"/>
  <c r="K128" i="42" s="1"/>
  <c r="N5" i="42"/>
  <c r="P90" i="43"/>
  <c r="P74" i="43"/>
  <c r="P42" i="43"/>
  <c r="P74" i="46"/>
  <c r="P58" i="46"/>
  <c r="P42" i="46"/>
  <c r="O40" i="45"/>
  <c r="H6" i="45"/>
  <c r="H7" i="45" s="1"/>
  <c r="H8" i="45" s="1"/>
  <c r="H14" i="45"/>
  <c r="I13" i="45"/>
  <c r="G5" i="45"/>
  <c r="G6" i="45" s="1"/>
  <c r="G7" i="45" s="1"/>
  <c r="G8" i="45" s="1"/>
  <c r="K5" i="45"/>
  <c r="K6" i="45" s="1"/>
  <c r="K7" i="45" s="1"/>
  <c r="K8" i="45" s="1"/>
  <c r="M13" i="45"/>
  <c r="P34" i="45"/>
  <c r="J35" i="45"/>
  <c r="G49" i="45"/>
  <c r="H40" i="45"/>
  <c r="H123" i="45" s="1"/>
  <c r="M40" i="45"/>
  <c r="D40" i="45"/>
  <c r="P33" i="45"/>
  <c r="P31" i="45"/>
  <c r="M35" i="45"/>
  <c r="P26" i="45"/>
  <c r="P90" i="46"/>
  <c r="C56" i="51"/>
  <c r="D55" i="51"/>
  <c r="E55" i="51" s="1"/>
  <c r="C46" i="51"/>
  <c r="C53" i="51"/>
  <c r="F39" i="51"/>
  <c r="C57" i="51"/>
  <c r="F38" i="51"/>
  <c r="D54" i="51"/>
  <c r="C45" i="51"/>
  <c r="C54" i="51"/>
  <c r="L19" i="48"/>
  <c r="L17" i="48"/>
  <c r="L6" i="48"/>
  <c r="L7" i="48"/>
  <c r="L18" i="48"/>
  <c r="L20" i="48"/>
  <c r="L10" i="48"/>
  <c r="L8" i="48"/>
  <c r="L9" i="48"/>
  <c r="L16" i="48"/>
  <c r="P32" i="45"/>
  <c r="G35" i="45"/>
  <c r="P112" i="45"/>
  <c r="L14" i="45"/>
  <c r="D14" i="45"/>
  <c r="F15" i="45"/>
  <c r="N15" i="45"/>
  <c r="J15" i="45"/>
  <c r="O123" i="45"/>
  <c r="P117" i="45"/>
  <c r="K35" i="45"/>
  <c r="G106" i="45"/>
  <c r="P109" i="45"/>
  <c r="F14" i="45"/>
  <c r="I35" i="45"/>
  <c r="I106" i="45"/>
  <c r="P27" i="45"/>
  <c r="P28" i="45"/>
  <c r="P29" i="45"/>
  <c r="F35" i="45"/>
  <c r="J14" i="45"/>
  <c r="N14" i="45"/>
  <c r="P107" i="45"/>
  <c r="P24" i="45"/>
  <c r="O35" i="45"/>
  <c r="P114" i="45"/>
  <c r="P110" i="45"/>
  <c r="P23" i="45"/>
  <c r="D35" i="45"/>
  <c r="H35" i="45"/>
  <c r="L35" i="45"/>
  <c r="P108" i="45"/>
  <c r="P113" i="45"/>
  <c r="P115" i="45"/>
  <c r="P116" i="45"/>
  <c r="P111" i="45"/>
  <c r="P18" i="43"/>
  <c r="P15" i="43"/>
  <c r="P20" i="43"/>
  <c r="O4" i="43"/>
  <c r="H75" i="41" s="1"/>
  <c r="P14" i="43"/>
  <c r="P22" i="43"/>
  <c r="P23" i="43"/>
  <c r="P17" i="43"/>
  <c r="P25" i="43"/>
  <c r="P21" i="43"/>
  <c r="P19" i="43"/>
  <c r="P24" i="43"/>
  <c r="P16" i="43"/>
  <c r="P112" i="42"/>
  <c r="P110" i="42"/>
  <c r="D45" i="42"/>
  <c r="D128" i="42" s="1"/>
  <c r="P29" i="42"/>
  <c r="P30" i="42"/>
  <c r="D40" i="42"/>
  <c r="P34" i="42"/>
  <c r="F35" i="42"/>
  <c r="D48" i="42"/>
  <c r="E5" i="42"/>
  <c r="E14" i="42" s="1"/>
  <c r="H35" i="42"/>
  <c r="G35" i="42"/>
  <c r="K35" i="42"/>
  <c r="O35" i="42"/>
  <c r="P114" i="42"/>
  <c r="D5" i="42"/>
  <c r="D14" i="42" s="1"/>
  <c r="P106" i="42"/>
  <c r="P23" i="42"/>
  <c r="D35" i="42"/>
  <c r="L35" i="42"/>
  <c r="P107" i="42"/>
  <c r="P24" i="42"/>
  <c r="I35" i="42"/>
  <c r="P111" i="42"/>
  <c r="P116" i="42"/>
  <c r="P109" i="42"/>
  <c r="P113" i="42"/>
  <c r="P115" i="42"/>
  <c r="P108" i="42"/>
  <c r="P117" i="42"/>
  <c r="I40" i="45" l="1"/>
  <c r="I123" i="45" s="1"/>
  <c r="K40" i="45"/>
  <c r="K123" i="45" s="1"/>
  <c r="G40" i="45"/>
  <c r="G123" i="45" s="1"/>
  <c r="D53" i="51"/>
  <c r="J40" i="45"/>
  <c r="J123" i="45" s="1"/>
  <c r="E40" i="45"/>
  <c r="E123" i="45" s="1"/>
  <c r="E134" i="45" s="1"/>
  <c r="M49" i="45"/>
  <c r="L7" i="42"/>
  <c r="L16" i="42" s="1"/>
  <c r="N40" i="45"/>
  <c r="F40" i="45"/>
  <c r="F123" i="45" s="1"/>
  <c r="L14" i="42"/>
  <c r="P26" i="46"/>
  <c r="P106" i="45"/>
  <c r="O13" i="45"/>
  <c r="P132" i="42"/>
  <c r="P131" i="42"/>
  <c r="F39" i="42"/>
  <c r="F122" i="42" s="1"/>
  <c r="J39" i="42"/>
  <c r="N39" i="42"/>
  <c r="G39" i="42"/>
  <c r="G122" i="42" s="1"/>
  <c r="K39" i="42"/>
  <c r="K122" i="42" s="1"/>
  <c r="O39" i="42"/>
  <c r="O122" i="42" s="1"/>
  <c r="H39" i="42"/>
  <c r="H122" i="42" s="1"/>
  <c r="L39" i="42"/>
  <c r="L122" i="42" s="1"/>
  <c r="M39" i="42"/>
  <c r="I39" i="42"/>
  <c r="I122" i="42" s="1"/>
  <c r="E39" i="42"/>
  <c r="H41" i="42"/>
  <c r="H124" i="42" s="1"/>
  <c r="L41" i="42"/>
  <c r="L124" i="42" s="1"/>
  <c r="E41" i="42"/>
  <c r="I41" i="42"/>
  <c r="M41" i="42"/>
  <c r="F41" i="42"/>
  <c r="F124" i="42" s="1"/>
  <c r="J41" i="42"/>
  <c r="N41" i="42"/>
  <c r="G41" i="42"/>
  <c r="G124" i="42" s="1"/>
  <c r="K41" i="42"/>
  <c r="K124" i="42" s="1"/>
  <c r="O41" i="42"/>
  <c r="O124" i="42" s="1"/>
  <c r="J15" i="42"/>
  <c r="J7" i="42"/>
  <c r="F43" i="42"/>
  <c r="J43" i="42"/>
  <c r="N43" i="42"/>
  <c r="G43" i="42"/>
  <c r="K43" i="42"/>
  <c r="O43" i="42"/>
  <c r="O126" i="42" s="1"/>
  <c r="H43" i="42"/>
  <c r="H126" i="42" s="1"/>
  <c r="L43" i="42"/>
  <c r="M43" i="42"/>
  <c r="E43" i="42"/>
  <c r="I43" i="42"/>
  <c r="D49" i="45"/>
  <c r="N49" i="45"/>
  <c r="I49" i="45"/>
  <c r="N6" i="42"/>
  <c r="N5" i="36" s="1"/>
  <c r="N5" i="46" s="1"/>
  <c r="O5" i="46" s="1"/>
  <c r="N14" i="42"/>
  <c r="N4" i="36"/>
  <c r="N4" i="46" s="1"/>
  <c r="O4" i="46" s="1"/>
  <c r="H6" i="42"/>
  <c r="H14" i="42"/>
  <c r="L8" i="42"/>
  <c r="L17" i="42" s="1"/>
  <c r="K15" i="42"/>
  <c r="K7" i="42"/>
  <c r="M6" i="42"/>
  <c r="M14" i="42"/>
  <c r="E50" i="42"/>
  <c r="I50" i="42"/>
  <c r="M50" i="42"/>
  <c r="F50" i="42"/>
  <c r="J50" i="42"/>
  <c r="N50" i="42"/>
  <c r="G50" i="42"/>
  <c r="K50" i="42"/>
  <c r="O50" i="42"/>
  <c r="O133" i="42" s="1"/>
  <c r="H50" i="42"/>
  <c r="H133" i="42" s="1"/>
  <c r="L50" i="42"/>
  <c r="D50" i="42"/>
  <c r="P40" i="42"/>
  <c r="D123" i="42"/>
  <c r="P123" i="42" s="1"/>
  <c r="P128" i="42"/>
  <c r="O49" i="45"/>
  <c r="J49" i="45"/>
  <c r="E49" i="45"/>
  <c r="L49" i="45"/>
  <c r="L132" i="45" s="1"/>
  <c r="G15" i="42"/>
  <c r="G7" i="42"/>
  <c r="F15" i="42"/>
  <c r="F7" i="42"/>
  <c r="G44" i="42"/>
  <c r="G127" i="42" s="1"/>
  <c r="K44" i="42"/>
  <c r="K127" i="42" s="1"/>
  <c r="O44" i="42"/>
  <c r="O127" i="42" s="1"/>
  <c r="H44" i="42"/>
  <c r="H127" i="42" s="1"/>
  <c r="L44" i="42"/>
  <c r="L127" i="42" s="1"/>
  <c r="E44" i="42"/>
  <c r="I44" i="42"/>
  <c r="I127" i="42" s="1"/>
  <c r="M44" i="42"/>
  <c r="F44" i="42"/>
  <c r="F127" i="42" s="1"/>
  <c r="J44" i="42"/>
  <c r="N44" i="42"/>
  <c r="E42" i="42"/>
  <c r="I42" i="42"/>
  <c r="M42" i="42"/>
  <c r="F42" i="42"/>
  <c r="J42" i="42"/>
  <c r="N42" i="42"/>
  <c r="G42" i="42"/>
  <c r="G125" i="42" s="1"/>
  <c r="K42" i="42"/>
  <c r="K125" i="42" s="1"/>
  <c r="O42" i="42"/>
  <c r="O125" i="42" s="1"/>
  <c r="L42" i="42"/>
  <c r="L125" i="42" s="1"/>
  <c r="H42" i="42"/>
  <c r="H125" i="42" s="1"/>
  <c r="F47" i="42"/>
  <c r="J47" i="42"/>
  <c r="N47" i="42"/>
  <c r="G47" i="42"/>
  <c r="K47" i="42"/>
  <c r="K130" i="42" s="1"/>
  <c r="O47" i="42"/>
  <c r="O130" i="42" s="1"/>
  <c r="H47" i="42"/>
  <c r="H130" i="42" s="1"/>
  <c r="L47" i="42"/>
  <c r="L130" i="42" s="1"/>
  <c r="E47" i="42"/>
  <c r="I47" i="42"/>
  <c r="M47" i="42"/>
  <c r="E46" i="42"/>
  <c r="I46" i="42"/>
  <c r="M46" i="42"/>
  <c r="F46" i="42"/>
  <c r="J46" i="42"/>
  <c r="N46" i="42"/>
  <c r="G46" i="42"/>
  <c r="K46" i="42"/>
  <c r="K129" i="42" s="1"/>
  <c r="O46" i="42"/>
  <c r="O129" i="42" s="1"/>
  <c r="L46" i="42"/>
  <c r="H46" i="42"/>
  <c r="H129" i="42" s="1"/>
  <c r="K49" i="45"/>
  <c r="F49" i="45"/>
  <c r="I6" i="42"/>
  <c r="I14" i="42"/>
  <c r="H91" i="41"/>
  <c r="G39" i="45"/>
  <c r="K39" i="45"/>
  <c r="O39" i="45"/>
  <c r="H39" i="45"/>
  <c r="L39" i="45"/>
  <c r="E39" i="45"/>
  <c r="I39" i="45"/>
  <c r="M39" i="45"/>
  <c r="N39" i="45"/>
  <c r="D39" i="45"/>
  <c r="F39" i="45"/>
  <c r="J39" i="45"/>
  <c r="E45" i="45"/>
  <c r="I45" i="45"/>
  <c r="I128" i="45" s="1"/>
  <c r="M45" i="45"/>
  <c r="F45" i="45"/>
  <c r="F128" i="45" s="1"/>
  <c r="J45" i="45"/>
  <c r="J128" i="45" s="1"/>
  <c r="J134" i="45" s="1"/>
  <c r="N45" i="45"/>
  <c r="G45" i="45"/>
  <c r="G128" i="45" s="1"/>
  <c r="K45" i="45"/>
  <c r="K128" i="45" s="1"/>
  <c r="O45" i="45"/>
  <c r="O128" i="45" s="1"/>
  <c r="L45" i="45"/>
  <c r="L128" i="45" s="1"/>
  <c r="H45" i="45"/>
  <c r="H128" i="45" s="1"/>
  <c r="D45" i="45"/>
  <c r="E41" i="45"/>
  <c r="I41" i="45"/>
  <c r="M41" i="45"/>
  <c r="F41" i="45"/>
  <c r="F124" i="45" s="1"/>
  <c r="J41" i="45"/>
  <c r="N41" i="45"/>
  <c r="D41" i="45"/>
  <c r="G41" i="45"/>
  <c r="G124" i="45" s="1"/>
  <c r="K41" i="45"/>
  <c r="O41" i="45"/>
  <c r="O124" i="45" s="1"/>
  <c r="H41" i="45"/>
  <c r="L41" i="45"/>
  <c r="G47" i="45"/>
  <c r="K47" i="45"/>
  <c r="K130" i="45" s="1"/>
  <c r="O47" i="45"/>
  <c r="O130" i="45" s="1"/>
  <c r="H47" i="45"/>
  <c r="H130" i="45" s="1"/>
  <c r="L47" i="45"/>
  <c r="D47" i="45"/>
  <c r="E47" i="45"/>
  <c r="I47" i="45"/>
  <c r="M47" i="45"/>
  <c r="F47" i="45"/>
  <c r="J47" i="45"/>
  <c r="N47" i="45"/>
  <c r="H44" i="45"/>
  <c r="L44" i="45"/>
  <c r="L127" i="45" s="1"/>
  <c r="E44" i="45"/>
  <c r="I44" i="45"/>
  <c r="I127" i="45" s="1"/>
  <c r="M44" i="45"/>
  <c r="F44" i="45"/>
  <c r="F127" i="45" s="1"/>
  <c r="J44" i="45"/>
  <c r="N44" i="45"/>
  <c r="G44" i="45"/>
  <c r="K44" i="45"/>
  <c r="K127" i="45" s="1"/>
  <c r="D44" i="45"/>
  <c r="O44" i="45"/>
  <c r="O127" i="45" s="1"/>
  <c r="F46" i="45"/>
  <c r="J46" i="45"/>
  <c r="N46" i="45"/>
  <c r="G46" i="45"/>
  <c r="K46" i="45"/>
  <c r="O46" i="45"/>
  <c r="O129" i="45" s="1"/>
  <c r="H46" i="45"/>
  <c r="H129" i="45" s="1"/>
  <c r="L46" i="45"/>
  <c r="D46" i="45"/>
  <c r="E46" i="45"/>
  <c r="I46" i="45"/>
  <c r="M46" i="45"/>
  <c r="F42" i="45"/>
  <c r="J42" i="45"/>
  <c r="N42" i="45"/>
  <c r="D42" i="45"/>
  <c r="G42" i="45"/>
  <c r="G125" i="45" s="1"/>
  <c r="K42" i="45"/>
  <c r="K125" i="45" s="1"/>
  <c r="O42" i="45"/>
  <c r="O125" i="45" s="1"/>
  <c r="H42" i="45"/>
  <c r="H125" i="45" s="1"/>
  <c r="L42" i="45"/>
  <c r="L125" i="45" s="1"/>
  <c r="M42" i="45"/>
  <c r="E42" i="45"/>
  <c r="I42" i="45"/>
  <c r="H48" i="45"/>
  <c r="H131" i="45" s="1"/>
  <c r="L48" i="45"/>
  <c r="L131" i="45" s="1"/>
  <c r="D48" i="45"/>
  <c r="E48" i="45"/>
  <c r="I48" i="45"/>
  <c r="M48" i="45"/>
  <c r="M131" i="45" s="1"/>
  <c r="F48" i="45"/>
  <c r="F131" i="45" s="1"/>
  <c r="J48" i="45"/>
  <c r="N48" i="45"/>
  <c r="N131" i="45" s="1"/>
  <c r="K48" i="45"/>
  <c r="K131" i="45" s="1"/>
  <c r="O48" i="45"/>
  <c r="O131" i="45" s="1"/>
  <c r="G48" i="45"/>
  <c r="G131" i="45" s="1"/>
  <c r="G43" i="45"/>
  <c r="K43" i="45"/>
  <c r="O43" i="45"/>
  <c r="D43" i="45"/>
  <c r="H43" i="45"/>
  <c r="L43" i="45"/>
  <c r="E43" i="45"/>
  <c r="I43" i="45"/>
  <c r="M43" i="45"/>
  <c r="F43" i="45"/>
  <c r="J43" i="45"/>
  <c r="N43" i="45"/>
  <c r="F50" i="45"/>
  <c r="J50" i="45"/>
  <c r="N50" i="45"/>
  <c r="O50" i="45"/>
  <c r="O133" i="45" s="1"/>
  <c r="G50" i="45"/>
  <c r="K50" i="45"/>
  <c r="D50" i="45"/>
  <c r="H50" i="45"/>
  <c r="H133" i="45" s="1"/>
  <c r="P133" i="45" s="1"/>
  <c r="L50" i="45"/>
  <c r="E50" i="45"/>
  <c r="I50" i="45"/>
  <c r="M50" i="45"/>
  <c r="C48" i="51"/>
  <c r="D57" i="51"/>
  <c r="E57" i="51" s="1"/>
  <c r="C47" i="51"/>
  <c r="D56" i="51"/>
  <c r="E56" i="51" s="1"/>
  <c r="E54" i="51"/>
  <c r="E53" i="51"/>
  <c r="H89" i="41"/>
  <c r="H90" i="41"/>
  <c r="H92" i="41"/>
  <c r="H88" i="41"/>
  <c r="P118" i="45"/>
  <c r="E14" i="45"/>
  <c r="K124" i="45"/>
  <c r="H124" i="45"/>
  <c r="L124" i="45"/>
  <c r="D15" i="45"/>
  <c r="H126" i="45"/>
  <c r="O126" i="45"/>
  <c r="M14" i="45"/>
  <c r="L15" i="45"/>
  <c r="G14" i="45"/>
  <c r="D123" i="45"/>
  <c r="P123" i="45" s="1"/>
  <c r="P40" i="45"/>
  <c r="N16" i="45"/>
  <c r="N17" i="45"/>
  <c r="O132" i="45"/>
  <c r="K132" i="45"/>
  <c r="G132" i="45"/>
  <c r="N132" i="45"/>
  <c r="N134" i="45" s="1"/>
  <c r="F132" i="45"/>
  <c r="M132" i="45"/>
  <c r="H132" i="45"/>
  <c r="I14" i="45"/>
  <c r="H15" i="45"/>
  <c r="J16" i="45"/>
  <c r="J17" i="45"/>
  <c r="D128" i="45"/>
  <c r="L130" i="45"/>
  <c r="H127" i="45"/>
  <c r="G127" i="45"/>
  <c r="K129" i="45"/>
  <c r="K14" i="45"/>
  <c r="F16" i="45"/>
  <c r="F17" i="45"/>
  <c r="O13" i="42"/>
  <c r="P26" i="43"/>
  <c r="H81" i="41" s="1"/>
  <c r="D44" i="42"/>
  <c r="D39" i="42"/>
  <c r="D122" i="42" s="1"/>
  <c r="D43" i="42"/>
  <c r="P45" i="42"/>
  <c r="D47" i="42"/>
  <c r="D42" i="42"/>
  <c r="D6" i="42"/>
  <c r="D15" i="42" s="1"/>
  <c r="P118" i="42"/>
  <c r="D46" i="42"/>
  <c r="E6" i="42"/>
  <c r="E15" i="42" s="1"/>
  <c r="P48" i="42"/>
  <c r="D41" i="42"/>
  <c r="M134" i="45" l="1"/>
  <c r="P131" i="45"/>
  <c r="P122" i="42"/>
  <c r="P133" i="42"/>
  <c r="P126" i="42"/>
  <c r="J16" i="42"/>
  <c r="J8" i="42"/>
  <c r="J17" i="42" s="1"/>
  <c r="P128" i="45"/>
  <c r="P125" i="42"/>
  <c r="G16" i="42"/>
  <c r="G8" i="42"/>
  <c r="G17" i="42" s="1"/>
  <c r="H15" i="42"/>
  <c r="H7" i="42"/>
  <c r="I15" i="42"/>
  <c r="I7" i="42"/>
  <c r="K16" i="42"/>
  <c r="K8" i="42"/>
  <c r="K17" i="42" s="1"/>
  <c r="N7" i="42"/>
  <c r="N15" i="42"/>
  <c r="P130" i="42"/>
  <c r="P127" i="42"/>
  <c r="P50" i="42"/>
  <c r="P129" i="42"/>
  <c r="F16" i="42"/>
  <c r="F8" i="42"/>
  <c r="F17" i="42" s="1"/>
  <c r="M15" i="42"/>
  <c r="M7" i="42"/>
  <c r="P124" i="42"/>
  <c r="P48" i="45"/>
  <c r="P42" i="45"/>
  <c r="P125" i="45"/>
  <c r="P45" i="45"/>
  <c r="P50" i="45"/>
  <c r="P46" i="45"/>
  <c r="P127" i="45"/>
  <c r="P130" i="45"/>
  <c r="P129" i="45"/>
  <c r="H122" i="45"/>
  <c r="H134" i="45" s="1"/>
  <c r="H51" i="45"/>
  <c r="P49" i="45"/>
  <c r="N51" i="45"/>
  <c r="L122" i="45"/>
  <c r="L134" i="45" s="1"/>
  <c r="L51" i="45"/>
  <c r="P43" i="45"/>
  <c r="E51" i="45"/>
  <c r="P126" i="45"/>
  <c r="P41" i="45"/>
  <c r="E15" i="45"/>
  <c r="J51" i="45"/>
  <c r="M51" i="45"/>
  <c r="D16" i="45"/>
  <c r="D17" i="45"/>
  <c r="H16" i="45"/>
  <c r="H17" i="45"/>
  <c r="F122" i="45"/>
  <c r="F134" i="45" s="1"/>
  <c r="F51" i="45"/>
  <c r="M15" i="45"/>
  <c r="P44" i="45"/>
  <c r="G122" i="45"/>
  <c r="G134" i="45" s="1"/>
  <c r="G51" i="45"/>
  <c r="K122" i="45"/>
  <c r="K134" i="45" s="1"/>
  <c r="K51" i="45"/>
  <c r="G15" i="45"/>
  <c r="K15" i="45"/>
  <c r="P47" i="45"/>
  <c r="I15" i="45"/>
  <c r="P132" i="45"/>
  <c r="O122" i="45"/>
  <c r="O134" i="45" s="1"/>
  <c r="O51" i="45"/>
  <c r="D122" i="45"/>
  <c r="D51" i="45"/>
  <c r="P39" i="45"/>
  <c r="I122" i="45"/>
  <c r="I134" i="45" s="1"/>
  <c r="I51" i="45"/>
  <c r="L16" i="45"/>
  <c r="L17" i="45"/>
  <c r="P124" i="45"/>
  <c r="O14" i="45"/>
  <c r="O5" i="43"/>
  <c r="H76" i="41" s="1"/>
  <c r="L51" i="42"/>
  <c r="P46" i="42"/>
  <c r="P49" i="42"/>
  <c r="D7" i="42"/>
  <c r="D16" i="42" s="1"/>
  <c r="J51" i="42"/>
  <c r="O51" i="42"/>
  <c r="E51" i="42"/>
  <c r="P44" i="42"/>
  <c r="K51" i="42"/>
  <c r="E7" i="42"/>
  <c r="E16" i="42" s="1"/>
  <c r="O134" i="42"/>
  <c r="K134" i="42"/>
  <c r="G134" i="42"/>
  <c r="N134" i="42"/>
  <c r="J134" i="42"/>
  <c r="F134" i="42"/>
  <c r="M134" i="42"/>
  <c r="I134" i="42"/>
  <c r="E134" i="42"/>
  <c r="L134" i="42"/>
  <c r="H134" i="42"/>
  <c r="H51" i="41"/>
  <c r="O14" i="42"/>
  <c r="P42" i="42"/>
  <c r="P43" i="42"/>
  <c r="N51" i="42"/>
  <c r="D51" i="42"/>
  <c r="P39" i="42"/>
  <c r="I51" i="42"/>
  <c r="F51" i="42"/>
  <c r="P41" i="42"/>
  <c r="P47" i="42"/>
  <c r="G51" i="42"/>
  <c r="H51" i="42"/>
  <c r="M51" i="42"/>
  <c r="M16" i="42" l="1"/>
  <c r="M8" i="42"/>
  <c r="M17" i="42" s="1"/>
  <c r="H8" i="42"/>
  <c r="H17" i="42" s="1"/>
  <c r="H16" i="42"/>
  <c r="N16" i="42"/>
  <c r="N8" i="42"/>
  <c r="I16" i="42"/>
  <c r="I8" i="42"/>
  <c r="I17" i="42" s="1"/>
  <c r="N65" i="42"/>
  <c r="J65" i="42"/>
  <c r="F65" i="42"/>
  <c r="F148" i="42" s="1"/>
  <c r="M65" i="42"/>
  <c r="M148" i="42" s="1"/>
  <c r="I65" i="42"/>
  <c r="E65" i="42"/>
  <c r="L65" i="42"/>
  <c r="L148" i="42" s="1"/>
  <c r="H65" i="42"/>
  <c r="H148" i="42" s="1"/>
  <c r="D65" i="42"/>
  <c r="K65" i="42"/>
  <c r="O65" i="42"/>
  <c r="O148" i="42" s="1"/>
  <c r="G65" i="42"/>
  <c r="G148" i="42" s="1"/>
  <c r="N66" i="42"/>
  <c r="J66" i="42"/>
  <c r="F66" i="42"/>
  <c r="M66" i="42"/>
  <c r="I66" i="42"/>
  <c r="E66" i="42"/>
  <c r="L66" i="42"/>
  <c r="H66" i="42"/>
  <c r="H149" i="42" s="1"/>
  <c r="P149" i="42" s="1"/>
  <c r="D66" i="42"/>
  <c r="O66" i="42"/>
  <c r="O149" i="42" s="1"/>
  <c r="K66" i="42"/>
  <c r="G66" i="42"/>
  <c r="N6" i="36"/>
  <c r="N6" i="46" s="1"/>
  <c r="O6" i="46" s="1"/>
  <c r="L55" i="45"/>
  <c r="H55" i="45"/>
  <c r="D55" i="45"/>
  <c r="O55" i="45"/>
  <c r="K55" i="45"/>
  <c r="G55" i="45"/>
  <c r="N55" i="45"/>
  <c r="J55" i="45"/>
  <c r="F55" i="45"/>
  <c r="I55" i="45"/>
  <c r="E55" i="45"/>
  <c r="M55" i="45"/>
  <c r="L63" i="45"/>
  <c r="H63" i="45"/>
  <c r="H146" i="45" s="1"/>
  <c r="D63" i="45"/>
  <c r="O63" i="45"/>
  <c r="O146" i="45" s="1"/>
  <c r="K63" i="45"/>
  <c r="G63" i="45"/>
  <c r="I63" i="45"/>
  <c r="N63" i="45"/>
  <c r="F63" i="45"/>
  <c r="M63" i="45"/>
  <c r="E63" i="45"/>
  <c r="J63" i="45"/>
  <c r="L59" i="45"/>
  <c r="H59" i="45"/>
  <c r="H142" i="45" s="1"/>
  <c r="D59" i="45"/>
  <c r="O59" i="45"/>
  <c r="O142" i="45" s="1"/>
  <c r="K59" i="45"/>
  <c r="G59" i="45"/>
  <c r="N59" i="45"/>
  <c r="J59" i="45"/>
  <c r="F59" i="45"/>
  <c r="I59" i="45"/>
  <c r="E59" i="45"/>
  <c r="M59" i="45"/>
  <c r="L60" i="45"/>
  <c r="H60" i="45"/>
  <c r="H143" i="45" s="1"/>
  <c r="D60" i="45"/>
  <c r="O60" i="45"/>
  <c r="O143" i="45" s="1"/>
  <c r="K60" i="45"/>
  <c r="G60" i="45"/>
  <c r="G143" i="45" s="1"/>
  <c r="N60" i="45"/>
  <c r="J60" i="45"/>
  <c r="F60" i="45"/>
  <c r="M60" i="45"/>
  <c r="I60" i="45"/>
  <c r="E60" i="45"/>
  <c r="L62" i="45"/>
  <c r="O62" i="45"/>
  <c r="O145" i="45" s="1"/>
  <c r="M62" i="45"/>
  <c r="H62" i="45"/>
  <c r="D62" i="45"/>
  <c r="K62" i="45"/>
  <c r="K145" i="45" s="1"/>
  <c r="G62" i="45"/>
  <c r="J62" i="45"/>
  <c r="F62" i="45"/>
  <c r="E62" i="45"/>
  <c r="N62" i="45"/>
  <c r="I62" i="45"/>
  <c r="L64" i="45"/>
  <c r="H64" i="45"/>
  <c r="H147" i="45" s="1"/>
  <c r="D64" i="45"/>
  <c r="O64" i="45"/>
  <c r="O147" i="45" s="1"/>
  <c r="K64" i="45"/>
  <c r="G64" i="45"/>
  <c r="G147" i="45" s="1"/>
  <c r="M64" i="45"/>
  <c r="E64" i="45"/>
  <c r="J64" i="45"/>
  <c r="I64" i="45"/>
  <c r="F64" i="45"/>
  <c r="N64" i="45"/>
  <c r="N147" i="45" s="1"/>
  <c r="L66" i="45"/>
  <c r="H66" i="45"/>
  <c r="H149" i="45" s="1"/>
  <c r="D66" i="45"/>
  <c r="O66" i="45"/>
  <c r="O149" i="45" s="1"/>
  <c r="K66" i="45"/>
  <c r="G66" i="45"/>
  <c r="N66" i="45"/>
  <c r="J66" i="45"/>
  <c r="F66" i="45"/>
  <c r="M66" i="45"/>
  <c r="I66" i="45"/>
  <c r="E66" i="45"/>
  <c r="L61" i="45"/>
  <c r="H61" i="45"/>
  <c r="H144" i="45" s="1"/>
  <c r="D61" i="45"/>
  <c r="O61" i="45"/>
  <c r="O144" i="45" s="1"/>
  <c r="K61" i="45"/>
  <c r="G61" i="45"/>
  <c r="G144" i="45" s="1"/>
  <c r="N61" i="45"/>
  <c r="J61" i="45"/>
  <c r="J144" i="45" s="1"/>
  <c r="F61" i="45"/>
  <c r="M61" i="45"/>
  <c r="I61" i="45"/>
  <c r="E61" i="45"/>
  <c r="L56" i="45"/>
  <c r="H56" i="45"/>
  <c r="H139" i="45" s="1"/>
  <c r="D56" i="45"/>
  <c r="O56" i="45"/>
  <c r="O139" i="45" s="1"/>
  <c r="K56" i="45"/>
  <c r="G56" i="45"/>
  <c r="N56" i="45"/>
  <c r="J56" i="45"/>
  <c r="J139" i="45" s="1"/>
  <c r="F56" i="45"/>
  <c r="M56" i="45"/>
  <c r="I56" i="45"/>
  <c r="E56" i="45"/>
  <c r="L65" i="45"/>
  <c r="H65" i="45"/>
  <c r="H148" i="45" s="1"/>
  <c r="D65" i="45"/>
  <c r="O65" i="45"/>
  <c r="O148" i="45" s="1"/>
  <c r="K65" i="45"/>
  <c r="G65" i="45"/>
  <c r="G148" i="45" s="1"/>
  <c r="N65" i="45"/>
  <c r="J65" i="45"/>
  <c r="I65" i="45"/>
  <c r="F65" i="45"/>
  <c r="F148" i="45" s="1"/>
  <c r="E65" i="45"/>
  <c r="M65" i="45"/>
  <c r="M148" i="45" s="1"/>
  <c r="L58" i="45"/>
  <c r="H58" i="45"/>
  <c r="D58" i="45"/>
  <c r="O58" i="45"/>
  <c r="O141" i="45" s="1"/>
  <c r="K58" i="45"/>
  <c r="G58" i="45"/>
  <c r="G141" i="45" s="1"/>
  <c r="N58" i="45"/>
  <c r="J58" i="45"/>
  <c r="F58" i="45"/>
  <c r="E58" i="45"/>
  <c r="M58" i="45"/>
  <c r="I58" i="45"/>
  <c r="L57" i="45"/>
  <c r="H57" i="45"/>
  <c r="H140" i="45" s="1"/>
  <c r="D57" i="45"/>
  <c r="O57" i="45"/>
  <c r="O140" i="45" s="1"/>
  <c r="K57" i="45"/>
  <c r="G57" i="45"/>
  <c r="G140" i="45" s="1"/>
  <c r="N57" i="45"/>
  <c r="J57" i="45"/>
  <c r="F57" i="45"/>
  <c r="M57" i="45"/>
  <c r="I57" i="45"/>
  <c r="E57" i="45"/>
  <c r="O15" i="45"/>
  <c r="K140" i="45"/>
  <c r="F140" i="45"/>
  <c r="L140" i="45"/>
  <c r="E17" i="45"/>
  <c r="E16" i="45"/>
  <c r="H145" i="45"/>
  <c r="L143" i="45"/>
  <c r="K143" i="45"/>
  <c r="F143" i="45"/>
  <c r="I143" i="45"/>
  <c r="D134" i="45"/>
  <c r="P122" i="45"/>
  <c r="P134" i="45" s="1"/>
  <c r="I16" i="45"/>
  <c r="I17" i="45"/>
  <c r="K16" i="45"/>
  <c r="K17" i="45"/>
  <c r="M16" i="45"/>
  <c r="M17" i="45"/>
  <c r="L147" i="45"/>
  <c r="K147" i="45"/>
  <c r="F147" i="45"/>
  <c r="M147" i="45"/>
  <c r="L146" i="45"/>
  <c r="K146" i="45"/>
  <c r="G16" i="45"/>
  <c r="G17" i="45"/>
  <c r="L139" i="45"/>
  <c r="K139" i="45"/>
  <c r="G139" i="45"/>
  <c r="F139" i="45"/>
  <c r="I139" i="45"/>
  <c r="E139" i="45"/>
  <c r="E150" i="45" s="1"/>
  <c r="K148" i="45"/>
  <c r="N148" i="45"/>
  <c r="L148" i="45"/>
  <c r="L141" i="45"/>
  <c r="H141" i="45"/>
  <c r="K141" i="45"/>
  <c r="K144" i="45"/>
  <c r="F144" i="45"/>
  <c r="I144" i="45"/>
  <c r="L144" i="45"/>
  <c r="H82" i="41"/>
  <c r="O6" i="43"/>
  <c r="H77" i="41" s="1"/>
  <c r="N58" i="42"/>
  <c r="J58" i="42"/>
  <c r="F58" i="42"/>
  <c r="M58" i="42"/>
  <c r="I58" i="42"/>
  <c r="E58" i="42"/>
  <c r="L58" i="42"/>
  <c r="L141" i="42" s="1"/>
  <c r="H58" i="42"/>
  <c r="H141" i="42" s="1"/>
  <c r="D58" i="42"/>
  <c r="K58" i="42"/>
  <c r="K141" i="42" s="1"/>
  <c r="G58" i="42"/>
  <c r="G141" i="42" s="1"/>
  <c r="O58" i="42"/>
  <c r="O141" i="42" s="1"/>
  <c r="L60" i="42"/>
  <c r="L143" i="42" s="1"/>
  <c r="H60" i="42"/>
  <c r="H143" i="42" s="1"/>
  <c r="D60" i="42"/>
  <c r="O60" i="42"/>
  <c r="O143" i="42" s="1"/>
  <c r="K60" i="42"/>
  <c r="K143" i="42" s="1"/>
  <c r="G60" i="42"/>
  <c r="G143" i="42" s="1"/>
  <c r="N60" i="42"/>
  <c r="J60" i="42"/>
  <c r="F60" i="42"/>
  <c r="F143" i="42" s="1"/>
  <c r="M60" i="42"/>
  <c r="E60" i="42"/>
  <c r="I60" i="42"/>
  <c r="I143" i="42" s="1"/>
  <c r="P134" i="42"/>
  <c r="H52" i="41" s="1"/>
  <c r="D134" i="42"/>
  <c r="O15" i="42"/>
  <c r="K148" i="42"/>
  <c r="N148" i="42"/>
  <c r="E8" i="42"/>
  <c r="E17" i="42" s="1"/>
  <c r="L56" i="42"/>
  <c r="L139" i="42" s="1"/>
  <c r="H56" i="42"/>
  <c r="H139" i="42" s="1"/>
  <c r="D56" i="42"/>
  <c r="D139" i="42" s="1"/>
  <c r="O56" i="42"/>
  <c r="O139" i="42" s="1"/>
  <c r="K56" i="42"/>
  <c r="K139" i="42" s="1"/>
  <c r="G56" i="42"/>
  <c r="G139" i="42" s="1"/>
  <c r="N56" i="42"/>
  <c r="J56" i="42"/>
  <c r="J139" i="42" s="1"/>
  <c r="F56" i="42"/>
  <c r="F139" i="42" s="1"/>
  <c r="E56" i="42"/>
  <c r="E139" i="42" s="1"/>
  <c r="I56" i="42"/>
  <c r="I139" i="42" s="1"/>
  <c r="M56" i="42"/>
  <c r="L64" i="42"/>
  <c r="L147" i="42" s="1"/>
  <c r="H64" i="42"/>
  <c r="H147" i="42" s="1"/>
  <c r="D64" i="42"/>
  <c r="O64" i="42"/>
  <c r="O147" i="42" s="1"/>
  <c r="K64" i="42"/>
  <c r="K147" i="42" s="1"/>
  <c r="G64" i="42"/>
  <c r="G147" i="42" s="1"/>
  <c r="N64" i="42"/>
  <c r="N147" i="42" s="1"/>
  <c r="J64" i="42"/>
  <c r="F64" i="42"/>
  <c r="F147" i="42" s="1"/>
  <c r="M64" i="42"/>
  <c r="M147" i="42" s="1"/>
  <c r="I64" i="42"/>
  <c r="E64" i="42"/>
  <c r="M55" i="42"/>
  <c r="I55" i="42"/>
  <c r="I138" i="42" s="1"/>
  <c r="E55" i="42"/>
  <c r="L55" i="42"/>
  <c r="L138" i="42" s="1"/>
  <c r="H55" i="42"/>
  <c r="H138" i="42" s="1"/>
  <c r="D55" i="42"/>
  <c r="D138" i="42" s="1"/>
  <c r="O55" i="42"/>
  <c r="O138" i="42" s="1"/>
  <c r="K55" i="42"/>
  <c r="K138" i="42" s="1"/>
  <c r="G55" i="42"/>
  <c r="G138" i="42" s="1"/>
  <c r="N55" i="42"/>
  <c r="J55" i="42"/>
  <c r="F55" i="42"/>
  <c r="F138" i="42" s="1"/>
  <c r="N62" i="42"/>
  <c r="J62" i="42"/>
  <c r="F62" i="42"/>
  <c r="M62" i="42"/>
  <c r="I62" i="42"/>
  <c r="E62" i="42"/>
  <c r="L62" i="42"/>
  <c r="H62" i="42"/>
  <c r="H145" i="42" s="1"/>
  <c r="D62" i="42"/>
  <c r="G62" i="42"/>
  <c r="K62" i="42"/>
  <c r="K145" i="42" s="1"/>
  <c r="O62" i="42"/>
  <c r="O145" i="42" s="1"/>
  <c r="O61" i="42"/>
  <c r="O144" i="42" s="1"/>
  <c r="K61" i="42"/>
  <c r="K144" i="42" s="1"/>
  <c r="G61" i="42"/>
  <c r="G144" i="42" s="1"/>
  <c r="N61" i="42"/>
  <c r="J61" i="42"/>
  <c r="J144" i="42" s="1"/>
  <c r="F61" i="42"/>
  <c r="F144" i="42" s="1"/>
  <c r="M61" i="42"/>
  <c r="I61" i="42"/>
  <c r="I144" i="42" s="1"/>
  <c r="E61" i="42"/>
  <c r="D61" i="42"/>
  <c r="D144" i="42" s="1"/>
  <c r="L61" i="42"/>
  <c r="L144" i="42" s="1"/>
  <c r="H61" i="42"/>
  <c r="H144" i="42" s="1"/>
  <c r="M59" i="42"/>
  <c r="I59" i="42"/>
  <c r="E59" i="42"/>
  <c r="L59" i="42"/>
  <c r="H59" i="42"/>
  <c r="H142" i="42" s="1"/>
  <c r="D59" i="42"/>
  <c r="O59" i="42"/>
  <c r="O142" i="42" s="1"/>
  <c r="K59" i="42"/>
  <c r="G59" i="42"/>
  <c r="N59" i="42"/>
  <c r="J59" i="42"/>
  <c r="F59" i="42"/>
  <c r="O57" i="42"/>
  <c r="O140" i="42" s="1"/>
  <c r="K57" i="42"/>
  <c r="K140" i="42" s="1"/>
  <c r="G57" i="42"/>
  <c r="G140" i="42" s="1"/>
  <c r="N57" i="42"/>
  <c r="J57" i="42"/>
  <c r="F57" i="42"/>
  <c r="F140" i="42" s="1"/>
  <c r="M57" i="42"/>
  <c r="I57" i="42"/>
  <c r="E57" i="42"/>
  <c r="H57" i="42"/>
  <c r="H140" i="42" s="1"/>
  <c r="D57" i="42"/>
  <c r="L57" i="42"/>
  <c r="L140" i="42" s="1"/>
  <c r="D8" i="42"/>
  <c r="D17" i="42" s="1"/>
  <c r="M63" i="42"/>
  <c r="I63" i="42"/>
  <c r="E63" i="42"/>
  <c r="L63" i="42"/>
  <c r="L146" i="42" s="1"/>
  <c r="H63" i="42"/>
  <c r="H146" i="42" s="1"/>
  <c r="D63" i="42"/>
  <c r="O63" i="42"/>
  <c r="O146" i="42" s="1"/>
  <c r="K63" i="42"/>
  <c r="K146" i="42" s="1"/>
  <c r="G63" i="42"/>
  <c r="J63" i="42"/>
  <c r="N63" i="42"/>
  <c r="F63" i="42"/>
  <c r="P143" i="42" l="1"/>
  <c r="P139" i="42"/>
  <c r="P141" i="42"/>
  <c r="O16" i="45"/>
  <c r="P148" i="42"/>
  <c r="P146" i="42"/>
  <c r="P140" i="42"/>
  <c r="P144" i="42"/>
  <c r="P138" i="42"/>
  <c r="N8" i="36"/>
  <c r="N8" i="46" s="1"/>
  <c r="O8" i="46" s="1"/>
  <c r="N17" i="42"/>
  <c r="O17" i="42" s="1"/>
  <c r="P142" i="42"/>
  <c r="P62" i="42"/>
  <c r="P147" i="42"/>
  <c r="P66" i="42"/>
  <c r="P145" i="42"/>
  <c r="N7" i="36"/>
  <c r="N7" i="46" s="1"/>
  <c r="O7" i="46" s="1"/>
  <c r="P142" i="45"/>
  <c r="P66" i="45"/>
  <c r="P149" i="45"/>
  <c r="P143" i="45"/>
  <c r="P146" i="45"/>
  <c r="P147" i="45"/>
  <c r="P65" i="45"/>
  <c r="P148" i="45"/>
  <c r="P57" i="45"/>
  <c r="O17" i="45"/>
  <c r="F138" i="45"/>
  <c r="F150" i="45" s="1"/>
  <c r="F67" i="45"/>
  <c r="D138" i="45"/>
  <c r="D67" i="45"/>
  <c r="P55" i="45"/>
  <c r="I138" i="45"/>
  <c r="I150" i="45" s="1"/>
  <c r="I67" i="45"/>
  <c r="M67" i="45"/>
  <c r="P62" i="45"/>
  <c r="P58" i="45"/>
  <c r="G138" i="45"/>
  <c r="G150" i="45" s="1"/>
  <c r="G67" i="45"/>
  <c r="H138" i="45"/>
  <c r="H150" i="45" s="1"/>
  <c r="H67" i="45"/>
  <c r="P141" i="45"/>
  <c r="N67" i="45"/>
  <c r="K138" i="45"/>
  <c r="K150" i="45" s="1"/>
  <c r="K67" i="45"/>
  <c r="L138" i="45"/>
  <c r="L150" i="45" s="1"/>
  <c r="L67" i="45"/>
  <c r="J150" i="45"/>
  <c r="N150" i="45"/>
  <c r="P64" i="45"/>
  <c r="P60" i="45"/>
  <c r="P145" i="45"/>
  <c r="P140" i="45"/>
  <c r="D144" i="45"/>
  <c r="P144" i="45" s="1"/>
  <c r="P61" i="45"/>
  <c r="J67" i="45"/>
  <c r="O138" i="45"/>
  <c r="O150" i="45" s="1"/>
  <c r="O67" i="45"/>
  <c r="E67" i="45"/>
  <c r="D139" i="45"/>
  <c r="P139" i="45" s="1"/>
  <c r="P56" i="45"/>
  <c r="P59" i="45"/>
  <c r="P63" i="45"/>
  <c r="M150" i="45"/>
  <c r="O8" i="43"/>
  <c r="H79" i="41" s="1"/>
  <c r="O7" i="43"/>
  <c r="H78" i="41" s="1"/>
  <c r="H67" i="42"/>
  <c r="P64" i="42"/>
  <c r="P56" i="42"/>
  <c r="O16" i="42"/>
  <c r="F67" i="42"/>
  <c r="K67" i="42"/>
  <c r="L67" i="42"/>
  <c r="P60" i="42"/>
  <c r="M67" i="42"/>
  <c r="P57" i="42"/>
  <c r="J67" i="42"/>
  <c r="O67" i="42"/>
  <c r="E67" i="42"/>
  <c r="P65" i="42"/>
  <c r="N150" i="42"/>
  <c r="J150" i="42"/>
  <c r="F150" i="42"/>
  <c r="M150" i="42"/>
  <c r="I150" i="42"/>
  <c r="E150" i="42"/>
  <c r="L150" i="42"/>
  <c r="H150" i="42"/>
  <c r="G150" i="42"/>
  <c r="O150" i="42"/>
  <c r="K150" i="42"/>
  <c r="G67" i="42"/>
  <c r="P63" i="42"/>
  <c r="P59" i="42"/>
  <c r="P61" i="42"/>
  <c r="N67" i="42"/>
  <c r="D67" i="42"/>
  <c r="P55" i="42"/>
  <c r="I67" i="42"/>
  <c r="P58" i="42"/>
  <c r="N82" i="42" l="1"/>
  <c r="J82" i="42"/>
  <c r="F82" i="42"/>
  <c r="M82" i="42"/>
  <c r="I82" i="42"/>
  <c r="E82" i="42"/>
  <c r="L82" i="42"/>
  <c r="H82" i="42"/>
  <c r="H165" i="42" s="1"/>
  <c r="D82" i="42"/>
  <c r="G82" i="42"/>
  <c r="K82" i="42"/>
  <c r="O82" i="42"/>
  <c r="O165" i="42" s="1"/>
  <c r="N81" i="42"/>
  <c r="J81" i="42"/>
  <c r="F81" i="42"/>
  <c r="F164" i="42" s="1"/>
  <c r="M81" i="42"/>
  <c r="M164" i="42" s="1"/>
  <c r="I81" i="42"/>
  <c r="E81" i="42"/>
  <c r="L81" i="42"/>
  <c r="H81" i="42"/>
  <c r="H164" i="42" s="1"/>
  <c r="D81" i="42"/>
  <c r="O81" i="42"/>
  <c r="K81" i="42"/>
  <c r="K164" i="42" s="1"/>
  <c r="G81" i="42"/>
  <c r="G164" i="42" s="1"/>
  <c r="L75" i="45"/>
  <c r="H75" i="45"/>
  <c r="D75" i="45"/>
  <c r="O75" i="45"/>
  <c r="O158" i="45" s="1"/>
  <c r="K75" i="45"/>
  <c r="G75" i="45"/>
  <c r="N75" i="45"/>
  <c r="J75" i="45"/>
  <c r="F75" i="45"/>
  <c r="M75" i="45"/>
  <c r="I75" i="45"/>
  <c r="E75" i="45"/>
  <c r="L73" i="45"/>
  <c r="H73" i="45"/>
  <c r="D73" i="45"/>
  <c r="O73" i="45"/>
  <c r="O156" i="45" s="1"/>
  <c r="K73" i="45"/>
  <c r="G73" i="45"/>
  <c r="N73" i="45"/>
  <c r="J73" i="45"/>
  <c r="F73" i="45"/>
  <c r="I73" i="45"/>
  <c r="E73" i="45"/>
  <c r="M73" i="45"/>
  <c r="L77" i="45"/>
  <c r="H77" i="45"/>
  <c r="D77" i="45"/>
  <c r="O77" i="45"/>
  <c r="O160" i="45" s="1"/>
  <c r="K77" i="45"/>
  <c r="G77" i="45"/>
  <c r="N77" i="45"/>
  <c r="J77" i="45"/>
  <c r="J160" i="45" s="1"/>
  <c r="F77" i="45"/>
  <c r="I77" i="45"/>
  <c r="E77" i="45"/>
  <c r="M77" i="45"/>
  <c r="L72" i="45"/>
  <c r="H72" i="45"/>
  <c r="D72" i="45"/>
  <c r="O72" i="45"/>
  <c r="O155" i="45" s="1"/>
  <c r="K72" i="45"/>
  <c r="G72" i="45"/>
  <c r="N72" i="45"/>
  <c r="J72" i="45"/>
  <c r="J155" i="45" s="1"/>
  <c r="F72" i="45"/>
  <c r="E72" i="45"/>
  <c r="M72" i="45"/>
  <c r="I72" i="45"/>
  <c r="I155" i="45" s="1"/>
  <c r="L79" i="45"/>
  <c r="H79" i="45"/>
  <c r="D79" i="45"/>
  <c r="O79" i="45"/>
  <c r="K79" i="45"/>
  <c r="G79" i="45"/>
  <c r="N79" i="45"/>
  <c r="J79" i="45"/>
  <c r="F79" i="45"/>
  <c r="M79" i="45"/>
  <c r="I79" i="45"/>
  <c r="E79" i="45"/>
  <c r="L81" i="45"/>
  <c r="H81" i="45"/>
  <c r="D81" i="45"/>
  <c r="O81" i="45"/>
  <c r="O164" i="45" s="1"/>
  <c r="K81" i="45"/>
  <c r="G81" i="45"/>
  <c r="N81" i="45"/>
  <c r="J81" i="45"/>
  <c r="F81" i="45"/>
  <c r="I81" i="45"/>
  <c r="E81" i="45"/>
  <c r="M81" i="45"/>
  <c r="M164" i="45" s="1"/>
  <c r="L74" i="45"/>
  <c r="H74" i="45"/>
  <c r="D74" i="45"/>
  <c r="O74" i="45"/>
  <c r="O157" i="45" s="1"/>
  <c r="K74" i="45"/>
  <c r="G74" i="45"/>
  <c r="N74" i="45"/>
  <c r="J74" i="45"/>
  <c r="F74" i="45"/>
  <c r="M74" i="45"/>
  <c r="I74" i="45"/>
  <c r="E74" i="45"/>
  <c r="L80" i="45"/>
  <c r="H80" i="45"/>
  <c r="D80" i="45"/>
  <c r="O80" i="45"/>
  <c r="O163" i="45" s="1"/>
  <c r="K80" i="45"/>
  <c r="G80" i="45"/>
  <c r="N80" i="45"/>
  <c r="J80" i="45"/>
  <c r="F80" i="45"/>
  <c r="E80" i="45"/>
  <c r="M80" i="45"/>
  <c r="M163" i="45" s="1"/>
  <c r="I80" i="45"/>
  <c r="L71" i="45"/>
  <c r="H71" i="45"/>
  <c r="D71" i="45"/>
  <c r="O71" i="45"/>
  <c r="K71" i="45"/>
  <c r="G71" i="45"/>
  <c r="N71" i="45"/>
  <c r="J71" i="45"/>
  <c r="F71" i="45"/>
  <c r="M71" i="45"/>
  <c r="I71" i="45"/>
  <c r="E71" i="45"/>
  <c r="L78" i="45"/>
  <c r="H78" i="45"/>
  <c r="D78" i="45"/>
  <c r="O78" i="45"/>
  <c r="O161" i="45" s="1"/>
  <c r="K78" i="45"/>
  <c r="G78" i="45"/>
  <c r="N78" i="45"/>
  <c r="J78" i="45"/>
  <c r="F78" i="45"/>
  <c r="M78" i="45"/>
  <c r="I78" i="45"/>
  <c r="E78" i="45"/>
  <c r="L82" i="45"/>
  <c r="H82" i="45"/>
  <c r="H165" i="45" s="1"/>
  <c r="D82" i="45"/>
  <c r="O82" i="45"/>
  <c r="O165" i="45" s="1"/>
  <c r="K82" i="45"/>
  <c r="G82" i="45"/>
  <c r="N82" i="45"/>
  <c r="J82" i="45"/>
  <c r="F82" i="45"/>
  <c r="M82" i="45"/>
  <c r="I82" i="45"/>
  <c r="E82" i="45"/>
  <c r="L76" i="45"/>
  <c r="H76" i="45"/>
  <c r="D76" i="45"/>
  <c r="O76" i="45"/>
  <c r="O159" i="45" s="1"/>
  <c r="K76" i="45"/>
  <c r="G76" i="45"/>
  <c r="N76" i="45"/>
  <c r="J76" i="45"/>
  <c r="F76" i="45"/>
  <c r="E76" i="45"/>
  <c r="M76" i="45"/>
  <c r="I76" i="45"/>
  <c r="I159" i="45" s="1"/>
  <c r="L164" i="45"/>
  <c r="H164" i="45"/>
  <c r="G164" i="45"/>
  <c r="K164" i="45"/>
  <c r="F164" i="45"/>
  <c r="N164" i="45"/>
  <c r="H159" i="45"/>
  <c r="L159" i="45"/>
  <c r="G159" i="45"/>
  <c r="K159" i="45"/>
  <c r="F159" i="45"/>
  <c r="D150" i="45"/>
  <c r="P138" i="45"/>
  <c r="P150" i="45" s="1"/>
  <c r="L162" i="45"/>
  <c r="K162" i="45"/>
  <c r="O162" i="45"/>
  <c r="H162" i="45"/>
  <c r="N163" i="45"/>
  <c r="H163" i="45"/>
  <c r="L163" i="45"/>
  <c r="G163" i="45"/>
  <c r="F163" i="45"/>
  <c r="K163" i="45"/>
  <c r="K161" i="45"/>
  <c r="H161" i="45"/>
  <c r="H158" i="45"/>
  <c r="K156" i="45"/>
  <c r="G156" i="45"/>
  <c r="F156" i="45"/>
  <c r="L156" i="45"/>
  <c r="H156" i="45"/>
  <c r="L155" i="45"/>
  <c r="H155" i="45"/>
  <c r="K155" i="45"/>
  <c r="G155" i="45"/>
  <c r="F155" i="45"/>
  <c r="E155" i="45"/>
  <c r="E166" i="45" s="1"/>
  <c r="L157" i="45"/>
  <c r="H157" i="45"/>
  <c r="G157" i="45"/>
  <c r="K157" i="45"/>
  <c r="L160" i="45"/>
  <c r="H160" i="45"/>
  <c r="K160" i="45"/>
  <c r="F160" i="45"/>
  <c r="I160" i="45"/>
  <c r="G160" i="45"/>
  <c r="H83" i="41"/>
  <c r="N76" i="42"/>
  <c r="J76" i="42"/>
  <c r="F76" i="42"/>
  <c r="F159" i="42" s="1"/>
  <c r="M76" i="42"/>
  <c r="I76" i="42"/>
  <c r="I159" i="42" s="1"/>
  <c r="E76" i="42"/>
  <c r="O76" i="42"/>
  <c r="O159" i="42" s="1"/>
  <c r="G76" i="42"/>
  <c r="G159" i="42" s="1"/>
  <c r="L76" i="42"/>
  <c r="L159" i="42" s="1"/>
  <c r="D76" i="42"/>
  <c r="H76" i="42"/>
  <c r="H159" i="42" s="1"/>
  <c r="K76" i="42"/>
  <c r="K159" i="42" s="1"/>
  <c r="M77" i="42"/>
  <c r="I77" i="42"/>
  <c r="I160" i="42" s="1"/>
  <c r="E77" i="42"/>
  <c r="L77" i="42"/>
  <c r="L160" i="42" s="1"/>
  <c r="H77" i="42"/>
  <c r="H160" i="42" s="1"/>
  <c r="D77" i="42"/>
  <c r="D160" i="42" s="1"/>
  <c r="J77" i="42"/>
  <c r="J160" i="42" s="1"/>
  <c r="O77" i="42"/>
  <c r="O160" i="42" s="1"/>
  <c r="G77" i="42"/>
  <c r="G160" i="42" s="1"/>
  <c r="K77" i="42"/>
  <c r="K160" i="42" s="1"/>
  <c r="N77" i="42"/>
  <c r="F77" i="42"/>
  <c r="F160" i="42" s="1"/>
  <c r="N74" i="42"/>
  <c r="J74" i="42"/>
  <c r="F74" i="42"/>
  <c r="M74" i="42"/>
  <c r="I74" i="42"/>
  <c r="E74" i="42"/>
  <c r="O74" i="42"/>
  <c r="O157" i="42" s="1"/>
  <c r="G74" i="42"/>
  <c r="G157" i="42" s="1"/>
  <c r="L74" i="42"/>
  <c r="L157" i="42" s="1"/>
  <c r="H74" i="42"/>
  <c r="H157" i="42" s="1"/>
  <c r="D74" i="42"/>
  <c r="K74" i="42"/>
  <c r="K157" i="42" s="1"/>
  <c r="N164" i="42"/>
  <c r="L164" i="42"/>
  <c r="O164" i="42"/>
  <c r="O73" i="42"/>
  <c r="O156" i="42" s="1"/>
  <c r="K73" i="42"/>
  <c r="K156" i="42" s="1"/>
  <c r="G73" i="42"/>
  <c r="G156" i="42" s="1"/>
  <c r="H73" i="42"/>
  <c r="H156" i="42" s="1"/>
  <c r="N73" i="42"/>
  <c r="J73" i="42"/>
  <c r="F73" i="42"/>
  <c r="F156" i="42" s="1"/>
  <c r="M73" i="42"/>
  <c r="I73" i="42"/>
  <c r="E73" i="42"/>
  <c r="L73" i="42"/>
  <c r="L156" i="42" s="1"/>
  <c r="D73" i="42"/>
  <c r="O80" i="42"/>
  <c r="O163" i="42" s="1"/>
  <c r="N80" i="42"/>
  <c r="N163" i="42" s="1"/>
  <c r="J80" i="42"/>
  <c r="F80" i="42"/>
  <c r="F163" i="42" s="1"/>
  <c r="M80" i="42"/>
  <c r="M163" i="42" s="1"/>
  <c r="I80" i="42"/>
  <c r="E80" i="42"/>
  <c r="K80" i="42"/>
  <c r="K163" i="42" s="1"/>
  <c r="H80" i="42"/>
  <c r="H163" i="42" s="1"/>
  <c r="D80" i="42"/>
  <c r="G80" i="42"/>
  <c r="G163" i="42" s="1"/>
  <c r="L80" i="42"/>
  <c r="L163" i="42" s="1"/>
  <c r="O79" i="42"/>
  <c r="O162" i="42" s="1"/>
  <c r="K79" i="42"/>
  <c r="K162" i="42" s="1"/>
  <c r="G79" i="42"/>
  <c r="N79" i="42"/>
  <c r="J79" i="42"/>
  <c r="F79" i="42"/>
  <c r="H79" i="42"/>
  <c r="H162" i="42" s="1"/>
  <c r="M79" i="42"/>
  <c r="E79" i="42"/>
  <c r="L79" i="42"/>
  <c r="L162" i="42" s="1"/>
  <c r="D79" i="42"/>
  <c r="I79" i="42"/>
  <c r="O75" i="42"/>
  <c r="O158" i="42" s="1"/>
  <c r="M75" i="42"/>
  <c r="I75" i="42"/>
  <c r="E75" i="42"/>
  <c r="N75" i="42"/>
  <c r="L75" i="42"/>
  <c r="H75" i="42"/>
  <c r="H158" i="42" s="1"/>
  <c r="D75" i="42"/>
  <c r="J75" i="42"/>
  <c r="K75" i="42"/>
  <c r="G75" i="42"/>
  <c r="F75" i="42"/>
  <c r="D150" i="42"/>
  <c r="P150" i="42"/>
  <c r="H53" i="41" s="1"/>
  <c r="M71" i="42"/>
  <c r="I71" i="42"/>
  <c r="E71" i="42"/>
  <c r="N71" i="42"/>
  <c r="L71" i="42"/>
  <c r="L154" i="42" s="1"/>
  <c r="H71" i="42"/>
  <c r="H154" i="42" s="1"/>
  <c r="D71" i="42"/>
  <c r="D154" i="42" s="1"/>
  <c r="O71" i="42"/>
  <c r="O154" i="42" s="1"/>
  <c r="K71" i="42"/>
  <c r="K154" i="42" s="1"/>
  <c r="G71" i="42"/>
  <c r="G154" i="42" s="1"/>
  <c r="F71" i="42"/>
  <c r="F154" i="42" s="1"/>
  <c r="J71" i="42"/>
  <c r="L72" i="42"/>
  <c r="L155" i="42" s="1"/>
  <c r="H72" i="42"/>
  <c r="H155" i="42" s="1"/>
  <c r="D72" i="42"/>
  <c r="D155" i="42" s="1"/>
  <c r="O72" i="42"/>
  <c r="O155" i="42" s="1"/>
  <c r="K72" i="42"/>
  <c r="K155" i="42" s="1"/>
  <c r="G72" i="42"/>
  <c r="G155" i="42" s="1"/>
  <c r="M72" i="42"/>
  <c r="E72" i="42"/>
  <c r="E155" i="42" s="1"/>
  <c r="N72" i="42"/>
  <c r="J72" i="42"/>
  <c r="J155" i="42" s="1"/>
  <c r="F72" i="42"/>
  <c r="F155" i="42" s="1"/>
  <c r="I72" i="42"/>
  <c r="I155" i="42" s="1"/>
  <c r="L78" i="42"/>
  <c r="H78" i="42"/>
  <c r="H161" i="42" s="1"/>
  <c r="D78" i="42"/>
  <c r="O78" i="42"/>
  <c r="O161" i="42" s="1"/>
  <c r="K78" i="42"/>
  <c r="K161" i="42" s="1"/>
  <c r="G78" i="42"/>
  <c r="M78" i="42"/>
  <c r="E78" i="42"/>
  <c r="J78" i="42"/>
  <c r="N78" i="42"/>
  <c r="I78" i="42"/>
  <c r="F78" i="42"/>
  <c r="P165" i="42" l="1"/>
  <c r="P159" i="42"/>
  <c r="P158" i="42"/>
  <c r="P162" i="42"/>
  <c r="P156" i="42"/>
  <c r="P164" i="42"/>
  <c r="P160" i="42"/>
  <c r="P155" i="42"/>
  <c r="P161" i="42"/>
  <c r="P163" i="42"/>
  <c r="P157" i="42"/>
  <c r="P82" i="42"/>
  <c r="P82" i="45"/>
  <c r="P165" i="45"/>
  <c r="P73" i="42"/>
  <c r="I83" i="42"/>
  <c r="K92" i="42" s="1"/>
  <c r="K175" i="42" s="1"/>
  <c r="I154" i="42"/>
  <c r="P154" i="42" s="1"/>
  <c r="P75" i="42"/>
  <c r="P158" i="45"/>
  <c r="N166" i="45"/>
  <c r="P76" i="45"/>
  <c r="P156" i="45"/>
  <c r="J166" i="45"/>
  <c r="P79" i="45"/>
  <c r="F154" i="45"/>
  <c r="F166" i="45" s="1"/>
  <c r="F83" i="45"/>
  <c r="K154" i="45"/>
  <c r="K166" i="45" s="1"/>
  <c r="K83" i="45"/>
  <c r="L154" i="45"/>
  <c r="L166" i="45" s="1"/>
  <c r="L83" i="45"/>
  <c r="P74" i="45"/>
  <c r="M166" i="45"/>
  <c r="P164" i="45"/>
  <c r="P81" i="45"/>
  <c r="N83" i="45"/>
  <c r="O154" i="45"/>
  <c r="O166" i="45" s="1"/>
  <c r="O83" i="45"/>
  <c r="E83" i="45"/>
  <c r="P78" i="45"/>
  <c r="P73" i="45"/>
  <c r="P75" i="45"/>
  <c r="P161" i="45"/>
  <c r="P162" i="45"/>
  <c r="J83" i="45"/>
  <c r="D83" i="45"/>
  <c r="D154" i="45"/>
  <c r="P71" i="45"/>
  <c r="I154" i="45"/>
  <c r="I166" i="45" s="1"/>
  <c r="I83" i="45"/>
  <c r="P80" i="45"/>
  <c r="D160" i="45"/>
  <c r="P160" i="45" s="1"/>
  <c r="P77" i="45"/>
  <c r="P157" i="45"/>
  <c r="D155" i="45"/>
  <c r="P155" i="45" s="1"/>
  <c r="P72" i="45"/>
  <c r="P163" i="45"/>
  <c r="P159" i="45"/>
  <c r="G154" i="45"/>
  <c r="G166" i="45" s="1"/>
  <c r="G83" i="45"/>
  <c r="H154" i="45"/>
  <c r="H166" i="45" s="1"/>
  <c r="H83" i="45"/>
  <c r="M83" i="45"/>
  <c r="G83" i="42"/>
  <c r="K83" i="42"/>
  <c r="L83" i="42"/>
  <c r="M83" i="42"/>
  <c r="P79" i="42"/>
  <c r="P74" i="42"/>
  <c r="J83" i="42"/>
  <c r="O83" i="42"/>
  <c r="N83" i="42"/>
  <c r="P80" i="42"/>
  <c r="P77" i="42"/>
  <c r="P76" i="42"/>
  <c r="H83" i="42"/>
  <c r="P78" i="42"/>
  <c r="P72" i="42"/>
  <c r="F83" i="42"/>
  <c r="D83" i="42"/>
  <c r="P71" i="42"/>
  <c r="E83" i="42"/>
  <c r="O166" i="42"/>
  <c r="K166" i="42"/>
  <c r="G166" i="42"/>
  <c r="N166" i="42"/>
  <c r="J166" i="42"/>
  <c r="F166" i="42"/>
  <c r="M166" i="42"/>
  <c r="I166" i="42"/>
  <c r="E166" i="42"/>
  <c r="H166" i="42"/>
  <c r="L166" i="42"/>
  <c r="P81" i="42"/>
  <c r="D92" i="42" l="1"/>
  <c r="J92" i="42"/>
  <c r="N97" i="42"/>
  <c r="J97" i="42"/>
  <c r="F97" i="42"/>
  <c r="M97" i="42"/>
  <c r="M180" i="42" s="1"/>
  <c r="I97" i="42"/>
  <c r="E97" i="42"/>
  <c r="L97" i="42"/>
  <c r="H97" i="42"/>
  <c r="D97" i="42"/>
  <c r="K97" i="42"/>
  <c r="O97" i="42"/>
  <c r="G97" i="42"/>
  <c r="G180" i="42" s="1"/>
  <c r="N98" i="42"/>
  <c r="J98" i="42"/>
  <c r="F98" i="42"/>
  <c r="M98" i="42"/>
  <c r="I98" i="42"/>
  <c r="E98" i="42"/>
  <c r="L98" i="42"/>
  <c r="H98" i="42"/>
  <c r="H181" i="42" s="1"/>
  <c r="D98" i="42"/>
  <c r="O98" i="42"/>
  <c r="O181" i="42" s="1"/>
  <c r="K98" i="42"/>
  <c r="G98" i="42"/>
  <c r="E92" i="42"/>
  <c r="N92" i="42"/>
  <c r="I92" i="42"/>
  <c r="I175" i="42" s="1"/>
  <c r="G92" i="42"/>
  <c r="G175" i="42" s="1"/>
  <c r="H92" i="42"/>
  <c r="H175" i="42" s="1"/>
  <c r="M92" i="42"/>
  <c r="O92" i="42"/>
  <c r="O175" i="42" s="1"/>
  <c r="L93" i="45"/>
  <c r="L176" i="45" s="1"/>
  <c r="H93" i="45"/>
  <c r="D93" i="45"/>
  <c r="O93" i="45"/>
  <c r="O176" i="45" s="1"/>
  <c r="K93" i="45"/>
  <c r="G93" i="45"/>
  <c r="N93" i="45"/>
  <c r="J93" i="45"/>
  <c r="J176" i="45" s="1"/>
  <c r="F93" i="45"/>
  <c r="I93" i="45"/>
  <c r="E93" i="45"/>
  <c r="M93" i="45"/>
  <c r="L88" i="45"/>
  <c r="H88" i="45"/>
  <c r="D88" i="45"/>
  <c r="O88" i="45"/>
  <c r="O171" i="45" s="1"/>
  <c r="K88" i="45"/>
  <c r="G88" i="45"/>
  <c r="N88" i="45"/>
  <c r="J88" i="45"/>
  <c r="J171" i="45" s="1"/>
  <c r="J182" i="45" s="1"/>
  <c r="F88" i="45"/>
  <c r="F171" i="45" s="1"/>
  <c r="E88" i="45"/>
  <c r="M88" i="45"/>
  <c r="I88" i="45"/>
  <c r="I171" i="45" s="1"/>
  <c r="L95" i="45"/>
  <c r="L178" i="45" s="1"/>
  <c r="H95" i="45"/>
  <c r="D95" i="45"/>
  <c r="O95" i="45"/>
  <c r="O178" i="45" s="1"/>
  <c r="K95" i="45"/>
  <c r="G95" i="45"/>
  <c r="N95" i="45"/>
  <c r="J95" i="45"/>
  <c r="F95" i="45"/>
  <c r="M95" i="45"/>
  <c r="I95" i="45"/>
  <c r="E95" i="45"/>
  <c r="L89" i="45"/>
  <c r="L172" i="45" s="1"/>
  <c r="H89" i="45"/>
  <c r="D89" i="45"/>
  <c r="O89" i="45"/>
  <c r="O172" i="45" s="1"/>
  <c r="K89" i="45"/>
  <c r="K172" i="45" s="1"/>
  <c r="G89" i="45"/>
  <c r="N89" i="45"/>
  <c r="J89" i="45"/>
  <c r="F89" i="45"/>
  <c r="F172" i="45" s="1"/>
  <c r="I89" i="45"/>
  <c r="E89" i="45"/>
  <c r="M89" i="45"/>
  <c r="L94" i="45"/>
  <c r="H94" i="45"/>
  <c r="D94" i="45"/>
  <c r="O94" i="45"/>
  <c r="O177" i="45" s="1"/>
  <c r="K94" i="45"/>
  <c r="K177" i="45" s="1"/>
  <c r="G94" i="45"/>
  <c r="N94" i="45"/>
  <c r="J94" i="45"/>
  <c r="F94" i="45"/>
  <c r="M94" i="45"/>
  <c r="I94" i="45"/>
  <c r="E94" i="45"/>
  <c r="L90" i="45"/>
  <c r="L173" i="45" s="1"/>
  <c r="H90" i="45"/>
  <c r="D90" i="45"/>
  <c r="O90" i="45"/>
  <c r="O173" i="45" s="1"/>
  <c r="K90" i="45"/>
  <c r="G90" i="45"/>
  <c r="N90" i="45"/>
  <c r="J90" i="45"/>
  <c r="F90" i="45"/>
  <c r="M90" i="45"/>
  <c r="I90" i="45"/>
  <c r="E90" i="45"/>
  <c r="L97" i="45"/>
  <c r="H97" i="45"/>
  <c r="D97" i="45"/>
  <c r="O97" i="45"/>
  <c r="O180" i="45" s="1"/>
  <c r="K97" i="45"/>
  <c r="K180" i="45" s="1"/>
  <c r="G97" i="45"/>
  <c r="N97" i="45"/>
  <c r="N180" i="45" s="1"/>
  <c r="J97" i="45"/>
  <c r="F97" i="45"/>
  <c r="F180" i="45" s="1"/>
  <c r="I97" i="45"/>
  <c r="E97" i="45"/>
  <c r="M97" i="45"/>
  <c r="M180" i="45" s="1"/>
  <c r="L96" i="45"/>
  <c r="L179" i="45" s="1"/>
  <c r="H96" i="45"/>
  <c r="D96" i="45"/>
  <c r="O96" i="45"/>
  <c r="O179" i="45" s="1"/>
  <c r="K96" i="45"/>
  <c r="G96" i="45"/>
  <c r="N96" i="45"/>
  <c r="N179" i="45" s="1"/>
  <c r="J96" i="45"/>
  <c r="F96" i="45"/>
  <c r="F179" i="45" s="1"/>
  <c r="E96" i="45"/>
  <c r="M96" i="45"/>
  <c r="I96" i="45"/>
  <c r="L91" i="45"/>
  <c r="H91" i="45"/>
  <c r="D91" i="45"/>
  <c r="O91" i="45"/>
  <c r="K91" i="45"/>
  <c r="G91" i="45"/>
  <c r="N91" i="45"/>
  <c r="J91" i="45"/>
  <c r="F91" i="45"/>
  <c r="M91" i="45"/>
  <c r="I91" i="45"/>
  <c r="E91" i="45"/>
  <c r="L92" i="45"/>
  <c r="L175" i="45" s="1"/>
  <c r="H92" i="45"/>
  <c r="D92" i="45"/>
  <c r="O92" i="45"/>
  <c r="O175" i="45" s="1"/>
  <c r="K92" i="45"/>
  <c r="K175" i="45" s="1"/>
  <c r="G92" i="45"/>
  <c r="N92" i="45"/>
  <c r="J92" i="45"/>
  <c r="F92" i="45"/>
  <c r="E92" i="45"/>
  <c r="M92" i="45"/>
  <c r="I92" i="45"/>
  <c r="I175" i="45" s="1"/>
  <c r="L87" i="45"/>
  <c r="H87" i="45"/>
  <c r="D87" i="45"/>
  <c r="O87" i="45"/>
  <c r="K87" i="45"/>
  <c r="G87" i="45"/>
  <c r="N87" i="45"/>
  <c r="J87" i="45"/>
  <c r="F87" i="45"/>
  <c r="M87" i="45"/>
  <c r="I87" i="45"/>
  <c r="E87" i="45"/>
  <c r="L98" i="45"/>
  <c r="H98" i="45"/>
  <c r="H181" i="45" s="1"/>
  <c r="D98" i="45"/>
  <c r="O98" i="45"/>
  <c r="O181" i="45" s="1"/>
  <c r="K98" i="45"/>
  <c r="G98" i="45"/>
  <c r="N98" i="45"/>
  <c r="J98" i="45"/>
  <c r="F98" i="45"/>
  <c r="M98" i="45"/>
  <c r="I98" i="45"/>
  <c r="E98" i="45"/>
  <c r="L92" i="42"/>
  <c r="L175" i="42" s="1"/>
  <c r="F92" i="42"/>
  <c r="F175" i="42" s="1"/>
  <c r="H174" i="45"/>
  <c r="O174" i="45"/>
  <c r="F176" i="45"/>
  <c r="H176" i="45"/>
  <c r="G176" i="45"/>
  <c r="K176" i="45"/>
  <c r="I176" i="45"/>
  <c r="H177" i="45"/>
  <c r="K173" i="45"/>
  <c r="H173" i="45"/>
  <c r="G173" i="45"/>
  <c r="K179" i="45"/>
  <c r="G179" i="45"/>
  <c r="H179" i="45"/>
  <c r="M179" i="45"/>
  <c r="P154" i="45"/>
  <c r="P166" i="45" s="1"/>
  <c r="D166" i="45"/>
  <c r="K171" i="45"/>
  <c r="G171" i="45"/>
  <c r="H171" i="45"/>
  <c r="L171" i="45"/>
  <c r="E171" i="45"/>
  <c r="E182" i="45" s="1"/>
  <c r="H178" i="45"/>
  <c r="K178" i="45"/>
  <c r="G172" i="45"/>
  <c r="H172" i="45"/>
  <c r="G175" i="45"/>
  <c r="F175" i="45"/>
  <c r="H175" i="45"/>
  <c r="L180" i="45"/>
  <c r="H180" i="45"/>
  <c r="G180" i="45"/>
  <c r="H84" i="41"/>
  <c r="L95" i="42"/>
  <c r="L178" i="42" s="1"/>
  <c r="H95" i="42"/>
  <c r="H178" i="42" s="1"/>
  <c r="D95" i="42"/>
  <c r="O95" i="42"/>
  <c r="O178" i="42" s="1"/>
  <c r="K95" i="42"/>
  <c r="K178" i="42" s="1"/>
  <c r="G95" i="42"/>
  <c r="N95" i="42"/>
  <c r="J95" i="42"/>
  <c r="F95" i="42"/>
  <c r="I95" i="42"/>
  <c r="E95" i="42"/>
  <c r="M95" i="42"/>
  <c r="L87" i="42"/>
  <c r="L170" i="42" s="1"/>
  <c r="H87" i="42"/>
  <c r="H170" i="42" s="1"/>
  <c r="D87" i="42"/>
  <c r="D170" i="42" s="1"/>
  <c r="O87" i="42"/>
  <c r="O170" i="42" s="1"/>
  <c r="K87" i="42"/>
  <c r="K170" i="42" s="1"/>
  <c r="G87" i="42"/>
  <c r="G170" i="42" s="1"/>
  <c r="N87" i="42"/>
  <c r="J87" i="42"/>
  <c r="F87" i="42"/>
  <c r="F170" i="42" s="1"/>
  <c r="M87" i="42"/>
  <c r="I87" i="42"/>
  <c r="I170" i="42" s="1"/>
  <c r="E87" i="42"/>
  <c r="M94" i="42"/>
  <c r="I94" i="42"/>
  <c r="E94" i="42"/>
  <c r="L94" i="42"/>
  <c r="H94" i="42"/>
  <c r="H177" i="42" s="1"/>
  <c r="D94" i="42"/>
  <c r="O94" i="42"/>
  <c r="O177" i="42" s="1"/>
  <c r="K94" i="42"/>
  <c r="K177" i="42" s="1"/>
  <c r="G94" i="42"/>
  <c r="F94" i="42"/>
  <c r="J94" i="42"/>
  <c r="N94" i="42"/>
  <c r="D166" i="42"/>
  <c r="P166" i="42"/>
  <c r="H54" i="41" s="1"/>
  <c r="N89" i="42"/>
  <c r="J89" i="42"/>
  <c r="F89" i="42"/>
  <c r="F172" i="42" s="1"/>
  <c r="M89" i="42"/>
  <c r="I89" i="42"/>
  <c r="E89" i="42"/>
  <c r="L89" i="42"/>
  <c r="L172" i="42" s="1"/>
  <c r="H89" i="42"/>
  <c r="H172" i="42" s="1"/>
  <c r="D89" i="42"/>
  <c r="G89" i="42"/>
  <c r="G172" i="42" s="1"/>
  <c r="O89" i="42"/>
  <c r="O172" i="42" s="1"/>
  <c r="K89" i="42"/>
  <c r="K172" i="42" s="1"/>
  <c r="L91" i="42"/>
  <c r="H91" i="42"/>
  <c r="H174" i="42" s="1"/>
  <c r="D91" i="42"/>
  <c r="O91" i="42"/>
  <c r="O174" i="42" s="1"/>
  <c r="K91" i="42"/>
  <c r="G91" i="42"/>
  <c r="N91" i="42"/>
  <c r="J91" i="42"/>
  <c r="F91" i="42"/>
  <c r="M91" i="42"/>
  <c r="I91" i="42"/>
  <c r="E91" i="42"/>
  <c r="N180" i="42"/>
  <c r="F180" i="42"/>
  <c r="L180" i="42"/>
  <c r="H180" i="42"/>
  <c r="O180" i="42"/>
  <c r="K180" i="42"/>
  <c r="O88" i="42"/>
  <c r="O171" i="42" s="1"/>
  <c r="K88" i="42"/>
  <c r="K171" i="42" s="1"/>
  <c r="G88" i="42"/>
  <c r="G171" i="42" s="1"/>
  <c r="N88" i="42"/>
  <c r="J88" i="42"/>
  <c r="J171" i="42" s="1"/>
  <c r="F88" i="42"/>
  <c r="F171" i="42" s="1"/>
  <c r="M88" i="42"/>
  <c r="I88" i="42"/>
  <c r="I171" i="42" s="1"/>
  <c r="E88" i="42"/>
  <c r="E171" i="42" s="1"/>
  <c r="D88" i="42"/>
  <c r="D171" i="42" s="1"/>
  <c r="H88" i="42"/>
  <c r="H171" i="42" s="1"/>
  <c r="L88" i="42"/>
  <c r="L171" i="42" s="1"/>
  <c r="N93" i="42"/>
  <c r="J93" i="42"/>
  <c r="J176" i="42" s="1"/>
  <c r="F93" i="42"/>
  <c r="F176" i="42" s="1"/>
  <c r="M93" i="42"/>
  <c r="I93" i="42"/>
  <c r="I176" i="42" s="1"/>
  <c r="E93" i="42"/>
  <c r="L93" i="42"/>
  <c r="L176" i="42" s="1"/>
  <c r="H93" i="42"/>
  <c r="H176" i="42" s="1"/>
  <c r="D93" i="42"/>
  <c r="O93" i="42"/>
  <c r="O176" i="42" s="1"/>
  <c r="K93" i="42"/>
  <c r="K176" i="42" s="1"/>
  <c r="G93" i="42"/>
  <c r="G176" i="42" s="1"/>
  <c r="O96" i="42"/>
  <c r="O179" i="42" s="1"/>
  <c r="K96" i="42"/>
  <c r="K179" i="42" s="1"/>
  <c r="G96" i="42"/>
  <c r="G179" i="42" s="1"/>
  <c r="N96" i="42"/>
  <c r="N179" i="42" s="1"/>
  <c r="J96" i="42"/>
  <c r="F96" i="42"/>
  <c r="F179" i="42" s="1"/>
  <c r="M96" i="42"/>
  <c r="M179" i="42" s="1"/>
  <c r="I96" i="42"/>
  <c r="E96" i="42"/>
  <c r="L96" i="42"/>
  <c r="L179" i="42" s="1"/>
  <c r="H96" i="42"/>
  <c r="H179" i="42" s="1"/>
  <c r="D96" i="42"/>
  <c r="M90" i="42"/>
  <c r="I90" i="42"/>
  <c r="E90" i="42"/>
  <c r="L90" i="42"/>
  <c r="L173" i="42" s="1"/>
  <c r="H90" i="42"/>
  <c r="H173" i="42" s="1"/>
  <c r="D90" i="42"/>
  <c r="O90" i="42"/>
  <c r="O173" i="42" s="1"/>
  <c r="K90" i="42"/>
  <c r="K173" i="42" s="1"/>
  <c r="G90" i="42"/>
  <c r="G173" i="42" s="1"/>
  <c r="J90" i="42"/>
  <c r="N90" i="42"/>
  <c r="F90" i="42"/>
  <c r="P181" i="42" l="1"/>
  <c r="P173" i="42"/>
  <c r="P170" i="42"/>
  <c r="P172" i="42"/>
  <c r="P177" i="42"/>
  <c r="P178" i="42"/>
  <c r="P179" i="42"/>
  <c r="P171" i="42"/>
  <c r="P180" i="42"/>
  <c r="P174" i="42"/>
  <c r="P92" i="42"/>
  <c r="P175" i="42"/>
  <c r="P98" i="42"/>
  <c r="P98" i="45"/>
  <c r="P181" i="45"/>
  <c r="P93" i="42"/>
  <c r="D176" i="42"/>
  <c r="P176" i="42" s="1"/>
  <c r="P97" i="42"/>
  <c r="P89" i="42"/>
  <c r="J99" i="42"/>
  <c r="P178" i="45"/>
  <c r="P174" i="45"/>
  <c r="I170" i="45"/>
  <c r="I182" i="45" s="1"/>
  <c r="I99" i="45"/>
  <c r="K170" i="45"/>
  <c r="K182" i="45" s="1"/>
  <c r="K99" i="45"/>
  <c r="P92" i="45"/>
  <c r="M182" i="45"/>
  <c r="P96" i="45"/>
  <c r="P94" i="45"/>
  <c r="P177" i="45"/>
  <c r="D176" i="45"/>
  <c r="P176" i="45" s="1"/>
  <c r="P93" i="45"/>
  <c r="O170" i="45"/>
  <c r="O182" i="45" s="1"/>
  <c r="O99" i="45"/>
  <c r="G170" i="45"/>
  <c r="G182" i="45" s="1"/>
  <c r="G99" i="45"/>
  <c r="D170" i="45"/>
  <c r="D99" i="45"/>
  <c r="P87" i="45"/>
  <c r="P91" i="45"/>
  <c r="P89" i="45"/>
  <c r="P173" i="45"/>
  <c r="P90" i="45"/>
  <c r="J99" i="45"/>
  <c r="N99" i="45"/>
  <c r="H170" i="45"/>
  <c r="H182" i="45" s="1"/>
  <c r="H99" i="45"/>
  <c r="P97" i="45"/>
  <c r="D171" i="45"/>
  <c r="P171" i="45" s="1"/>
  <c r="P88" i="45"/>
  <c r="M99" i="45"/>
  <c r="P180" i="45"/>
  <c r="P175" i="45"/>
  <c r="P172" i="45"/>
  <c r="P95" i="45"/>
  <c r="N182" i="45"/>
  <c r="P179" i="45"/>
  <c r="E99" i="45"/>
  <c r="F170" i="45"/>
  <c r="F182" i="45" s="1"/>
  <c r="F99" i="45"/>
  <c r="L170" i="45"/>
  <c r="L182" i="45" s="1"/>
  <c r="L99" i="45"/>
  <c r="E99" i="42"/>
  <c r="P96" i="42"/>
  <c r="P94" i="42"/>
  <c r="I99" i="42"/>
  <c r="N99" i="42"/>
  <c r="D99" i="42"/>
  <c r="P87" i="42"/>
  <c r="P95" i="42"/>
  <c r="P91" i="42"/>
  <c r="O182" i="42"/>
  <c r="K182" i="42"/>
  <c r="G182" i="42"/>
  <c r="N182" i="42"/>
  <c r="J182" i="42"/>
  <c r="F182" i="42"/>
  <c r="M182" i="42"/>
  <c r="I182" i="42"/>
  <c r="E182" i="42"/>
  <c r="L182" i="42"/>
  <c r="H182" i="42"/>
  <c r="M99" i="42"/>
  <c r="G99" i="42"/>
  <c r="H99" i="42"/>
  <c r="O99" i="42"/>
  <c r="P90" i="42"/>
  <c r="P88" i="42"/>
  <c r="F99" i="42"/>
  <c r="K99" i="42"/>
  <c r="L99" i="42"/>
  <c r="D182" i="45" l="1"/>
  <c r="P170" i="45"/>
  <c r="P182" i="45" s="1"/>
  <c r="H85" i="41"/>
  <c r="D182" i="42"/>
  <c r="P182" i="42"/>
  <c r="H55" i="41" s="1"/>
  <c r="H14" i="41" l="1"/>
  <c r="D65" i="51" l="1"/>
  <c r="C63" i="51"/>
  <c r="H95" i="41" s="1"/>
  <c r="C62" i="51"/>
  <c r="D63" i="51"/>
  <c r="C65" i="51"/>
  <c r="H97" i="41" s="1"/>
  <c r="D66" i="51"/>
  <c r="C66" i="51"/>
  <c r="H98" i="41" s="1"/>
  <c r="D64" i="51"/>
  <c r="C64" i="51"/>
  <c r="H96" i="41" s="1"/>
  <c r="D62" i="51"/>
  <c r="H102" i="41"/>
  <c r="H62" i="41" s="1"/>
  <c r="H101" i="41"/>
  <c r="H107" i="41"/>
  <c r="H108" i="41"/>
  <c r="H68" i="41" s="1"/>
  <c r="H103" i="41"/>
  <c r="H63" i="41" s="1"/>
  <c r="H104" i="41"/>
  <c r="H64" i="41" s="1"/>
  <c r="H65" i="41"/>
  <c r="H105" i="41"/>
  <c r="H69" i="41"/>
  <c r="H109" i="41"/>
  <c r="H110" i="41"/>
  <c r="H70" i="41" s="1"/>
  <c r="H111" i="41"/>
  <c r="H38" i="41"/>
  <c r="H40" i="41"/>
  <c r="H39" i="41"/>
  <c r="H41" i="41"/>
  <c r="H37" i="41"/>
  <c r="H45" i="41"/>
  <c r="H31" i="41" s="1"/>
  <c r="H71" i="41" l="1"/>
  <c r="H94" i="41"/>
  <c r="H46" i="41"/>
  <c r="H32" i="41" s="1"/>
  <c r="H61" i="41" l="1"/>
  <c r="H67" i="41"/>
  <c r="H47" i="41"/>
  <c r="H33" i="41" s="1"/>
  <c r="H49" i="41" l="1"/>
  <c r="H35" i="41" s="1"/>
  <c r="H48" i="41"/>
  <c r="H34" i="41" s="1"/>
  <c r="J1" i="41"/>
</calcChain>
</file>

<file path=xl/sharedStrings.xml><?xml version="1.0" encoding="utf-8"?>
<sst xmlns="http://schemas.openxmlformats.org/spreadsheetml/2006/main" count="2101" uniqueCount="410">
  <si>
    <t>Value</t>
    <phoneticPr fontId="2"/>
  </si>
  <si>
    <t>Units</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</si>
  <si>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</si>
  <si>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</si>
  <si>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</si>
  <si>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</si>
  <si>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</si>
  <si>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</si>
  <si>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</si>
  <si>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</si>
  <si>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</si>
  <si>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</si>
  <si>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</si>
  <si>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</si>
  <si>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</si>
  <si>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</si>
  <si>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</si>
  <si>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</si>
  <si>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</si>
  <si>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</si>
  <si>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</si>
  <si>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</si>
  <si>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</si>
  <si>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</si>
  <si>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</si>
  <si>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</si>
  <si>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</si>
  <si>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</si>
  <si>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</si>
  <si>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</si>
  <si>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</si>
  <si>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</si>
  <si>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</si>
  <si>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</si>
  <si>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</si>
  <si>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</si>
  <si>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ER</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</si>
  <si>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</si>
  <si>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 to be credited</t>
    </r>
    <phoneticPr fontId="2"/>
  </si>
  <si>
    <t>JCM_KH_F_PMS_REDD+_ver01.0</t>
    <phoneticPr fontId="2"/>
  </si>
  <si>
    <t>1. Calculations for emission reductions to be credited</t>
    <phoneticPr fontId="2"/>
  </si>
  <si>
    <t>2. Basic data of the project</t>
    <phoneticPr fontId="2"/>
  </si>
  <si>
    <t>3. Selected default values</t>
    <phoneticPr fontId="2"/>
  </si>
  <si>
    <r>
      <t xml:space="preserve">Project emission reductions to be credited during the period </t>
    </r>
    <r>
      <rPr>
        <i/>
        <sz val="11"/>
        <color indexed="8"/>
        <rFont val="Arial"/>
        <family val="2"/>
      </rPr>
      <t>p</t>
    </r>
    <phoneticPr fontId="2"/>
  </si>
  <si>
    <t>Size of reference area</t>
    <phoneticPr fontId="24"/>
  </si>
  <si>
    <t>Size of project area</t>
    <phoneticPr fontId="24"/>
  </si>
  <si>
    <t>Size of displacement belt</t>
    <phoneticPr fontId="24"/>
  </si>
  <si>
    <t>Monitoring start date</t>
    <phoneticPr fontId="24"/>
  </si>
  <si>
    <t>Monitoring end date</t>
    <phoneticPr fontId="24"/>
  </si>
  <si>
    <t>Pool / Sources</t>
    <phoneticPr fontId="2"/>
  </si>
  <si>
    <t>4. Calculations for project reference level</t>
    <phoneticPr fontId="2"/>
  </si>
  <si>
    <t>Year during reference period</t>
    <phoneticPr fontId="24"/>
  </si>
  <si>
    <t>5. Calculations of the project emissions</t>
    <phoneticPr fontId="2"/>
  </si>
  <si>
    <t>Year during first monitoring period</t>
    <phoneticPr fontId="24"/>
  </si>
  <si>
    <r>
      <t xml:space="preserve">Project reference level at year </t>
    </r>
    <r>
      <rPr>
        <i/>
        <sz val="11"/>
        <color indexed="8"/>
        <rFont val="Arial"/>
        <family val="2"/>
      </rPr>
      <t>y</t>
    </r>
    <phoneticPr fontId="2"/>
  </si>
  <si>
    <r>
      <t xml:space="preserve">Project net emjissions during year </t>
    </r>
    <r>
      <rPr>
        <i/>
        <sz val="11"/>
        <color indexed="8"/>
        <rFont val="Arial"/>
        <family val="2"/>
      </rPr>
      <t>y</t>
    </r>
    <phoneticPr fontId="2"/>
  </si>
  <si>
    <t>6. Calculation of discount factor</t>
    <phoneticPr fontId="2"/>
  </si>
  <si>
    <t>Discount factor</t>
    <phoneticPr fontId="2"/>
  </si>
  <si>
    <t>%</t>
    <phoneticPr fontId="2"/>
  </si>
  <si>
    <r>
      <t>tCO</t>
    </r>
    <r>
      <rPr>
        <vertAlign val="subscript"/>
        <sz val="11"/>
        <color indexed="8"/>
        <rFont val="Arial"/>
        <family val="2"/>
      </rPr>
      <t>2</t>
    </r>
    <r>
      <rPr>
        <sz val="11"/>
        <color indexed="8"/>
        <rFont val="Arial"/>
        <family val="2"/>
      </rPr>
      <t>e</t>
    </r>
    <phoneticPr fontId="2"/>
  </si>
  <si>
    <r>
      <t>RL</t>
    </r>
    <r>
      <rPr>
        <vertAlign val="subscript"/>
        <sz val="11"/>
        <color indexed="8"/>
        <rFont val="Arial"/>
        <family val="2"/>
      </rPr>
      <t>y</t>
    </r>
    <phoneticPr fontId="2"/>
  </si>
  <si>
    <t>tC</t>
    <phoneticPr fontId="24"/>
  </si>
  <si>
    <r>
      <t>ΔCS</t>
    </r>
    <r>
      <rPr>
        <vertAlign val="subscript"/>
        <sz val="11"/>
        <color indexed="8"/>
        <rFont val="Arial"/>
        <family val="2"/>
      </rPr>
      <t>ref,y</t>
    </r>
    <phoneticPr fontId="24"/>
  </si>
  <si>
    <r>
      <t>PE</t>
    </r>
    <r>
      <rPr>
        <vertAlign val="subscript"/>
        <sz val="11"/>
        <color indexed="8"/>
        <rFont val="Arial"/>
        <family val="2"/>
      </rPr>
      <t>y</t>
    </r>
    <phoneticPr fontId="2"/>
  </si>
  <si>
    <r>
      <t>ΔCS</t>
    </r>
    <r>
      <rPr>
        <vertAlign val="subscript"/>
        <sz val="11"/>
        <color indexed="8"/>
        <rFont val="Arial"/>
        <family val="2"/>
      </rPr>
      <t>pj,y</t>
    </r>
    <phoneticPr fontId="24"/>
  </si>
  <si>
    <r>
      <t>DE</t>
    </r>
    <r>
      <rPr>
        <vertAlign val="subscript"/>
        <sz val="11"/>
        <color indexed="8"/>
        <rFont val="Arial"/>
        <family val="2"/>
      </rPr>
      <t>y</t>
    </r>
    <phoneticPr fontId="24"/>
  </si>
  <si>
    <t>[List of Default Values]</t>
    <phoneticPr fontId="24"/>
  </si>
  <si>
    <t xml:space="preserve">Year </t>
    <phoneticPr fontId="24"/>
  </si>
  <si>
    <t>…</t>
    <phoneticPr fontId="24"/>
  </si>
  <si>
    <t>forest class 1</t>
    <phoneticPr fontId="24"/>
  </si>
  <si>
    <t>forest class 2</t>
    <phoneticPr fontId="24"/>
  </si>
  <si>
    <t>forest class 3</t>
    <phoneticPr fontId="24"/>
  </si>
  <si>
    <t>forest class 4</t>
    <phoneticPr fontId="24"/>
  </si>
  <si>
    <t>(Option 1) Area converted from forest class i to non-forest in the project area at year y</t>
    <phoneticPr fontId="24"/>
  </si>
  <si>
    <t>Year 1</t>
    <phoneticPr fontId="24"/>
  </si>
  <si>
    <t>Land use category at year 1</t>
    <phoneticPr fontId="24"/>
  </si>
  <si>
    <t>non forest</t>
    <phoneticPr fontId="24"/>
  </si>
  <si>
    <t>Land use category at year 2</t>
    <phoneticPr fontId="24"/>
  </si>
  <si>
    <t>Year 2</t>
    <phoneticPr fontId="24"/>
  </si>
  <si>
    <t>Land use category at year 3</t>
    <phoneticPr fontId="24"/>
  </si>
  <si>
    <r>
      <t xml:space="preserve">Land use category at year </t>
    </r>
    <r>
      <rPr>
        <i/>
        <sz val="12"/>
        <rFont val="Arial"/>
        <family val="2"/>
      </rPr>
      <t>y+1</t>
    </r>
    <phoneticPr fontId="24"/>
  </si>
  <si>
    <r>
      <t xml:space="preserve">Land use category at year </t>
    </r>
    <r>
      <rPr>
        <i/>
        <sz val="12"/>
        <rFont val="Arial"/>
        <family val="2"/>
      </rPr>
      <t>y</t>
    </r>
    <phoneticPr fontId="24"/>
  </si>
  <si>
    <t>(Option 2) Area converted from land use category i to j in the project area at year y</t>
    <phoneticPr fontId="24"/>
  </si>
  <si>
    <t>-&gt;Table 1a</t>
    <phoneticPr fontId="24"/>
  </si>
  <si>
    <t>ha</t>
    <phoneticPr fontId="24"/>
  </si>
  <si>
    <t>Cambodia's official forest map</t>
    <phoneticPr fontId="24"/>
  </si>
  <si>
    <t>CA_(d pj I y)</t>
    <phoneticPr fontId="24"/>
  </si>
  <si>
    <t>(Option 1) Area converted from forest class i to non-forest in the displacement belt at year y</t>
    <phoneticPr fontId="24"/>
  </si>
  <si>
    <t>ca_(pj ij y)</t>
    <phoneticPr fontId="24"/>
  </si>
  <si>
    <t>ca_(d pj ij y)</t>
    <phoneticPr fontId="24"/>
  </si>
  <si>
    <t>(Option 2) Area converted from land use category i to j in the displacement belt at year y</t>
    <phoneticPr fontId="24"/>
  </si>
  <si>
    <t>-&gt;Table 1b</t>
    <phoneticPr fontId="24"/>
  </si>
  <si>
    <t>forest class i</t>
    <phoneticPr fontId="24"/>
  </si>
  <si>
    <t>NV_(j y)</t>
    <phoneticPr fontId="24"/>
  </si>
  <si>
    <t>TD_(j y)</t>
    <phoneticPr fontId="24"/>
  </si>
  <si>
    <t>count</t>
    <phoneticPr fontId="24"/>
  </si>
  <si>
    <t>FC_(f j y)</t>
    <phoneticPr fontId="24"/>
  </si>
  <si>
    <t>(Direct method) Quantity of fuel type f consumed in vehicle/equipment type j at year y</t>
    <phoneticPr fontId="24"/>
  </si>
  <si>
    <t>-&gt;Table 1c</t>
    <phoneticPr fontId="24"/>
  </si>
  <si>
    <t>mass or volumen</t>
    <phoneticPr fontId="24"/>
  </si>
  <si>
    <t>(Indirect method) Number of vehicle type j at year y</t>
    <phoneticPr fontId="24"/>
  </si>
  <si>
    <t>(Indirect method) Total travel distance for vehicle type j at year y</t>
    <phoneticPr fontId="24"/>
  </si>
  <si>
    <t>km</t>
    <phoneticPr fontId="24"/>
  </si>
  <si>
    <t>NE_(j y)</t>
    <phoneticPr fontId="24"/>
  </si>
  <si>
    <t>TU_(j y)</t>
    <phoneticPr fontId="24"/>
  </si>
  <si>
    <t>(Indirect method) Number of equipment  type j at year y</t>
    <phoneticPr fontId="24"/>
  </si>
  <si>
    <t>(Indirect method) Total use for equipment type j at year y</t>
    <phoneticPr fontId="24"/>
  </si>
  <si>
    <t>hours</t>
    <phoneticPr fontId="24"/>
  </si>
  <si>
    <t>M_(SN c n y)</t>
    <phoneticPr fontId="24"/>
  </si>
  <si>
    <t>Mass of synthetic fertilizer type n applied during implementation of the project activities in cropland type c in the activity area at year y</t>
    <phoneticPr fontId="24"/>
  </si>
  <si>
    <t>t</t>
    <phoneticPr fontId="24"/>
  </si>
  <si>
    <t>M_(ON c n y)</t>
    <phoneticPr fontId="24"/>
  </si>
  <si>
    <t>Mass of organic fertilizer type n made from materials sourced from outside of the project area and the activity arean and applied during implementation of the project activities in cropland type c in the activity area at year y</t>
    <phoneticPr fontId="24"/>
  </si>
  <si>
    <t>Crop_(c T y)</t>
    <phoneticPr fontId="24"/>
  </si>
  <si>
    <t>Area_(c T y)</t>
    <phoneticPr fontId="24"/>
  </si>
  <si>
    <t>Frac_(Renew T)</t>
    <phoneticPr fontId="24"/>
  </si>
  <si>
    <t>Harvested annual dry matter yield for N-fixing crop T, introduced during implementation of the project activities in cropland area c in the activity area at year y</t>
    <phoneticPr fontId="24"/>
  </si>
  <si>
    <t>t d.m./ha</t>
    <phoneticPr fontId="24"/>
  </si>
  <si>
    <t>Total annual area harvested of N-fixing crop T, introduced during implementation of the project activities in cropland area c in the activity area at year y</t>
    <phoneticPr fontId="24"/>
  </si>
  <si>
    <t>Fraction of total area under N-fixing crop T that is renewed annually</t>
    <phoneticPr fontId="24"/>
  </si>
  <si>
    <t>dimentionless</t>
    <phoneticPr fontId="24"/>
  </si>
  <si>
    <t>type 1</t>
    <phoneticPr fontId="24"/>
  </si>
  <si>
    <t>…</t>
    <phoneticPr fontId="24"/>
  </si>
  <si>
    <t>type f</t>
    <phoneticPr fontId="24"/>
  </si>
  <si>
    <t>Fulel type</t>
    <phoneticPr fontId="24"/>
  </si>
  <si>
    <t>Vehicle/equipment type</t>
    <phoneticPr fontId="24"/>
  </si>
  <si>
    <t>type j</t>
    <phoneticPr fontId="24"/>
  </si>
  <si>
    <t>Year 3</t>
    <phoneticPr fontId="24"/>
  </si>
  <si>
    <t>Year 4</t>
    <phoneticPr fontId="24"/>
  </si>
  <si>
    <t>Year 5</t>
    <phoneticPr fontId="24"/>
  </si>
  <si>
    <t>Number (count)</t>
    <phoneticPr fontId="24"/>
  </si>
  <si>
    <t>M_(limestone y)</t>
    <phoneticPr fontId="24"/>
  </si>
  <si>
    <t>M_(dolomite y)</t>
    <phoneticPr fontId="24"/>
  </si>
  <si>
    <t>M_(urea y)</t>
    <phoneticPr fontId="24"/>
  </si>
  <si>
    <t>Mass of urea fertilizer applied during implementation of the project activities in the activity area at year y</t>
    <phoneticPr fontId="24"/>
  </si>
  <si>
    <t>Mass of dolomite (CaMg(CO3)2) applied during implementation of the project activities in the activity area at year y</t>
    <phoneticPr fontId="24"/>
  </si>
  <si>
    <t>Mass of calcic limestone (CaCO3) applied during implementation of the project activities in the activity area at year y</t>
    <phoneticPr fontId="24"/>
  </si>
  <si>
    <t>Synthetic fertilizer type</t>
    <phoneticPr fontId="24"/>
  </si>
  <si>
    <t>Cropland type</t>
    <phoneticPr fontId="24"/>
  </si>
  <si>
    <t>type n</t>
    <phoneticPr fontId="24"/>
  </si>
  <si>
    <t>Limestone</t>
    <phoneticPr fontId="24"/>
  </si>
  <si>
    <t>Dolomite</t>
    <phoneticPr fontId="24"/>
  </si>
  <si>
    <t>Urea</t>
    <phoneticPr fontId="24"/>
  </si>
  <si>
    <t xml:space="preserve">Crop type </t>
    <phoneticPr fontId="24"/>
  </si>
  <si>
    <t>type T</t>
    <phoneticPr fontId="24"/>
  </si>
  <si>
    <t>-&gt;Table 1d-2</t>
    <phoneticPr fontId="24"/>
  </si>
  <si>
    <t>-&gt;Table 1d-1</t>
    <phoneticPr fontId="24"/>
  </si>
  <si>
    <t>Crop type</t>
    <phoneticPr fontId="24"/>
  </si>
  <si>
    <t>-&gt;Table 1d-4</t>
    <phoneticPr fontId="24"/>
  </si>
  <si>
    <t>-&gt;Table 1d-6</t>
    <phoneticPr fontId="24"/>
  </si>
  <si>
    <t>Option A</t>
    <phoneticPr fontId="24"/>
  </si>
  <si>
    <t>Option C</t>
    <phoneticPr fontId="24"/>
  </si>
  <si>
    <t>Option B/C</t>
    <phoneticPr fontId="24"/>
  </si>
  <si>
    <t>Area of forest class i in the project area at the initial year</t>
    <phoneticPr fontId="24"/>
  </si>
  <si>
    <t>A_(i 0)</t>
    <phoneticPr fontId="24"/>
  </si>
  <si>
    <t>P_i</t>
    <phoneticPr fontId="24"/>
  </si>
  <si>
    <t>Option (1) Annual transition probability from forest class i to non-forest within the reference area</t>
    <phoneticPr fontId="24"/>
  </si>
  <si>
    <t>-&gt;Table 2a</t>
    <phoneticPr fontId="24"/>
  </si>
  <si>
    <t>-&gt;Table 2b</t>
    <phoneticPr fontId="24"/>
  </si>
  <si>
    <t>p_(ij)</t>
    <phoneticPr fontId="24"/>
  </si>
  <si>
    <t>Option (2) Annual transition probability from land use category i to j within the reference area</t>
    <phoneticPr fontId="24"/>
  </si>
  <si>
    <t>EF_i</t>
    <phoneticPr fontId="24"/>
  </si>
  <si>
    <t>Option (1) Emission factor applicable for forest class i</t>
    <phoneticPr fontId="24"/>
  </si>
  <si>
    <t>tC/ha</t>
    <phoneticPr fontId="24"/>
  </si>
  <si>
    <t>EF_(ij)</t>
    <phoneticPr fontId="24"/>
  </si>
  <si>
    <t>Option (2) Emission factor for area of land converted from land use category i to j</t>
    <phoneticPr fontId="24"/>
  </si>
  <si>
    <t>-&gt;Table 2c</t>
    <phoneticPr fontId="24"/>
  </si>
  <si>
    <t>Area of forest class i in the displacement belt at the initial year</t>
    <phoneticPr fontId="24"/>
  </si>
  <si>
    <t>A_(d i 0)</t>
    <phoneticPr fontId="24"/>
  </si>
  <si>
    <t>P_(d i)</t>
    <phoneticPr fontId="24"/>
  </si>
  <si>
    <t>Option (1) Annual transition probability from forest class i to non-forest within the displacement belt</t>
    <phoneticPr fontId="24"/>
  </si>
  <si>
    <t>p_(d ij)</t>
    <phoneticPr fontId="24"/>
  </si>
  <si>
    <t>Option (2) Annual transition probability from land use category i to j within the displacement belt</t>
    <phoneticPr fontId="24"/>
  </si>
  <si>
    <t>-&gt;Table 2d</t>
    <phoneticPr fontId="24"/>
  </si>
  <si>
    <t>Project area</t>
    <phoneticPr fontId="24"/>
  </si>
  <si>
    <t>Displacement belt</t>
    <phoneticPr fontId="24"/>
  </si>
  <si>
    <t>Land use category at year y</t>
    <phoneticPr fontId="24"/>
  </si>
  <si>
    <t>Land use category at year y+1</t>
    <phoneticPr fontId="24"/>
  </si>
  <si>
    <t>-&gt;Table 2e</t>
    <phoneticPr fontId="24"/>
  </si>
  <si>
    <t>A_(i 0), ha</t>
    <phoneticPr fontId="24"/>
  </si>
  <si>
    <t>A_(d i 0), ha</t>
    <phoneticPr fontId="24"/>
  </si>
  <si>
    <t>(note: Emission factors for Option (1) are those of forest class i converted to non-forest)</t>
    <phoneticPr fontId="24"/>
  </si>
  <si>
    <t>…</t>
    <phoneticPr fontId="24"/>
  </si>
  <si>
    <t>Option 1</t>
    <phoneticPr fontId="24"/>
  </si>
  <si>
    <t>Option 2</t>
    <phoneticPr fontId="24"/>
  </si>
  <si>
    <t>y</t>
    <phoneticPr fontId="24"/>
  </si>
  <si>
    <t>ha</t>
    <phoneticPr fontId="24"/>
  </si>
  <si>
    <t>Evergreen forest</t>
  </si>
  <si>
    <t>Semi-evergreen forest</t>
  </si>
  <si>
    <t>Pine forest</t>
  </si>
  <si>
    <t>Deciduous forest</t>
  </si>
  <si>
    <t>Bamboo</t>
  </si>
  <si>
    <t>Mangrove</t>
  </si>
  <si>
    <t>Rear Mangrove</t>
  </si>
  <si>
    <t xml:space="preserve">Flooded forest </t>
  </si>
  <si>
    <t xml:space="preserve">Forest regrowth </t>
  </si>
  <si>
    <t>Tree plantation</t>
  </si>
  <si>
    <t>Pine plantation</t>
  </si>
  <si>
    <t>Non-forest</t>
  </si>
  <si>
    <t>Total</t>
    <phoneticPr fontId="24"/>
  </si>
  <si>
    <t>NA</t>
  </si>
  <si>
    <t>Land use category before conversion</t>
    <phoneticPr fontId="24"/>
  </si>
  <si>
    <t>Land use category after conversion</t>
    <phoneticPr fontId="24"/>
  </si>
  <si>
    <t>Conversion factor of molecular weight of carbon to CO2</t>
  </si>
  <si>
    <r>
      <t xml:space="preserve">Carbon stock change at year </t>
    </r>
    <r>
      <rPr>
        <i/>
        <sz val="11"/>
        <color indexed="8"/>
        <rFont val="Arial"/>
        <family val="2"/>
      </rPr>
      <t>y</t>
    </r>
    <r>
      <rPr>
        <sz val="11"/>
        <color indexed="8"/>
        <rFont val="Arial"/>
        <family val="2"/>
      </rPr>
      <t xml:space="preserve"> (Table 3)</t>
    </r>
    <phoneticPr fontId="24"/>
  </si>
  <si>
    <t>Total</t>
    <phoneticPr fontId="24"/>
  </si>
  <si>
    <t>Year 2018</t>
    <phoneticPr fontId="24"/>
  </si>
  <si>
    <t>Year 2019</t>
    <phoneticPr fontId="24"/>
  </si>
  <si>
    <t>Year 2020</t>
    <phoneticPr fontId="24"/>
  </si>
  <si>
    <t>Year 2021</t>
    <phoneticPr fontId="24"/>
  </si>
  <si>
    <t>Year 2022</t>
    <phoneticPr fontId="24"/>
  </si>
  <si>
    <t>Table 3-4 Option 2.  projected carbon stock change in the project area from changes of land use category i to j in the project area at year y, tC (equation 4&amp;5)</t>
    <phoneticPr fontId="24"/>
  </si>
  <si>
    <t>Land use category at year 4</t>
    <phoneticPr fontId="24"/>
  </si>
  <si>
    <r>
      <t xml:space="preserve">Carbon stock change at year </t>
    </r>
    <r>
      <rPr>
        <i/>
        <sz val="11"/>
        <color indexed="8"/>
        <rFont val="Arial"/>
        <family val="2"/>
      </rPr>
      <t>ym</t>
    </r>
    <r>
      <rPr>
        <sz val="11"/>
        <color indexed="8"/>
        <rFont val="Arial"/>
        <family val="2"/>
      </rPr>
      <t xml:space="preserve"> (Table 4)</t>
    </r>
    <phoneticPr fontId="24"/>
  </si>
  <si>
    <t>Land use category at year 5</t>
    <phoneticPr fontId="24"/>
  </si>
  <si>
    <t>CO2 emissions from fossile fuel combustion at year y (Table 5)</t>
    <phoneticPr fontId="24"/>
  </si>
  <si>
    <t>GHG emissions from fertilizer application at year y (Table 6)</t>
    <phoneticPr fontId="24"/>
  </si>
  <si>
    <t>Displacement of net emissions during the period y (Table 7)</t>
    <phoneticPr fontId="24"/>
  </si>
  <si>
    <t>Table 7a-1 Option 1.  Projected area of forest class i  at year y within the displacement belt, ha (equation 33)</t>
    <phoneticPr fontId="24"/>
  </si>
  <si>
    <t>Table 7a-2 Option 1. Projected carbon stock change in the displacement belt at year y, tC (equation 32)</t>
    <phoneticPr fontId="24"/>
  </si>
  <si>
    <r>
      <t xml:space="preserve">Table 7a-3 Option 2. Projected area of land converted from land use category </t>
    </r>
    <r>
      <rPr>
        <i/>
        <sz val="12"/>
        <rFont val="Arial"/>
        <family val="2"/>
      </rPr>
      <t>i</t>
    </r>
    <r>
      <rPr>
        <sz val="12"/>
        <rFont val="Arial"/>
        <family val="2"/>
      </rPr>
      <t xml:space="preserve"> to </t>
    </r>
    <r>
      <rPr>
        <i/>
        <sz val="12"/>
        <rFont val="Arial"/>
        <family val="2"/>
      </rPr>
      <t>j</t>
    </r>
    <r>
      <rPr>
        <sz val="12"/>
        <rFont val="Arial"/>
        <family val="2"/>
      </rPr>
      <t xml:space="preserve"> in the displacement belt at year </t>
    </r>
    <r>
      <rPr>
        <i/>
        <sz val="12"/>
        <rFont val="Arial"/>
        <family val="2"/>
      </rPr>
      <t>y, ha</t>
    </r>
    <r>
      <rPr>
        <sz val="12"/>
        <rFont val="Arial"/>
        <family val="2"/>
      </rPr>
      <t xml:space="preserve"> (equation 37)</t>
    </r>
    <phoneticPr fontId="24"/>
  </si>
  <si>
    <t>Table 7a-4 Option 2.  projected carbon stock change in the project area from changes of land use category i to j in the displacement belt at year y, tC (equation 35&amp;36)</t>
    <phoneticPr fontId="24"/>
  </si>
  <si>
    <t>Table 4-1 Option 1. Actual carbon stock change in the displacement belt at year y (equation 34)</t>
    <phoneticPr fontId="24"/>
  </si>
  <si>
    <t>Table 7b-2 Option 2.  Actual carbon stock change in the project area from changes of land use category i to j in the displacement belt  at year y, tC (equation 41&amp;42)</t>
    <phoneticPr fontId="24"/>
  </si>
  <si>
    <t>Table 4-1 Option 1. Actual carbon stock change in the project area at year y (equation 11)</t>
    <phoneticPr fontId="24"/>
  </si>
  <si>
    <t>Table 4-2 Option 2.  Actual  carbon stock change in the project area from changes of land use category i to j in the project area at year y, tC (equation 12&amp;13)</t>
    <phoneticPr fontId="24"/>
  </si>
  <si>
    <t>Net calorific value of fuel f</t>
    <phoneticPr fontId="24"/>
  </si>
  <si>
    <t>-&gt;Table 2f</t>
    <phoneticPr fontId="24"/>
  </si>
  <si>
    <t>GJ (mass or volume)-1</t>
    <phoneticPr fontId="24"/>
  </si>
  <si>
    <t>EF_(fuel f)</t>
    <phoneticPr fontId="24"/>
  </si>
  <si>
    <t>CO2 emission factor of the fuel type f combusted</t>
    <phoneticPr fontId="24"/>
  </si>
  <si>
    <t>t CO2 GJ-1</t>
    <phoneticPr fontId="24"/>
  </si>
  <si>
    <t>quantity of fuel km-1</t>
    <phoneticPr fontId="24"/>
  </si>
  <si>
    <t>NCV_f</t>
    <phoneticPr fontId="24"/>
  </si>
  <si>
    <t>SECv_(j f)</t>
    <phoneticPr fontId="24"/>
  </si>
  <si>
    <t xml:space="preserve">Average specific energy consumption of equipment type j for fuel f </t>
    <phoneticPr fontId="24"/>
  </si>
  <si>
    <t>Average specific energy consumption of vehicle type j for fuel type f</t>
    <phoneticPr fontId="24"/>
  </si>
  <si>
    <t>quantity of fuel hour-1</t>
    <phoneticPr fontId="24"/>
  </si>
  <si>
    <t>Conversion factor of molecular weight of nitrogen to N2O</t>
    <phoneticPr fontId="24"/>
  </si>
  <si>
    <t>Global warming potential for N2O</t>
    <phoneticPr fontId="24"/>
  </si>
  <si>
    <t>-&gt;Table 1c</t>
    <phoneticPr fontId="24"/>
  </si>
  <si>
    <t>NC_(SN n)</t>
    <phoneticPr fontId="24"/>
  </si>
  <si>
    <t>Nitrogen content of synthetic fertilizer type n applied</t>
    <phoneticPr fontId="24"/>
  </si>
  <si>
    <t>tN (t fertilizer) -1</t>
    <phoneticPr fontId="24"/>
  </si>
  <si>
    <t>Nitrogen content of organic fertilizer type n applied</t>
    <phoneticPr fontId="24"/>
  </si>
  <si>
    <t>NC_(ON n)</t>
    <phoneticPr fontId="24"/>
  </si>
  <si>
    <t>R_(AG T)</t>
    <phoneticPr fontId="24"/>
  </si>
  <si>
    <t>Ratio of above-ground residues dry matter to harvested yield for N-fixing crop T</t>
    <phoneticPr fontId="24"/>
  </si>
  <si>
    <t>N_(AG T)</t>
    <phoneticPr fontId="24"/>
  </si>
  <si>
    <t>N content of above-ground residues for N-fixing crop T</t>
    <phoneticPr fontId="24"/>
  </si>
  <si>
    <t>R_(BG T)</t>
    <phoneticPr fontId="24"/>
  </si>
  <si>
    <t>Ratio of below-ground residues to harvest yield for crop T</t>
    <phoneticPr fontId="24"/>
  </si>
  <si>
    <t>N_(BG T)</t>
    <phoneticPr fontId="24"/>
  </si>
  <si>
    <t>tCO2 (tN2O)-1</t>
    <phoneticPr fontId="24"/>
  </si>
  <si>
    <t>SECe_(j f)</t>
    <phoneticPr fontId="24"/>
  </si>
  <si>
    <t>Table 2f CO2 emission factor and Net calorific value of fuel type f</t>
    <phoneticPr fontId="24"/>
  </si>
  <si>
    <t>Emission Factor, t CO2 GJ-1</t>
    <phoneticPr fontId="24"/>
  </si>
  <si>
    <t>Gas/diesel oil</t>
    <phoneticPr fontId="24"/>
  </si>
  <si>
    <t>Motor gasoline</t>
    <phoneticPr fontId="24"/>
  </si>
  <si>
    <t>Crude oil</t>
    <phoneticPr fontId="24"/>
  </si>
  <si>
    <t>Net calorific value, GJ (kg)-1</t>
    <phoneticPr fontId="24"/>
  </si>
  <si>
    <t>Values</t>
    <phoneticPr fontId="24"/>
  </si>
  <si>
    <t>Table 1c-1 Direct method. Quantity of fuel type f consumed in vehicle/equipment type j at year y, kg</t>
    <phoneticPr fontId="24"/>
  </si>
  <si>
    <t>Table 5-1 Direct method. CO2 emissions from fossil fuel combustion in vehicle/equipment type j at year y, tCO2 (equation 15)</t>
    <phoneticPr fontId="24"/>
  </si>
  <si>
    <t>Table 1c-3 Indirect method. Average specific energy consumption of vehicle/equipment type j for fuel type f, quantity of fuel/hr</t>
    <phoneticPr fontId="24"/>
  </si>
  <si>
    <t>Type 1</t>
    <phoneticPr fontId="24"/>
  </si>
  <si>
    <t>Table 1c-2 Indirect method. Number of vehicle/equipment (count) and total travel/use (km or hr) at year y</t>
    <phoneticPr fontId="24"/>
  </si>
  <si>
    <t>km or hr</t>
    <phoneticPr fontId="24"/>
  </si>
  <si>
    <t>Number</t>
    <phoneticPr fontId="24"/>
  </si>
  <si>
    <t>km or hr</t>
    <phoneticPr fontId="24"/>
  </si>
  <si>
    <t>..</t>
    <phoneticPr fontId="24"/>
  </si>
  <si>
    <t>Type 1</t>
    <phoneticPr fontId="24"/>
  </si>
  <si>
    <t>Type j</t>
    <phoneticPr fontId="24"/>
  </si>
  <si>
    <t>Type f</t>
    <phoneticPr fontId="24"/>
  </si>
  <si>
    <t>Type j</t>
    <phoneticPr fontId="24"/>
  </si>
  <si>
    <t>Total</t>
    <phoneticPr fontId="24"/>
  </si>
  <si>
    <t>tN2O (tN-input)-1</t>
  </si>
  <si>
    <t>tN2O (tN-input)-1</t>
    <phoneticPr fontId="24"/>
  </si>
  <si>
    <t>Emission factor for N2O emissions from N inputs in cropland in general</t>
    <phoneticPr fontId="24"/>
  </si>
  <si>
    <t>Emission factor for N2O emissions from N inputs in rice paddy</t>
    <phoneticPr fontId="24"/>
  </si>
  <si>
    <t>Emission factor for N2O emissions from atmospheric deposition of N on soils and water surfaces</t>
    <phoneticPr fontId="24"/>
  </si>
  <si>
    <t>Emission factor for N2O emissions from N leaching and runoff</t>
    <phoneticPr fontId="24"/>
  </si>
  <si>
    <t>tN2O (t leaching and runoff)-1</t>
    <phoneticPr fontId="24"/>
  </si>
  <si>
    <t>tN2O (t NH3 and NOX volatilized)-1</t>
    <phoneticPr fontId="24"/>
  </si>
  <si>
    <t>Emission factor for limestone</t>
    <phoneticPr fontId="24"/>
  </si>
  <si>
    <t>t C (t limestone)-1</t>
    <phoneticPr fontId="24"/>
  </si>
  <si>
    <t>Emission factor for dolomite</t>
    <phoneticPr fontId="24"/>
  </si>
  <si>
    <t>t C (dolomite)-1</t>
    <phoneticPr fontId="24"/>
  </si>
  <si>
    <t>Emission factor for urea</t>
    <phoneticPr fontId="24"/>
  </si>
  <si>
    <t>t C (t urea)-1</t>
    <phoneticPr fontId="24"/>
  </si>
  <si>
    <t>Fraction that volatilized as NH3 and NOX for synthetic fertilizers</t>
    <phoneticPr fontId="24"/>
  </si>
  <si>
    <t>Fraction that volatilized as NH3 and NOX for organic fertilizers</t>
    <phoneticPr fontId="24"/>
  </si>
  <si>
    <t>Fraction of N that area lost through leaching and runoff</t>
    <phoneticPr fontId="24"/>
  </si>
  <si>
    <t>EF_(direct-N general)</t>
    <phoneticPr fontId="24"/>
  </si>
  <si>
    <t>EF_(direct-N paddy)</t>
    <phoneticPr fontId="24"/>
  </si>
  <si>
    <t>EF_(indirect-N)</t>
    <phoneticPr fontId="24"/>
  </si>
  <si>
    <t>EF_(leach-N)</t>
    <phoneticPr fontId="24"/>
  </si>
  <si>
    <t>EF_limestone</t>
    <phoneticPr fontId="24"/>
  </si>
  <si>
    <t>EF_dolomite</t>
    <phoneticPr fontId="24"/>
  </si>
  <si>
    <t>EF_urea</t>
    <phoneticPr fontId="24"/>
  </si>
  <si>
    <t>GWP_N2O</t>
    <phoneticPr fontId="24"/>
  </si>
  <si>
    <t>Frac_SN</t>
    <phoneticPr fontId="24"/>
  </si>
  <si>
    <t>Frac_ON</t>
    <phoneticPr fontId="24"/>
  </si>
  <si>
    <t>Frac_leach</t>
    <phoneticPr fontId="24"/>
  </si>
  <si>
    <t>44/28</t>
    <phoneticPr fontId="24"/>
  </si>
  <si>
    <t>44/12</t>
    <phoneticPr fontId="24"/>
  </si>
  <si>
    <t>R_AG(T)</t>
    <phoneticPr fontId="24"/>
  </si>
  <si>
    <t>R_BG(T)</t>
    <phoneticPr fontId="24"/>
  </si>
  <si>
    <t>…</t>
    <phoneticPr fontId="24"/>
  </si>
  <si>
    <t>Type T</t>
    <phoneticPr fontId="24"/>
  </si>
  <si>
    <t>Type T</t>
    <phoneticPr fontId="24"/>
  </si>
  <si>
    <t>(See 2006 IPCC Guidelines Tables 11.2)</t>
    <phoneticPr fontId="24"/>
  </si>
  <si>
    <t>Bean</t>
    <phoneticPr fontId="24"/>
  </si>
  <si>
    <t>Synthetic fertilizer</t>
    <phoneticPr fontId="24"/>
  </si>
  <si>
    <t>Organic fertilizer</t>
    <phoneticPr fontId="24"/>
  </si>
  <si>
    <t>Table 1d-4 Harvested annual dry matter yield for N-fixing crop T, introduced during implementation of the project activities in the activity area at year y, t.dm/ha</t>
    <phoneticPr fontId="24"/>
  </si>
  <si>
    <t>-&gt;Table 1d-5</t>
    <phoneticPr fontId="24"/>
  </si>
  <si>
    <t>Table 1d-5 Ratio of above-ground residues dry matter to harvested yield for N-fixing crop T</t>
    <phoneticPr fontId="24"/>
  </si>
  <si>
    <t>-&gt;Table 1d-7</t>
    <phoneticPr fontId="24"/>
  </si>
  <si>
    <t>N content of below-ground residues for N-fixing crop T</t>
    <phoneticPr fontId="24"/>
  </si>
  <si>
    <t>N_AG(T)</t>
    <phoneticPr fontId="24"/>
  </si>
  <si>
    <t>N_BG(T)</t>
    <phoneticPr fontId="24"/>
  </si>
  <si>
    <t>-&gt;Table 2g-1</t>
    <phoneticPr fontId="24"/>
  </si>
  <si>
    <t>-&gt;Table 2g-2</t>
    <phoneticPr fontId="24"/>
  </si>
  <si>
    <t>(Where cropland is renewed on average every X years, Fracrenew = 1/X. For annual crops Fracrenew = 1)</t>
    <phoneticPr fontId="24"/>
  </si>
  <si>
    <t>Table 2g-1 Nitorgen content of synthetic and organic fertilizer type n applied</t>
    <phoneticPr fontId="24"/>
  </si>
  <si>
    <t>Table 2g-2 N content of above- and below-ground residues for N-fixing crop T</t>
    <phoneticPr fontId="24"/>
  </si>
  <si>
    <t>Table 2g-3 Fraction of total area under N-fixing crop T that is renewed annually</t>
    <phoneticPr fontId="24"/>
  </si>
  <si>
    <t>-&gt;Table 2g-3</t>
    <phoneticPr fontId="24"/>
  </si>
  <si>
    <t>Rice paddy</t>
    <phoneticPr fontId="24"/>
  </si>
  <si>
    <t>General (non-paddy)</t>
    <phoneticPr fontId="24"/>
  </si>
  <si>
    <t>Table 6-1 Mass of nitrogen in synthetic fertilizer applied during implementation of the project activities in cropland type c at year y, tN</t>
    <phoneticPr fontId="24"/>
  </si>
  <si>
    <t>Table 6-2 Mass of nitrogen in organic fertilizer made from materials sourced from outside of the project area and the activity area and  applied during implementation of the project activities in cropland type c in the activity area at year y, tN</t>
    <phoneticPr fontId="24"/>
  </si>
  <si>
    <t>Type n</t>
    <phoneticPr fontId="24"/>
  </si>
  <si>
    <t>Table 6-3 Mass of nitrogen applied for implementation of the project activities at year y; tN</t>
    <phoneticPr fontId="24"/>
  </si>
  <si>
    <t>Synthetic</t>
    <phoneticPr fontId="24"/>
  </si>
  <si>
    <t>Organic</t>
    <phoneticPr fontId="24"/>
  </si>
  <si>
    <t>N-fixing</t>
    <phoneticPr fontId="24"/>
  </si>
  <si>
    <t>E_direct-N</t>
    <phoneticPr fontId="24"/>
  </si>
  <si>
    <t>E_indirect</t>
    <phoneticPr fontId="24"/>
  </si>
  <si>
    <t>volatilized</t>
    <phoneticPr fontId="24"/>
  </si>
  <si>
    <t>leach</t>
    <phoneticPr fontId="24"/>
  </si>
  <si>
    <t>Table 6-5 ndirect N2O emissions as a result of nitrogen application within the project area and the activity area for implementation of the project activities at year y; tCO2-eq (equation 23)</t>
    <phoneticPr fontId="24"/>
  </si>
  <si>
    <t>E_liming</t>
    <phoneticPr fontId="24"/>
  </si>
  <si>
    <t>E_urea</t>
    <phoneticPr fontId="24"/>
  </si>
  <si>
    <t>Table 6-6 CO2 emissions as a result of adding liming materials and urea within the project area and the activity area during implementation of the project activities at year y; tCO2 (equation 27&amp;28)</t>
    <phoneticPr fontId="24"/>
  </si>
  <si>
    <t>Table 6-3 Mass of nitrogen in crop residues (above-ground and below-ground) in N-fixing crops, introduced during implementation of the project activities in the activity area and returned to soils, at year y; tN (equation 22)</t>
    <phoneticPr fontId="24"/>
  </si>
  <si>
    <t>Table 6-4 Direct N2O emissions as a result of nitrogen application within the project area and the activity area during implementation of the project activities at year y; tCO2-eq (equation 19)</t>
    <phoneticPr fontId="24"/>
  </si>
  <si>
    <r>
      <t>E</t>
    </r>
    <r>
      <rPr>
        <sz val="8"/>
        <color rgb="FF000000"/>
        <rFont val="Arial"/>
        <family val="2"/>
      </rPr>
      <t>fertilizer y</t>
    </r>
    <phoneticPr fontId="24"/>
  </si>
  <si>
    <r>
      <t>E</t>
    </r>
    <r>
      <rPr>
        <sz val="9"/>
        <color rgb="FF000000"/>
        <rFont val="Arial"/>
        <family val="2"/>
      </rPr>
      <t>fuel y</t>
    </r>
    <phoneticPr fontId="24"/>
  </si>
  <si>
    <t>Land use category at year 6</t>
    <phoneticPr fontId="24"/>
  </si>
  <si>
    <r>
      <t xml:space="preserve">Table 1a-Option 1. Area converted from forest class </t>
    </r>
    <r>
      <rPr>
        <i/>
        <sz val="11"/>
        <rFont val="Arial"/>
        <family val="2"/>
      </rPr>
      <t>i</t>
    </r>
    <r>
      <rPr>
        <sz val="11"/>
        <rFont val="Arial"/>
        <family val="2"/>
      </rPr>
      <t xml:space="preserve"> to non-forest in the project area at year </t>
    </r>
    <r>
      <rPr>
        <i/>
        <sz val="11"/>
        <rFont val="Arial"/>
        <family val="2"/>
      </rPr>
      <t>y, ha</t>
    </r>
    <r>
      <rPr>
        <sz val="11"/>
        <rFont val="Arial"/>
        <family val="2"/>
      </rPr>
      <t xml:space="preserve"> (monitored)</t>
    </r>
    <phoneticPr fontId="24"/>
  </si>
  <si>
    <r>
      <t xml:space="preserve">Table 1a-Option 2. 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project  area at year </t>
    </r>
    <r>
      <rPr>
        <i/>
        <sz val="11"/>
        <rFont val="Arial"/>
        <family val="2"/>
      </rPr>
      <t>y, ha</t>
    </r>
    <r>
      <rPr>
        <sz val="11"/>
        <rFont val="Arial"/>
        <family val="2"/>
      </rPr>
      <t xml:space="preserve"> (monitored)</t>
    </r>
    <phoneticPr fontId="24"/>
  </si>
  <si>
    <t>Table 1d-1 Mass of synthetic fertilizer type n applied during implementation of the project activities in cropland type c in the activity area at year y, t</t>
    <phoneticPr fontId="24"/>
  </si>
  <si>
    <t>Table 1d-2-Mass of organic fertilizer type n made from materials sourced from outside of the project area and the activity arean and applied during implementation of the project activities in cropland type c in the activity area at year y, t</t>
    <phoneticPr fontId="24"/>
  </si>
  <si>
    <t>Table 1-d-6 Total annual area harvested of N-fixing crop T, introduced during implementation of the project activities in the activity area at year y, ha</t>
    <phoneticPr fontId="24"/>
  </si>
  <si>
    <t>Table 1-d-7-limestone, dolomite and urea applied during implementation of the project activities in the activity area at year y, t</t>
    <phoneticPr fontId="24"/>
  </si>
  <si>
    <t>Table 2a Area of forest class i in the project area and in the displacement belt at the initial year</t>
    <phoneticPr fontId="24"/>
  </si>
  <si>
    <t xml:space="preserve">Table 2b Option (1) Annual transition probability from forest class i to non-forest within the reference area and within the displacement belt </t>
    <phoneticPr fontId="24"/>
  </si>
  <si>
    <t>Table 2c Option (2) Annual transition probability from land use category i to j within the reference area</t>
    <phoneticPr fontId="24"/>
  </si>
  <si>
    <t>Table 2d Emission factor applicable for area of land converted from land use cateogry i to j</t>
    <phoneticPr fontId="24"/>
  </si>
  <si>
    <t>Table 2e Option (2) Annual transition probability from land use category i to j within the displacement belt</t>
    <phoneticPr fontId="24"/>
  </si>
  <si>
    <t>Table 3-1 Option 1.  Projected area of forest class i  at year y, ha</t>
    <phoneticPr fontId="24"/>
  </si>
  <si>
    <t>Table 3-2 Option 1. Projected carbon stock change in the project area at year y, tC</t>
    <phoneticPr fontId="24"/>
  </si>
  <si>
    <r>
      <t xml:space="preserve">Table 3-3 Option 2. Projected area of land converted from land use category </t>
    </r>
    <r>
      <rPr>
        <i/>
        <sz val="12"/>
        <rFont val="Arial"/>
        <family val="2"/>
      </rPr>
      <t>i</t>
    </r>
    <r>
      <rPr>
        <sz val="12"/>
        <rFont val="Arial"/>
        <family val="2"/>
      </rPr>
      <t xml:space="preserve"> to </t>
    </r>
    <r>
      <rPr>
        <i/>
        <sz val="12"/>
        <rFont val="Arial"/>
        <family val="2"/>
      </rPr>
      <t>j</t>
    </r>
    <r>
      <rPr>
        <sz val="12"/>
        <rFont val="Arial"/>
        <family val="2"/>
      </rPr>
      <t xml:space="preserve"> in the project  area at year </t>
    </r>
    <r>
      <rPr>
        <i/>
        <sz val="12"/>
        <rFont val="Arial"/>
        <family val="2"/>
      </rPr>
      <t>y, ha</t>
    </r>
    <r>
      <rPr>
        <sz val="12"/>
        <rFont val="Arial"/>
        <family val="2"/>
      </rPr>
      <t xml:space="preserve"> (equation 6)</t>
    </r>
    <phoneticPr fontId="24"/>
  </si>
  <si>
    <t>Table 5-2 Indirect method. Average specific energy consumption of vehicle/equipment type j for fuel type f</t>
    <phoneticPr fontId="24"/>
  </si>
  <si>
    <t>CA_(pj i y)</t>
    <phoneticPr fontId="24"/>
  </si>
  <si>
    <t>Invoices, project management record</t>
    <phoneticPr fontId="24"/>
  </si>
  <si>
    <t>Project management record (trip record etc)</t>
    <phoneticPr fontId="24"/>
  </si>
  <si>
    <t>Project managmenet record</t>
    <phoneticPr fontId="24"/>
  </si>
  <si>
    <t>Collect all purchase records of fuel used for the project activities, and record type and amount of fuel and type of vehicle/equipment.</t>
    <phoneticPr fontId="24"/>
  </si>
  <si>
    <t>Project management record</t>
    <phoneticPr fontId="24"/>
  </si>
  <si>
    <t>Record number of vehicle type j used for the project activities</t>
    <phoneticPr fontId="24"/>
  </si>
  <si>
    <t>Record total travel distance of at least 50% of all vehicles for each vehicle type using GPS, and calculate average total travel distance for each vehicle type.</t>
    <phoneticPr fontId="24"/>
  </si>
  <si>
    <t>Record number of equipment type j used for the project activities</t>
    <phoneticPr fontId="24"/>
  </si>
  <si>
    <t>Record total hours of at least 50% of all equipments  for each equipment type using watch or timer, and calculate average total use hours for each equipment type.</t>
    <phoneticPr fontId="24"/>
  </si>
  <si>
    <t>Reference figures such as manufacturer specifications can be used. If no data available, fuel consumption and distance are recorded before the initial verification.</t>
    <phoneticPr fontId="24"/>
  </si>
  <si>
    <t>Once before the initial verification</t>
    <phoneticPr fontId="24"/>
  </si>
  <si>
    <t>Option A/C</t>
    <phoneticPr fontId="24"/>
  </si>
  <si>
    <t>Manufacturer specifications or measurement</t>
    <phoneticPr fontId="24"/>
  </si>
  <si>
    <t>Reference figures such as manufacturer specifications can be used. If no data available, fuel consumption and hours used are recorded before the initial verification.</t>
    <phoneticPr fontId="24"/>
  </si>
  <si>
    <t>Once every year</t>
    <phoneticPr fontId="24"/>
  </si>
  <si>
    <t>Collect all purchase records of synthetic fertilizer used for the project activities, and record type and amount of fertilizer and cropland type where fertilizer is applied.</t>
    <phoneticPr fontId="24"/>
  </si>
  <si>
    <t>Measure weight of organic fertilizer made from materials sourced from outside of the project area and the activity area, record the weight, fertilizer type and cropland type where fertilizer is applied.</t>
    <phoneticPr fontId="24"/>
  </si>
  <si>
    <t>Calculate based on CropT</t>
    <phoneticPr fontId="24"/>
  </si>
  <si>
    <t>Select 10% of farmers who introduce N-fixing crops under the project, measure dry yield for N-fixing crop, and calculate average t d.m/ha.</t>
    <phoneticPr fontId="24"/>
  </si>
  <si>
    <t>Record area harvested N-fixing crop by interviewing farmers. Alternatively, a project activity plan for area of farmland where N-fixing crop is introduced can be also used.</t>
    <phoneticPr fontId="24"/>
  </si>
  <si>
    <t>Collect all purchase records of calcic limestone used for the project activities, and record the amount.</t>
    <phoneticPr fontId="24"/>
  </si>
  <si>
    <t>Collect all purchase records of dolomite used for the project activities, and record the amount.</t>
    <phoneticPr fontId="24"/>
  </si>
  <si>
    <t>Collect all purchase records of urea fertilizer used for the project activities, and record the amount.</t>
    <phoneticPr fontId="24"/>
  </si>
  <si>
    <t>(calculated)</t>
    <phoneticPr fontId="24"/>
  </si>
  <si>
    <t>Cambodia's official forest map</t>
  </si>
  <si>
    <t>Cambodia’s official forest reference level (FRL)</t>
    <phoneticPr fontId="24"/>
  </si>
  <si>
    <t>2006 IPCC Guidelines Tables 2.5 and 3.2.1</t>
    <phoneticPr fontId="24"/>
  </si>
  <si>
    <t>2006 IPCC Guidelines Tables 1.2</t>
    <phoneticPr fontId="24"/>
  </si>
  <si>
    <t>Data from producers of synthetic fertilize</t>
    <phoneticPr fontId="24"/>
  </si>
  <si>
    <t>Published data</t>
    <phoneticPr fontId="24"/>
  </si>
  <si>
    <t>2006 IPCC Guidelines Tables 11.2</t>
    <phoneticPr fontId="24"/>
  </si>
  <si>
    <t>Interview for local agriculture expert</t>
    <phoneticPr fontId="24"/>
  </si>
  <si>
    <r>
      <t xml:space="preserve">Table 1b-Option 1. Area converted from forest class </t>
    </r>
    <r>
      <rPr>
        <i/>
        <sz val="11"/>
        <rFont val="Arial"/>
        <family val="2"/>
      </rPr>
      <t>i</t>
    </r>
    <r>
      <rPr>
        <sz val="11"/>
        <rFont val="Arial"/>
        <family val="2"/>
      </rPr>
      <t xml:space="preserve"> to non-forest in the displacement belt at year </t>
    </r>
    <r>
      <rPr>
        <i/>
        <sz val="11"/>
        <rFont val="Arial"/>
        <family val="2"/>
      </rPr>
      <t>y, ha</t>
    </r>
    <r>
      <rPr>
        <sz val="11"/>
        <rFont val="Arial"/>
        <family val="2"/>
      </rPr>
      <t xml:space="preserve"> (monitored)</t>
    </r>
    <phoneticPr fontId="24"/>
  </si>
  <si>
    <r>
      <t xml:space="preserve">Table 1b-Option 2. 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project  area at year </t>
    </r>
    <r>
      <rPr>
        <i/>
        <sz val="11"/>
        <rFont val="Arial"/>
        <family val="2"/>
      </rPr>
      <t>y, ha</t>
    </r>
    <r>
      <rPr>
        <sz val="11"/>
        <rFont val="Arial"/>
        <family val="2"/>
      </rPr>
      <t xml:space="preserve"> (monitored)</t>
    </r>
    <phoneticPr fontId="24"/>
  </si>
  <si>
    <t>forest class 1</t>
  </si>
  <si>
    <t>forest class 2</t>
  </si>
  <si>
    <t>forest class 3</t>
  </si>
  <si>
    <t>forest class 4</t>
  </si>
  <si>
    <t>…</t>
  </si>
  <si>
    <t>Total</t>
    <phoneticPr fontId="24"/>
  </si>
  <si>
    <t>NA</t>
    <phoneticPr fontId="24"/>
  </si>
  <si>
    <t>Calculation based on change area mapped in Cambodia's official forest map using QGIS or ArcGIS software</t>
    <phoneticPr fontId="24"/>
  </si>
  <si>
    <t>Once every two years</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</si>
</sst>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0"/>
    <numFmt numFmtId="178" formatCode="0.00_ "/>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color rgb="FFFF0000"/>
      <name val="Arial"/>
      <family val="2"/>
    </font>
    <font>
      <i/>
      <sz val="11"/>
      <color indexed="8"/>
      <name val="Arial"/>
      <family val="2"/>
    </font>
    <font>
      <sz val="6"/>
      <name val="ＭＳ Ｐゴシック"/>
      <family val="3"/>
      <charset val="128"/>
      <scheme val="minor"/>
    </font>
    <font>
      <sz val="14"/>
      <name val="Arial"/>
      <family val="2"/>
    </font>
    <font>
      <sz val="11"/>
      <name val="ＭＳ Ｐゴシック"/>
      <family val="3"/>
      <charset val="128"/>
      <scheme val="minor"/>
    </font>
    <font>
      <sz val="12"/>
      <name val="Arial"/>
      <family val="2"/>
    </font>
    <font>
      <u/>
      <sz val="11"/>
      <name val="Arial"/>
      <family val="2"/>
    </font>
    <font>
      <sz val="12"/>
      <name val="ＭＳ Ｐゴシック"/>
      <family val="3"/>
      <charset val="128"/>
      <scheme val="minor"/>
    </font>
    <font>
      <i/>
      <sz val="12"/>
      <name val="Arial"/>
      <family val="2"/>
    </font>
    <font>
      <sz val="12"/>
      <color theme="0" tint="-0.249977111117893"/>
      <name val="Arial"/>
      <family val="2"/>
    </font>
    <font>
      <sz val="11"/>
      <color theme="0" tint="-0.249977111117893"/>
      <name val="Arial"/>
      <family val="2"/>
    </font>
    <font>
      <sz val="10"/>
      <name val="Arial"/>
      <family val="2"/>
    </font>
    <font>
      <sz val="9"/>
      <color rgb="FF000000"/>
      <name val="Arial"/>
      <family val="2"/>
    </font>
    <font>
      <sz val="8"/>
      <color rgb="FF000000"/>
      <name val="Arial"/>
      <family val="2"/>
    </font>
    <font>
      <i/>
      <sz val="11"/>
      <name val="Arial"/>
      <family val="2"/>
    </font>
    <font>
      <u/>
      <sz val="12"/>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tint="0.59999389629810485"/>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top/>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23"/>
      </left>
      <right/>
      <top style="thin">
        <color indexed="64"/>
      </top>
      <bottom style="thin">
        <color indexed="64"/>
      </bottom>
      <diagonal/>
    </border>
    <border>
      <left/>
      <right style="thin">
        <color indexed="23"/>
      </right>
      <top style="thin">
        <color indexed="64"/>
      </top>
      <bottom style="thin">
        <color indexed="64"/>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7" fillId="0" borderId="0" xfId="0" applyFont="1">
      <alignment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lignment vertical="center"/>
    </xf>
    <xf numFmtId="0" fontId="17" fillId="0" borderId="1" xfId="0" applyFont="1" applyBorder="1" applyAlignment="1">
      <alignment vertical="center" wrapText="1"/>
    </xf>
    <xf numFmtId="0" fontId="17" fillId="2" borderId="1" xfId="0" applyFont="1" applyFill="1" applyBorder="1" applyAlignment="1">
      <alignment vertical="center" wrapText="1"/>
    </xf>
    <xf numFmtId="38" fontId="17" fillId="2" borderId="1" xfId="2" applyFont="1" applyFill="1" applyBorder="1" applyAlignment="1">
      <alignment vertical="center" wrapText="1"/>
    </xf>
    <xf numFmtId="0" fontId="17" fillId="0" borderId="1" xfId="0" applyFont="1" applyBorder="1">
      <alignment vertical="center"/>
    </xf>
    <xf numFmtId="0" fontId="12" fillId="4" borderId="0" xfId="0" applyFont="1" applyFill="1">
      <alignment vertical="center"/>
    </xf>
    <xf numFmtId="0" fontId="6" fillId="4" borderId="0" xfId="0" applyFont="1" applyFill="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xf>
    <xf numFmtId="0" fontId="22" fillId="6" borderId="1" xfId="0" quotePrefix="1" applyFont="1" applyFill="1" applyBorder="1" applyAlignment="1">
      <alignment horizontal="center" vertical="center"/>
    </xf>
    <xf numFmtId="0" fontId="22" fillId="6" borderId="1" xfId="0" applyFont="1" applyFill="1" applyBorder="1">
      <alignment vertical="center"/>
    </xf>
    <xf numFmtId="0" fontId="18" fillId="6" borderId="2" xfId="0" applyFont="1" applyFill="1" applyBorder="1">
      <alignment vertical="center"/>
    </xf>
    <xf numFmtId="0" fontId="16" fillId="0" borderId="6" xfId="0" applyFont="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lignment vertical="center"/>
    </xf>
    <xf numFmtId="176" fontId="3" fillId="0" borderId="6" xfId="1" applyNumberFormat="1" applyFont="1" applyFill="1" applyBorder="1">
      <alignment vertical="center"/>
    </xf>
    <xf numFmtId="0" fontId="3" fillId="0" borderId="6" xfId="1" applyFont="1" applyFill="1" applyBorder="1">
      <alignment vertical="center"/>
    </xf>
    <xf numFmtId="38" fontId="3" fillId="0" borderId="6" xfId="0" applyNumberFormat="1" applyFont="1" applyBorder="1">
      <alignment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4" fillId="6" borderId="12" xfId="0" applyFont="1" applyFill="1" applyBorder="1">
      <alignment vertical="center"/>
    </xf>
    <xf numFmtId="0" fontId="3" fillId="6" borderId="11"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7" xfId="0" applyFont="1" applyFill="1" applyBorder="1">
      <alignment vertical="center"/>
    </xf>
    <xf numFmtId="0" fontId="3" fillId="6" borderId="13" xfId="0" applyFont="1" applyFill="1" applyBorder="1">
      <alignment vertical="center"/>
    </xf>
    <xf numFmtId="0" fontId="4" fillId="6" borderId="8" xfId="0" applyFont="1" applyFill="1" applyBorder="1">
      <alignment vertical="center"/>
    </xf>
    <xf numFmtId="0" fontId="4" fillId="6" borderId="13"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10" fillId="5" borderId="1" xfId="0" applyFont="1" applyFill="1" applyBorder="1" applyAlignment="1">
      <alignment horizontal="center" vertical="center" wrapText="1"/>
    </xf>
    <xf numFmtId="0" fontId="22" fillId="6" borderId="1" xfId="0" applyFont="1" applyFill="1" applyBorder="1" applyAlignment="1">
      <alignment vertical="center" wrapText="1"/>
    </xf>
    <xf numFmtId="0" fontId="6" fillId="5" borderId="12" xfId="0" applyFont="1" applyFill="1" applyBorder="1">
      <alignment vertical="center"/>
    </xf>
    <xf numFmtId="0" fontId="3" fillId="7" borderId="14" xfId="0" applyFont="1" applyFill="1" applyBorder="1">
      <alignment vertical="center"/>
    </xf>
    <xf numFmtId="0" fontId="3" fillId="0" borderId="9" xfId="0" applyFont="1" applyBorder="1" applyAlignment="1">
      <alignment horizontal="left" vertical="center"/>
    </xf>
    <xf numFmtId="0" fontId="3" fillId="6" borderId="15" xfId="0" applyFont="1" applyFill="1" applyBorder="1">
      <alignment vertical="center"/>
    </xf>
    <xf numFmtId="0" fontId="3" fillId="6" borderId="16" xfId="0" applyFont="1" applyFill="1" applyBorder="1">
      <alignment vertical="center"/>
    </xf>
    <xf numFmtId="0" fontId="3" fillId="9" borderId="13" xfId="0" applyFont="1" applyFill="1" applyBorder="1">
      <alignment vertical="center"/>
    </xf>
    <xf numFmtId="0" fontId="4" fillId="9" borderId="8" xfId="0" applyFont="1" applyFill="1" applyBorder="1">
      <alignment vertical="center"/>
    </xf>
    <xf numFmtId="0" fontId="4" fillId="9" borderId="9" xfId="0" applyFont="1" applyFill="1" applyBorder="1">
      <alignment vertical="center"/>
    </xf>
    <xf numFmtId="0" fontId="3" fillId="9" borderId="17" xfId="0" applyFont="1" applyFill="1" applyBorder="1">
      <alignment vertical="center"/>
    </xf>
    <xf numFmtId="0" fontId="4" fillId="0" borderId="17" xfId="0" applyFont="1" applyBorder="1">
      <alignment vertical="center"/>
    </xf>
    <xf numFmtId="0" fontId="3" fillId="8" borderId="9" xfId="0" applyFont="1" applyFill="1" applyBorder="1" applyAlignment="1">
      <alignment horizontal="center" vertical="center"/>
    </xf>
    <xf numFmtId="0" fontId="3" fillId="8" borderId="7" xfId="0" applyFont="1" applyFill="1" applyBorder="1">
      <alignment vertical="center"/>
    </xf>
    <xf numFmtId="0" fontId="3" fillId="8" borderId="8" xfId="0" applyFont="1" applyFill="1" applyBorder="1">
      <alignment vertical="center"/>
    </xf>
    <xf numFmtId="0" fontId="3" fillId="8" borderId="9" xfId="0" applyFont="1" applyFill="1" applyBorder="1">
      <alignment vertical="center"/>
    </xf>
    <xf numFmtId="0" fontId="17" fillId="0" borderId="0" xfId="0" applyFont="1">
      <alignment vertical="center"/>
    </xf>
    <xf numFmtId="0" fontId="22" fillId="0" borderId="0" xfId="0" quotePrefix="1" applyFont="1" applyAlignment="1">
      <alignment horizontal="center" vertical="center"/>
    </xf>
    <xf numFmtId="0" fontId="22" fillId="0" borderId="0" xfId="0" applyFont="1">
      <alignment vertical="center"/>
    </xf>
    <xf numFmtId="0" fontId="22" fillId="0" borderId="0" xfId="0" applyFont="1" applyAlignment="1">
      <alignment vertical="center" wrapText="1"/>
    </xf>
    <xf numFmtId="38" fontId="17" fillId="0" borderId="0" xfId="2" applyFont="1">
      <alignment vertical="center"/>
    </xf>
    <xf numFmtId="0" fontId="25" fillId="0" borderId="0" xfId="0" applyFont="1" applyAlignment="1">
      <alignment vertical="center" wrapText="1"/>
    </xf>
    <xf numFmtId="38" fontId="25" fillId="0" borderId="0" xfId="2" applyFont="1" applyAlignment="1">
      <alignment vertical="center" wrapText="1"/>
    </xf>
    <xf numFmtId="0" fontId="25" fillId="0" borderId="0" xfId="0" applyFont="1">
      <alignment vertical="center"/>
    </xf>
    <xf numFmtId="0" fontId="26" fillId="0" borderId="0" xfId="0" applyFont="1">
      <alignment vertical="center"/>
    </xf>
    <xf numFmtId="0" fontId="26" fillId="0" borderId="0" xfId="0" applyFont="1" applyAlignment="1">
      <alignment vertical="center" wrapText="1"/>
    </xf>
    <xf numFmtId="0" fontId="27" fillId="0" borderId="0" xfId="0" quotePrefix="1" applyFont="1" applyAlignment="1">
      <alignment horizontal="center" vertical="center"/>
    </xf>
    <xf numFmtId="0" fontId="28" fillId="0" borderId="0" xfId="0" quotePrefix="1" applyFont="1" applyAlignment="1">
      <alignment horizontal="center" vertical="center"/>
    </xf>
    <xf numFmtId="0" fontId="29" fillId="0" borderId="0" xfId="0" applyFont="1">
      <alignment vertical="center"/>
    </xf>
    <xf numFmtId="0" fontId="29" fillId="10" borderId="0" xfId="0" applyFont="1" applyFill="1">
      <alignment vertical="center"/>
    </xf>
    <xf numFmtId="0" fontId="27" fillId="10" borderId="18" xfId="0" applyFont="1" applyFill="1" applyBorder="1" applyAlignment="1">
      <alignment vertical="center" wrapText="1"/>
    </xf>
    <xf numFmtId="38" fontId="27" fillId="10" borderId="18" xfId="2" applyFont="1" applyFill="1" applyBorder="1" applyAlignment="1">
      <alignment vertical="center" wrapText="1"/>
    </xf>
    <xf numFmtId="0" fontId="27" fillId="10" borderId="18" xfId="0" applyFont="1" applyFill="1" applyBorder="1">
      <alignment vertical="center"/>
    </xf>
    <xf numFmtId="0" fontId="27" fillId="10" borderId="21" xfId="0" applyFont="1" applyFill="1" applyBorder="1" applyAlignment="1">
      <alignment vertical="center" wrapText="1"/>
    </xf>
    <xf numFmtId="0" fontId="27" fillId="0" borderId="18" xfId="0" applyFont="1" applyBorder="1" applyAlignment="1">
      <alignment vertical="center" wrapText="1"/>
    </xf>
    <xf numFmtId="38" fontId="27" fillId="0" borderId="18" xfId="2" applyFont="1" applyBorder="1" applyAlignment="1">
      <alignment vertical="center" wrapText="1"/>
    </xf>
    <xf numFmtId="0" fontId="27" fillId="0" borderId="18" xfId="0" applyFont="1" applyBorder="1">
      <alignment vertical="center"/>
    </xf>
    <xf numFmtId="38" fontId="17" fillId="2" borderId="1" xfId="2" quotePrefix="1" applyFont="1" applyFill="1" applyBorder="1">
      <alignment vertical="center"/>
    </xf>
    <xf numFmtId="0" fontId="27" fillId="0" borderId="0" xfId="0" quotePrefix="1" applyFont="1" applyAlignment="1">
      <alignment horizontal="left" vertical="center"/>
    </xf>
    <xf numFmtId="0" fontId="27" fillId="10" borderId="18" xfId="0" quotePrefix="1" applyFont="1" applyFill="1" applyBorder="1">
      <alignment vertical="center"/>
    </xf>
    <xf numFmtId="0" fontId="27" fillId="0" borderId="18" xfId="0" quotePrefix="1" applyFont="1" applyBorder="1" applyAlignment="1">
      <alignment horizontal="center" vertical="center"/>
    </xf>
    <xf numFmtId="0" fontId="27" fillId="10" borderId="23" xfId="0" applyFont="1" applyFill="1" applyBorder="1" applyAlignment="1">
      <alignment vertical="center" wrapText="1"/>
    </xf>
    <xf numFmtId="0" fontId="27" fillId="10" borderId="24" xfId="0" applyFont="1" applyFill="1" applyBorder="1" applyAlignment="1">
      <alignment vertical="center" wrapText="1"/>
    </xf>
    <xf numFmtId="38" fontId="27" fillId="10" borderId="25" xfId="2" applyFont="1" applyFill="1" applyBorder="1" applyAlignment="1">
      <alignment vertical="center" wrapText="1"/>
    </xf>
    <xf numFmtId="0" fontId="27" fillId="10" borderId="25" xfId="0" applyFont="1" applyFill="1" applyBorder="1">
      <alignment vertical="center"/>
    </xf>
    <xf numFmtId="0" fontId="27" fillId="10" borderId="23" xfId="0" applyFont="1" applyFill="1" applyBorder="1">
      <alignment vertical="center"/>
    </xf>
    <xf numFmtId="0" fontId="27" fillId="10" borderId="24" xfId="0" applyFont="1" applyFill="1" applyBorder="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0" xfId="0" applyFont="1">
      <alignment vertical="center"/>
    </xf>
    <xf numFmtId="38" fontId="27" fillId="0" borderId="0" xfId="2" applyFont="1" applyAlignment="1">
      <alignment vertical="center" wrapText="1"/>
    </xf>
    <xf numFmtId="38" fontId="27" fillId="10" borderId="21" xfId="2" applyFont="1" applyFill="1" applyBorder="1" applyAlignment="1">
      <alignment vertical="center" wrapText="1"/>
    </xf>
    <xf numFmtId="0" fontId="27" fillId="0" borderId="27" xfId="0" applyFont="1" applyBorder="1" applyAlignment="1">
      <alignment vertical="center" wrapText="1"/>
    </xf>
    <xf numFmtId="0" fontId="10" fillId="5" borderId="3" xfId="0" applyFont="1" applyFill="1" applyBorder="1" applyAlignment="1">
      <alignment horizontal="center" vertical="center" wrapText="1"/>
    </xf>
    <xf numFmtId="0" fontId="22" fillId="6" borderId="18" xfId="0" applyFont="1" applyFill="1" applyBorder="1">
      <alignment vertical="center"/>
    </xf>
    <xf numFmtId="0" fontId="32" fillId="0" borderId="0" xfId="0" applyFont="1" applyAlignment="1">
      <alignment vertical="center" wrapText="1"/>
    </xf>
    <xf numFmtId="0" fontId="31" fillId="0" borderId="0" xfId="0" applyFont="1" applyAlignment="1">
      <alignment vertical="center" wrapText="1"/>
    </xf>
    <xf numFmtId="0" fontId="17"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18" xfId="0" quotePrefix="1" applyFont="1" applyBorder="1" applyAlignment="1">
      <alignment horizontal="left" vertical="center"/>
    </xf>
    <xf numFmtId="0" fontId="33" fillId="10" borderId="18" xfId="0" applyFont="1" applyFill="1" applyBorder="1" applyAlignment="1">
      <alignment vertical="center" wrapText="1"/>
    </xf>
    <xf numFmtId="0" fontId="8" fillId="0" borderId="18" xfId="0" applyFont="1" applyBorder="1" applyAlignment="1">
      <alignment vertical="center" wrapText="1"/>
    </xf>
    <xf numFmtId="38" fontId="8" fillId="0" borderId="18" xfId="2" applyFont="1" applyBorder="1" applyAlignment="1">
      <alignment vertical="center" wrapText="1"/>
    </xf>
    <xf numFmtId="38" fontId="8" fillId="0" borderId="18" xfId="2" applyFont="1" applyBorder="1">
      <alignment vertical="center"/>
    </xf>
    <xf numFmtId="0" fontId="16" fillId="6" borderId="16" xfId="0" applyFont="1" applyFill="1" applyBorder="1">
      <alignment vertical="center"/>
    </xf>
    <xf numFmtId="0" fontId="16" fillId="6" borderId="9" xfId="0" applyFont="1" applyFill="1" applyBorder="1" applyAlignment="1">
      <alignment horizontal="right" vertical="center"/>
    </xf>
    <xf numFmtId="38" fontId="3" fillId="0" borderId="6" xfId="2" applyFont="1" applyBorder="1">
      <alignment vertical="center"/>
    </xf>
    <xf numFmtId="177" fontId="8" fillId="0" borderId="18" xfId="0" applyNumberFormat="1" applyFont="1" applyBorder="1" applyAlignment="1">
      <alignment horizontal="right" vertical="center" wrapText="1"/>
    </xf>
    <xf numFmtId="177" fontId="8" fillId="0" borderId="18" xfId="0" quotePrefix="1" applyNumberFormat="1" applyFont="1" applyBorder="1" applyAlignment="1">
      <alignment horizontal="right" vertical="center"/>
    </xf>
    <xf numFmtId="0" fontId="8" fillId="10" borderId="18" xfId="0" applyFont="1" applyFill="1" applyBorder="1" applyAlignment="1">
      <alignment vertical="center" wrapText="1"/>
    </xf>
    <xf numFmtId="38" fontId="8" fillId="10" borderId="18" xfId="2" applyFont="1" applyFill="1" applyBorder="1" applyAlignment="1">
      <alignment vertical="center" wrapText="1"/>
    </xf>
    <xf numFmtId="0" fontId="8" fillId="10" borderId="18" xfId="0" applyFont="1" applyFill="1" applyBorder="1">
      <alignment vertical="center"/>
    </xf>
    <xf numFmtId="0" fontId="8" fillId="10" borderId="21" xfId="0" applyFont="1" applyFill="1" applyBorder="1" applyAlignment="1">
      <alignment vertical="center" wrapText="1"/>
    </xf>
    <xf numFmtId="3" fontId="8" fillId="0" borderId="18" xfId="2" applyNumberFormat="1" applyFont="1" applyBorder="1" applyAlignment="1">
      <alignment vertical="center" wrapText="1"/>
    </xf>
    <xf numFmtId="3" fontId="8" fillId="0" borderId="21" xfId="2" applyNumberFormat="1" applyFont="1" applyBorder="1" applyAlignment="1">
      <alignment vertical="center" wrapText="1"/>
    </xf>
    <xf numFmtId="3" fontId="8" fillId="0" borderId="18" xfId="2" applyNumberFormat="1" applyFont="1" applyBorder="1">
      <alignment vertical="center"/>
    </xf>
    <xf numFmtId="3" fontId="8" fillId="0" borderId="18" xfId="2" quotePrefix="1" applyNumberFormat="1" applyFont="1" applyBorder="1" applyAlignment="1">
      <alignment vertical="center" wrapText="1"/>
    </xf>
    <xf numFmtId="3" fontId="8" fillId="0" borderId="6" xfId="0" applyNumberFormat="1" applyFont="1" applyBorder="1">
      <alignment vertical="center"/>
    </xf>
    <xf numFmtId="3" fontId="3" fillId="0" borderId="6" xfId="0" applyNumberFormat="1" applyFont="1" applyBorder="1">
      <alignment vertical="center"/>
    </xf>
    <xf numFmtId="38" fontId="33" fillId="0" borderId="18" xfId="2" applyFont="1" applyBorder="1" applyAlignment="1">
      <alignment vertical="center" wrapText="1"/>
    </xf>
    <xf numFmtId="0" fontId="22" fillId="6" borderId="21" xfId="0" applyFont="1" applyFill="1" applyBorder="1" applyAlignment="1">
      <alignment vertical="center" wrapText="1"/>
    </xf>
    <xf numFmtId="38" fontId="17" fillId="0" borderId="1" xfId="2" quotePrefix="1" applyFont="1" applyBorder="1">
      <alignment vertical="center"/>
    </xf>
    <xf numFmtId="0" fontId="31" fillId="0" borderId="0" xfId="0" applyFont="1">
      <alignment vertical="center"/>
    </xf>
    <xf numFmtId="0" fontId="27" fillId="10" borderId="18" xfId="0" quotePrefix="1" applyFont="1" applyFill="1" applyBorder="1" applyAlignment="1">
      <alignment horizontal="center" vertical="center"/>
    </xf>
    <xf numFmtId="0" fontId="22" fillId="6" borderId="18" xfId="0" applyFont="1" applyFill="1" applyBorder="1" applyAlignment="1">
      <alignment vertical="center" wrapText="1"/>
    </xf>
    <xf numFmtId="0" fontId="27" fillId="0" borderId="27" xfId="0" applyFont="1" applyBorder="1">
      <alignment vertical="center"/>
    </xf>
    <xf numFmtId="0" fontId="3" fillId="0" borderId="0" xfId="0" applyFont="1" applyAlignment="1">
      <alignment horizontal="right"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4" fillId="0" borderId="6" xfId="0" applyFont="1" applyBorder="1" applyAlignment="1">
      <alignment horizontal="center" vertical="center" shrinkToFit="1"/>
    </xf>
    <xf numFmtId="0" fontId="3" fillId="2" borderId="6" xfId="0" applyFont="1" applyFill="1" applyBorder="1" applyAlignment="1">
      <alignment horizontal="center" vertical="center" shrinkToFit="1"/>
    </xf>
    <xf numFmtId="0" fontId="4" fillId="0" borderId="0" xfId="0" applyFont="1" applyAlignment="1">
      <alignment horizontal="center" vertical="center" shrinkToFit="1"/>
    </xf>
    <xf numFmtId="49" fontId="3" fillId="0" borderId="6" xfId="0" applyNumberFormat="1" applyFont="1" applyBorder="1" applyAlignment="1">
      <alignment horizontal="center" vertical="center" shrinkToFit="1"/>
    </xf>
    <xf numFmtId="2" fontId="27" fillId="0" borderId="18" xfId="0" applyNumberFormat="1" applyFont="1" applyBorder="1">
      <alignment vertical="center"/>
    </xf>
    <xf numFmtId="178" fontId="27" fillId="0" borderId="18" xfId="0" applyNumberFormat="1" applyFont="1" applyBorder="1" applyAlignment="1">
      <alignment vertical="center" wrapText="1"/>
    </xf>
    <xf numFmtId="0" fontId="8" fillId="10" borderId="0" xfId="0" applyFont="1" applyFill="1">
      <alignment vertical="center"/>
    </xf>
    <xf numFmtId="178" fontId="27" fillId="0" borderId="18" xfId="0" applyNumberFormat="1" applyFont="1" applyBorder="1">
      <alignment vertical="center"/>
    </xf>
    <xf numFmtId="0" fontId="8" fillId="0" borderId="0" xfId="0" applyFont="1" applyAlignment="1">
      <alignment vertical="center" wrapText="1"/>
    </xf>
    <xf numFmtId="0" fontId="8" fillId="0" borderId="18" xfId="0" applyFont="1" applyBorder="1">
      <alignment vertical="center"/>
    </xf>
    <xf numFmtId="3" fontId="8" fillId="0" borderId="0" xfId="2" applyNumberFormat="1" applyFont="1" applyAlignment="1">
      <alignment vertical="center" wrapText="1"/>
    </xf>
    <xf numFmtId="3" fontId="8" fillId="0" borderId="0" xfId="2" applyNumberFormat="1" applyFont="1">
      <alignment vertical="center"/>
    </xf>
    <xf numFmtId="0" fontId="8" fillId="0" borderId="0" xfId="0" quotePrefix="1" applyFont="1" applyAlignment="1">
      <alignment horizontal="left" vertical="center"/>
    </xf>
    <xf numFmtId="38" fontId="8" fillId="0" borderId="0" xfId="2" applyFont="1" applyAlignment="1">
      <alignment vertical="center" wrapText="1"/>
    </xf>
    <xf numFmtId="0" fontId="8" fillId="10" borderId="18" xfId="0" quotePrefix="1" applyFont="1" applyFill="1" applyBorder="1">
      <alignment vertical="center"/>
    </xf>
    <xf numFmtId="0" fontId="8" fillId="0" borderId="18" xfId="0" quotePrefix="1" applyFont="1" applyBorder="1" applyAlignment="1">
      <alignment horizontal="center" vertical="center"/>
    </xf>
    <xf numFmtId="38" fontId="8" fillId="0" borderId="18" xfId="0" applyNumberFormat="1" applyFont="1" applyBorder="1" applyAlignment="1">
      <alignment vertical="center" wrapText="1"/>
    </xf>
    <xf numFmtId="0" fontId="8" fillId="0" borderId="0" xfId="0" quotePrefix="1" applyFont="1" applyAlignment="1">
      <alignment horizontal="center" vertical="center" textRotation="90" wrapText="1"/>
    </xf>
    <xf numFmtId="38" fontId="27" fillId="0" borderId="18" xfId="2" applyFont="1" applyBorder="1">
      <alignment vertical="center"/>
    </xf>
    <xf numFmtId="0" fontId="37" fillId="0" borderId="0" xfId="0" quotePrefix="1" applyFont="1" applyAlignment="1">
      <alignment horizontal="center" vertical="center"/>
    </xf>
    <xf numFmtId="3" fontId="27" fillId="0" borderId="18" xfId="2" quotePrefix="1" applyNumberFormat="1" applyFont="1" applyBorder="1" applyAlignment="1">
      <alignment vertical="center" wrapText="1"/>
    </xf>
    <xf numFmtId="3" fontId="27" fillId="0" borderId="18" xfId="2" applyNumberFormat="1" applyFont="1" applyBorder="1">
      <alignment vertical="center"/>
    </xf>
    <xf numFmtId="3" fontId="27" fillId="0" borderId="18" xfId="2" applyNumberFormat="1" applyFont="1" applyBorder="1" applyAlignment="1">
      <alignment vertical="center" wrapText="1"/>
    </xf>
    <xf numFmtId="0" fontId="6" fillId="4" borderId="0" xfId="0" applyFont="1" applyFill="1" applyAlignment="1">
      <alignment vertical="center" wrapText="1"/>
    </xf>
    <xf numFmtId="0" fontId="17" fillId="0" borderId="0" xfId="0" applyFont="1" applyAlignment="1">
      <alignment vertical="center" wrapText="1"/>
    </xf>
    <xf numFmtId="0" fontId="22" fillId="0" borderId="18" xfId="0" applyFont="1" applyBorder="1" applyAlignment="1">
      <alignment horizontal="center" vertical="center" wrapText="1"/>
    </xf>
    <xf numFmtId="38" fontId="3" fillId="0" borderId="0" xfId="2" applyFont="1" applyAlignment="1">
      <alignment vertical="center" wrapText="1"/>
    </xf>
    <xf numFmtId="0" fontId="8" fillId="0" borderId="18" xfId="0" applyFont="1" applyBorder="1" applyAlignment="1">
      <alignment horizontal="left"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6" fillId="0" borderId="6" xfId="0" applyFont="1" applyBorder="1" applyAlignment="1">
      <alignment vertical="center" wrapText="1"/>
    </xf>
    <xf numFmtId="0" fontId="22" fillId="6" borderId="18" xfId="0" applyFont="1" applyFill="1" applyBorder="1" applyAlignment="1">
      <alignment vertical="center" wrapText="1"/>
    </xf>
    <xf numFmtId="0" fontId="17"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22" fillId="6" borderId="21"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22" fillId="6" borderId="28"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22" fillId="6" borderId="18" xfId="0" applyFont="1" applyFill="1" applyBorder="1" applyAlignment="1">
      <alignment horizontal="left" vertical="center" wrapText="1"/>
    </xf>
    <xf numFmtId="0" fontId="8" fillId="0" borderId="20" xfId="0" applyFont="1" applyBorder="1" applyAlignment="1">
      <alignment horizontal="center" vertical="center" wrapText="1"/>
    </xf>
    <xf numFmtId="0" fontId="8" fillId="0" borderId="19" xfId="0" quotePrefix="1" applyFont="1" applyBorder="1" applyAlignment="1">
      <alignment horizontal="center" vertical="center" textRotation="90" wrapText="1"/>
    </xf>
    <xf numFmtId="0" fontId="27" fillId="0" borderId="0" xfId="0" applyFont="1" applyAlignment="1">
      <alignment horizontal="center" vertical="center" wrapText="1"/>
    </xf>
    <xf numFmtId="0" fontId="27" fillId="0" borderId="27" xfId="0" applyFont="1" applyBorder="1" applyAlignment="1">
      <alignment horizontal="center" vertical="center" wrapText="1"/>
    </xf>
    <xf numFmtId="0" fontId="27" fillId="10" borderId="18"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6"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0" borderId="19" xfId="0" quotePrefix="1" applyFont="1" applyBorder="1" applyAlignment="1">
      <alignment horizontal="center" vertical="center" textRotation="90" wrapText="1"/>
    </xf>
    <xf numFmtId="0" fontId="27" fillId="0" borderId="20" xfId="0" applyFont="1" applyBorder="1" applyAlignment="1">
      <alignment horizontal="center" vertical="center" wrapText="1"/>
    </xf>
    <xf numFmtId="0" fontId="11" fillId="4" borderId="0" xfId="0" applyFont="1" applyFill="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tabSelected="1" zoomScale="70" zoomScaleNormal="70" workbookViewId="0"/>
  </sheetViews>
  <sheetFormatPr defaultColWidth="9" defaultRowHeight="14.25" x14ac:dyDescent="0.15"/>
  <cols>
    <col min="1" max="1" width="3.625" style="1" customWidth="1"/>
    <col min="2" max="2" width="15.625" style="1" customWidth="1"/>
    <col min="3" max="3" width="21.25" style="1" bestFit="1" customWidth="1"/>
    <col min="4" max="4" width="38.125" style="1" customWidth="1"/>
    <col min="5" max="5" width="16.875" style="1" bestFit="1" customWidth="1"/>
    <col min="6" max="6" width="13.125" style="8" customWidth="1"/>
    <col min="7" max="7" width="15.5" style="1" customWidth="1"/>
    <col min="8" max="8" width="21.375" style="1" customWidth="1"/>
    <col min="9" max="9" width="63.5" style="8" customWidth="1"/>
    <col min="10" max="10" width="19.125" style="8" customWidth="1"/>
    <col min="11" max="11" width="14.625" style="1" customWidth="1"/>
    <col min="12" max="16384" width="9" style="1"/>
  </cols>
  <sheetData>
    <row r="1" spans="1:11" ht="18" customHeight="1" x14ac:dyDescent="0.15">
      <c r="K1" s="12" t="s">
        <v>39</v>
      </c>
    </row>
    <row r="2" spans="1:11" ht="27.75" customHeight="1" x14ac:dyDescent="0.15">
      <c r="A2" s="18" t="s">
        <v>35</v>
      </c>
      <c r="B2" s="19"/>
      <c r="C2" s="19"/>
      <c r="D2" s="19"/>
      <c r="E2" s="19"/>
      <c r="F2" s="170"/>
      <c r="G2" s="19"/>
      <c r="H2" s="19"/>
      <c r="I2" s="170"/>
      <c r="J2" s="170"/>
      <c r="K2" s="20"/>
    </row>
    <row r="4" spans="1:11" ht="18.75" customHeight="1" x14ac:dyDescent="0.15">
      <c r="A4" s="13" t="s">
        <v>3</v>
      </c>
      <c r="B4" s="4"/>
    </row>
    <row r="5" spans="1:11" ht="18.75" customHeight="1" x14ac:dyDescent="0.15">
      <c r="A5" s="4"/>
      <c r="B5" s="57" t="s">
        <v>6</v>
      </c>
      <c r="C5" s="57" t="s">
        <v>7</v>
      </c>
      <c r="D5" s="57" t="s">
        <v>8</v>
      </c>
      <c r="E5" s="57" t="s">
        <v>9</v>
      </c>
      <c r="F5" s="57" t="s">
        <v>10</v>
      </c>
      <c r="G5" s="57" t="s">
        <v>11</v>
      </c>
      <c r="H5" s="57" t="s">
        <v>12</v>
      </c>
      <c r="I5" s="57" t="s">
        <v>13</v>
      </c>
      <c r="J5" s="57" t="s">
        <v>14</v>
      </c>
      <c r="K5" s="57" t="s">
        <v>15</v>
      </c>
    </row>
    <row r="6" spans="1:11" s="8" customFormat="1" ht="39" customHeight="1" x14ac:dyDescent="0.15">
      <c r="B6" s="57" t="s">
        <v>16</v>
      </c>
      <c r="C6" s="57" t="s">
        <v>17</v>
      </c>
      <c r="D6" s="57" t="s">
        <v>18</v>
      </c>
      <c r="E6" s="57" t="s">
        <v>19</v>
      </c>
      <c r="F6" s="57" t="s">
        <v>20</v>
      </c>
      <c r="G6" s="57" t="s">
        <v>21</v>
      </c>
      <c r="H6" s="57" t="s">
        <v>22</v>
      </c>
      <c r="I6" s="57" t="s">
        <v>23</v>
      </c>
      <c r="J6" s="57" t="s">
        <v>24</v>
      </c>
      <c r="K6" s="57" t="s">
        <v>25</v>
      </c>
    </row>
    <row r="7" spans="1:11" ht="54" x14ac:dyDescent="0.15">
      <c r="B7" s="22"/>
      <c r="C7" s="23" t="s">
        <v>366</v>
      </c>
      <c r="D7" s="58" t="s">
        <v>73</v>
      </c>
      <c r="E7" s="94" t="s">
        <v>83</v>
      </c>
      <c r="F7" s="58" t="s">
        <v>84</v>
      </c>
      <c r="G7" s="14" t="s">
        <v>150</v>
      </c>
      <c r="H7" s="14" t="s">
        <v>85</v>
      </c>
      <c r="I7" s="15" t="s">
        <v>408</v>
      </c>
      <c r="J7" s="15" t="s">
        <v>409</v>
      </c>
      <c r="K7" s="15"/>
    </row>
    <row r="8" spans="1:11" ht="54" x14ac:dyDescent="0.15">
      <c r="B8" s="22"/>
      <c r="C8" s="23" t="s">
        <v>88</v>
      </c>
      <c r="D8" s="58" t="s">
        <v>82</v>
      </c>
      <c r="E8" s="94" t="s">
        <v>83</v>
      </c>
      <c r="F8" s="58" t="s">
        <v>84</v>
      </c>
      <c r="G8" s="14" t="s">
        <v>150</v>
      </c>
      <c r="H8" s="14" t="s">
        <v>85</v>
      </c>
      <c r="I8" s="15" t="s">
        <v>408</v>
      </c>
      <c r="J8" s="15" t="s">
        <v>409</v>
      </c>
      <c r="K8" s="16"/>
    </row>
    <row r="9" spans="1:11" ht="54" x14ac:dyDescent="0.15">
      <c r="B9" s="22"/>
      <c r="C9" s="23" t="s">
        <v>86</v>
      </c>
      <c r="D9" s="58" t="s">
        <v>87</v>
      </c>
      <c r="E9" s="94" t="s">
        <v>91</v>
      </c>
      <c r="F9" s="58" t="s">
        <v>84</v>
      </c>
      <c r="G9" s="14" t="s">
        <v>150</v>
      </c>
      <c r="H9" s="14" t="s">
        <v>85</v>
      </c>
      <c r="I9" s="15" t="s">
        <v>408</v>
      </c>
      <c r="J9" s="15" t="s">
        <v>409</v>
      </c>
      <c r="K9" s="17"/>
    </row>
    <row r="10" spans="1:11" ht="54" x14ac:dyDescent="0.15">
      <c r="B10" s="22"/>
      <c r="C10" s="23" t="s">
        <v>89</v>
      </c>
      <c r="D10" s="58" t="s">
        <v>90</v>
      </c>
      <c r="E10" s="94" t="s">
        <v>91</v>
      </c>
      <c r="F10" s="58" t="s">
        <v>84</v>
      </c>
      <c r="G10" s="14" t="s">
        <v>150</v>
      </c>
      <c r="H10" s="14" t="s">
        <v>85</v>
      </c>
      <c r="I10" s="15" t="s">
        <v>408</v>
      </c>
      <c r="J10" s="15" t="s">
        <v>409</v>
      </c>
      <c r="K10" s="17"/>
    </row>
    <row r="11" spans="1:11" ht="68.25" customHeight="1" x14ac:dyDescent="0.15">
      <c r="B11" s="22"/>
      <c r="C11" s="23" t="s">
        <v>96</v>
      </c>
      <c r="D11" s="58" t="s">
        <v>97</v>
      </c>
      <c r="E11" s="94" t="s">
        <v>98</v>
      </c>
      <c r="F11" s="58" t="s">
        <v>99</v>
      </c>
      <c r="G11" s="14" t="s">
        <v>152</v>
      </c>
      <c r="H11" s="14" t="s">
        <v>367</v>
      </c>
      <c r="I11" s="14" t="s">
        <v>370</v>
      </c>
      <c r="J11" s="14" t="s">
        <v>381</v>
      </c>
      <c r="K11" s="17"/>
    </row>
    <row r="12" spans="1:11" ht="68.25" customHeight="1" x14ac:dyDescent="0.15">
      <c r="B12" s="22"/>
      <c r="C12" s="23" t="s">
        <v>93</v>
      </c>
      <c r="D12" s="58" t="s">
        <v>100</v>
      </c>
      <c r="E12" s="94" t="s">
        <v>98</v>
      </c>
      <c r="F12" s="58" t="s">
        <v>95</v>
      </c>
      <c r="G12" s="14" t="s">
        <v>151</v>
      </c>
      <c r="H12" s="14" t="s">
        <v>371</v>
      </c>
      <c r="I12" s="14" t="s">
        <v>372</v>
      </c>
      <c r="J12" s="14" t="s">
        <v>381</v>
      </c>
      <c r="K12" s="17"/>
    </row>
    <row r="13" spans="1:11" ht="68.25" customHeight="1" x14ac:dyDescent="0.15">
      <c r="B13" s="22"/>
      <c r="C13" s="23" t="s">
        <v>94</v>
      </c>
      <c r="D13" s="58" t="s">
        <v>101</v>
      </c>
      <c r="E13" s="94" t="s">
        <v>98</v>
      </c>
      <c r="F13" s="58" t="s">
        <v>102</v>
      </c>
      <c r="G13" s="14" t="s">
        <v>151</v>
      </c>
      <c r="H13" s="14" t="s">
        <v>368</v>
      </c>
      <c r="I13" s="14" t="s">
        <v>373</v>
      </c>
      <c r="J13" s="14" t="s">
        <v>381</v>
      </c>
      <c r="K13" s="17"/>
    </row>
    <row r="14" spans="1:11" ht="68.25" customHeight="1" x14ac:dyDescent="0.15">
      <c r="B14" s="22"/>
      <c r="C14" s="23" t="s">
        <v>103</v>
      </c>
      <c r="D14" s="58" t="s">
        <v>105</v>
      </c>
      <c r="E14" s="94" t="s">
        <v>98</v>
      </c>
      <c r="F14" s="58" t="s">
        <v>95</v>
      </c>
      <c r="G14" s="14" t="s">
        <v>151</v>
      </c>
      <c r="H14" s="14" t="s">
        <v>369</v>
      </c>
      <c r="I14" s="14" t="s">
        <v>374</v>
      </c>
      <c r="J14" s="14" t="s">
        <v>381</v>
      </c>
      <c r="K14" s="17"/>
    </row>
    <row r="15" spans="1:11" ht="68.25" customHeight="1" x14ac:dyDescent="0.15">
      <c r="B15" s="22"/>
      <c r="C15" s="23" t="s">
        <v>104</v>
      </c>
      <c r="D15" s="58" t="s">
        <v>106</v>
      </c>
      <c r="E15" s="94" t="s">
        <v>98</v>
      </c>
      <c r="F15" s="58" t="s">
        <v>107</v>
      </c>
      <c r="G15" s="14" t="s">
        <v>151</v>
      </c>
      <c r="H15" s="14" t="s">
        <v>369</v>
      </c>
      <c r="I15" s="14" t="s">
        <v>375</v>
      </c>
      <c r="J15" s="14" t="s">
        <v>381</v>
      </c>
      <c r="K15" s="17"/>
    </row>
    <row r="16" spans="1:11" ht="68.25" customHeight="1" x14ac:dyDescent="0.15">
      <c r="B16" s="111"/>
      <c r="C16" s="111" t="s">
        <v>234</v>
      </c>
      <c r="D16" s="138" t="s">
        <v>236</v>
      </c>
      <c r="E16" s="139" t="s">
        <v>240</v>
      </c>
      <c r="F16" s="142" t="s">
        <v>232</v>
      </c>
      <c r="G16" s="114" t="s">
        <v>378</v>
      </c>
      <c r="H16" s="114" t="s">
        <v>379</v>
      </c>
      <c r="I16" s="114" t="s">
        <v>376</v>
      </c>
      <c r="J16" s="172" t="s">
        <v>377</v>
      </c>
      <c r="K16" s="115"/>
    </row>
    <row r="17" spans="1:11" ht="68.25" customHeight="1" x14ac:dyDescent="0.15">
      <c r="B17" s="111"/>
      <c r="C17" s="111" t="s">
        <v>254</v>
      </c>
      <c r="D17" s="138" t="s">
        <v>235</v>
      </c>
      <c r="E17" s="139" t="s">
        <v>240</v>
      </c>
      <c r="F17" s="142" t="s">
        <v>237</v>
      </c>
      <c r="G17" s="114" t="s">
        <v>378</v>
      </c>
      <c r="H17" s="114" t="s">
        <v>379</v>
      </c>
      <c r="I17" s="114" t="s">
        <v>380</v>
      </c>
      <c r="J17" s="172" t="s">
        <v>377</v>
      </c>
      <c r="K17" s="115"/>
    </row>
    <row r="18" spans="1:11" ht="72" x14ac:dyDescent="0.15">
      <c r="B18" s="22"/>
      <c r="C18" s="23" t="s">
        <v>108</v>
      </c>
      <c r="D18" s="58" t="s">
        <v>109</v>
      </c>
      <c r="E18" s="94" t="s">
        <v>146</v>
      </c>
      <c r="F18" s="58" t="s">
        <v>110</v>
      </c>
      <c r="G18" s="14" t="s">
        <v>152</v>
      </c>
      <c r="H18" s="14" t="s">
        <v>367</v>
      </c>
      <c r="I18" s="14" t="s">
        <v>382</v>
      </c>
      <c r="J18" s="14" t="s">
        <v>381</v>
      </c>
      <c r="K18" s="17"/>
    </row>
    <row r="19" spans="1:11" ht="183" customHeight="1" x14ac:dyDescent="0.15">
      <c r="B19" s="22"/>
      <c r="C19" s="23" t="s">
        <v>111</v>
      </c>
      <c r="D19" s="58" t="s">
        <v>112</v>
      </c>
      <c r="E19" s="94" t="s">
        <v>145</v>
      </c>
      <c r="F19" s="58" t="s">
        <v>110</v>
      </c>
      <c r="G19" s="14" t="s">
        <v>152</v>
      </c>
      <c r="H19" s="14" t="s">
        <v>367</v>
      </c>
      <c r="I19" s="14" t="s">
        <v>383</v>
      </c>
      <c r="J19" s="14" t="s">
        <v>381</v>
      </c>
      <c r="K19" s="17"/>
    </row>
    <row r="20" spans="1:11" ht="90" x14ac:dyDescent="0.15">
      <c r="B20" s="22"/>
      <c r="C20" s="23" t="s">
        <v>113</v>
      </c>
      <c r="D20" s="58" t="s">
        <v>116</v>
      </c>
      <c r="E20" s="94" t="s">
        <v>148</v>
      </c>
      <c r="F20" s="58" t="s">
        <v>117</v>
      </c>
      <c r="G20" s="14" t="s">
        <v>151</v>
      </c>
      <c r="H20" s="14" t="s">
        <v>369</v>
      </c>
      <c r="I20" s="14" t="s">
        <v>385</v>
      </c>
      <c r="J20" s="14" t="s">
        <v>381</v>
      </c>
      <c r="K20" s="17"/>
    </row>
    <row r="21" spans="1:11" ht="54" x14ac:dyDescent="0.15">
      <c r="B21" s="22"/>
      <c r="C21" s="23" t="s">
        <v>246</v>
      </c>
      <c r="D21" s="58" t="s">
        <v>247</v>
      </c>
      <c r="E21" s="94" t="s">
        <v>316</v>
      </c>
      <c r="F21" s="58" t="s">
        <v>120</v>
      </c>
      <c r="G21" s="14" t="s">
        <v>390</v>
      </c>
      <c r="H21" s="14" t="s">
        <v>390</v>
      </c>
      <c r="I21" s="14" t="s">
        <v>384</v>
      </c>
      <c r="J21" s="14" t="s">
        <v>381</v>
      </c>
      <c r="K21" s="17"/>
    </row>
    <row r="22" spans="1:11" ht="68.25" customHeight="1" x14ac:dyDescent="0.15">
      <c r="B22" s="111"/>
      <c r="C22" s="111" t="s">
        <v>250</v>
      </c>
      <c r="D22" s="138" t="s">
        <v>251</v>
      </c>
      <c r="E22" s="94" t="s">
        <v>316</v>
      </c>
      <c r="F22" s="142" t="s">
        <v>120</v>
      </c>
      <c r="G22" s="14" t="s">
        <v>390</v>
      </c>
      <c r="H22" s="14" t="s">
        <v>390</v>
      </c>
      <c r="I22" s="14" t="s">
        <v>384</v>
      </c>
      <c r="J22" s="14" t="s">
        <v>381</v>
      </c>
      <c r="K22" s="115"/>
    </row>
    <row r="23" spans="1:11" ht="68.25" customHeight="1" x14ac:dyDescent="0.15">
      <c r="B23" s="22"/>
      <c r="C23" s="23" t="s">
        <v>114</v>
      </c>
      <c r="D23" s="58" t="s">
        <v>118</v>
      </c>
      <c r="E23" s="94" t="s">
        <v>149</v>
      </c>
      <c r="F23" s="58" t="s">
        <v>84</v>
      </c>
      <c r="G23" s="14" t="s">
        <v>151</v>
      </c>
      <c r="H23" s="14" t="s">
        <v>369</v>
      </c>
      <c r="I23" s="14" t="s">
        <v>386</v>
      </c>
      <c r="J23" s="14" t="s">
        <v>381</v>
      </c>
      <c r="K23" s="17"/>
    </row>
    <row r="24" spans="1:11" ht="72" x14ac:dyDescent="0.15">
      <c r="B24" s="22"/>
      <c r="C24" s="23" t="s">
        <v>131</v>
      </c>
      <c r="D24" s="58" t="s">
        <v>136</v>
      </c>
      <c r="E24" s="94" t="s">
        <v>318</v>
      </c>
      <c r="F24" s="58" t="s">
        <v>110</v>
      </c>
      <c r="G24" s="14" t="s">
        <v>152</v>
      </c>
      <c r="H24" s="14" t="s">
        <v>367</v>
      </c>
      <c r="I24" s="14" t="s">
        <v>387</v>
      </c>
      <c r="J24" s="14" t="s">
        <v>381</v>
      </c>
      <c r="K24" s="17"/>
    </row>
    <row r="25" spans="1:11" ht="72" x14ac:dyDescent="0.15">
      <c r="B25" s="22"/>
      <c r="C25" s="23" t="s">
        <v>132</v>
      </c>
      <c r="D25" s="58" t="s">
        <v>135</v>
      </c>
      <c r="E25" s="94" t="s">
        <v>318</v>
      </c>
      <c r="F25" s="58" t="s">
        <v>110</v>
      </c>
      <c r="G25" s="14" t="s">
        <v>152</v>
      </c>
      <c r="H25" s="14" t="s">
        <v>367</v>
      </c>
      <c r="I25" s="14" t="s">
        <v>388</v>
      </c>
      <c r="J25" s="14" t="s">
        <v>381</v>
      </c>
      <c r="K25" s="17"/>
    </row>
    <row r="26" spans="1:11" ht="72" x14ac:dyDescent="0.15">
      <c r="B26" s="22"/>
      <c r="C26" s="23" t="s">
        <v>133</v>
      </c>
      <c r="D26" s="58" t="s">
        <v>134</v>
      </c>
      <c r="E26" s="94" t="s">
        <v>318</v>
      </c>
      <c r="F26" s="58" t="s">
        <v>110</v>
      </c>
      <c r="G26" s="14" t="s">
        <v>152</v>
      </c>
      <c r="H26" s="14" t="s">
        <v>367</v>
      </c>
      <c r="I26" s="14" t="s">
        <v>389</v>
      </c>
      <c r="J26" s="14" t="s">
        <v>381</v>
      </c>
      <c r="K26" s="17"/>
    </row>
    <row r="27" spans="1:11" ht="18" x14ac:dyDescent="0.15">
      <c r="B27" s="74"/>
      <c r="C27" s="75"/>
      <c r="D27" s="76"/>
      <c r="E27" s="77"/>
      <c r="F27" s="76"/>
      <c r="G27" s="73"/>
      <c r="H27" s="73"/>
      <c r="I27" s="171"/>
      <c r="J27" s="171"/>
      <c r="K27" s="73"/>
    </row>
    <row r="28" spans="1:11" ht="8.25" customHeight="1" x14ac:dyDescent="0.15"/>
    <row r="29" spans="1:11" ht="20.100000000000001" customHeight="1" x14ac:dyDescent="0.15">
      <c r="A29" s="13" t="s">
        <v>4</v>
      </c>
    </row>
    <row r="30" spans="1:11" ht="20.100000000000001" customHeight="1" x14ac:dyDescent="0.15">
      <c r="B30" s="57" t="s">
        <v>6</v>
      </c>
      <c r="C30" s="175" t="s">
        <v>7</v>
      </c>
      <c r="D30" s="175"/>
      <c r="E30" s="57" t="s">
        <v>8</v>
      </c>
      <c r="F30" s="57" t="s">
        <v>9</v>
      </c>
      <c r="G30" s="175" t="s">
        <v>10</v>
      </c>
      <c r="H30" s="175"/>
      <c r="I30" s="175"/>
      <c r="J30" s="175" t="s">
        <v>11</v>
      </c>
      <c r="K30" s="175"/>
    </row>
    <row r="31" spans="1:11" ht="39" customHeight="1" x14ac:dyDescent="0.15">
      <c r="B31" s="110" t="s">
        <v>17</v>
      </c>
      <c r="C31" s="176" t="s">
        <v>18</v>
      </c>
      <c r="D31" s="176"/>
      <c r="E31" s="110" t="s">
        <v>19</v>
      </c>
      <c r="F31" s="110" t="s">
        <v>20</v>
      </c>
      <c r="G31" s="176" t="s">
        <v>22</v>
      </c>
      <c r="H31" s="176"/>
      <c r="I31" s="176"/>
      <c r="J31" s="176" t="s">
        <v>25</v>
      </c>
      <c r="K31" s="176"/>
    </row>
    <row r="32" spans="1:11" ht="42" customHeight="1" x14ac:dyDescent="0.15">
      <c r="B32" s="111" t="s">
        <v>154</v>
      </c>
      <c r="C32" s="178" t="s">
        <v>153</v>
      </c>
      <c r="D32" s="178"/>
      <c r="E32" s="94" t="s">
        <v>157</v>
      </c>
      <c r="F32" s="142" t="s">
        <v>84</v>
      </c>
      <c r="G32" s="179" t="s">
        <v>391</v>
      </c>
      <c r="H32" s="179"/>
      <c r="I32" s="179"/>
      <c r="J32" s="180"/>
      <c r="K32" s="180"/>
    </row>
    <row r="33" spans="1:11" ht="42" customHeight="1" x14ac:dyDescent="0.15">
      <c r="B33" s="111" t="s">
        <v>155</v>
      </c>
      <c r="C33" s="178" t="s">
        <v>156</v>
      </c>
      <c r="D33" s="178"/>
      <c r="E33" s="94" t="s">
        <v>158</v>
      </c>
      <c r="F33" s="142" t="s">
        <v>120</v>
      </c>
      <c r="G33" s="179" t="s">
        <v>392</v>
      </c>
      <c r="H33" s="179"/>
      <c r="I33" s="179"/>
      <c r="J33" s="180"/>
      <c r="K33" s="180"/>
    </row>
    <row r="34" spans="1:11" ht="42" customHeight="1" x14ac:dyDescent="0.15">
      <c r="B34" s="111" t="s">
        <v>159</v>
      </c>
      <c r="C34" s="178" t="s">
        <v>160</v>
      </c>
      <c r="D34" s="178"/>
      <c r="E34" s="94" t="s">
        <v>166</v>
      </c>
      <c r="F34" s="142" t="s">
        <v>120</v>
      </c>
      <c r="G34" s="179" t="s">
        <v>392</v>
      </c>
      <c r="H34" s="179"/>
      <c r="I34" s="179"/>
      <c r="J34" s="180"/>
      <c r="K34" s="180"/>
    </row>
    <row r="35" spans="1:11" ht="42" customHeight="1" x14ac:dyDescent="0.15">
      <c r="B35" s="111" t="s">
        <v>161</v>
      </c>
      <c r="C35" s="178" t="s">
        <v>162</v>
      </c>
      <c r="D35" s="178"/>
      <c r="E35" s="94" t="s">
        <v>173</v>
      </c>
      <c r="F35" s="142" t="s">
        <v>163</v>
      </c>
      <c r="G35" s="179" t="s">
        <v>392</v>
      </c>
      <c r="H35" s="179"/>
      <c r="I35" s="179"/>
      <c r="J35" s="180"/>
      <c r="K35" s="180"/>
    </row>
    <row r="36" spans="1:11" ht="42" customHeight="1" x14ac:dyDescent="0.15">
      <c r="B36" s="111" t="s">
        <v>164</v>
      </c>
      <c r="C36" s="178" t="s">
        <v>165</v>
      </c>
      <c r="D36" s="178"/>
      <c r="E36" s="94" t="s">
        <v>173</v>
      </c>
      <c r="F36" s="142" t="s">
        <v>163</v>
      </c>
      <c r="G36" s="179" t="s">
        <v>392</v>
      </c>
      <c r="H36" s="179"/>
      <c r="I36" s="179"/>
      <c r="J36" s="180"/>
      <c r="K36" s="180"/>
    </row>
    <row r="37" spans="1:11" ht="42" customHeight="1" x14ac:dyDescent="0.15">
      <c r="B37" s="111" t="s">
        <v>168</v>
      </c>
      <c r="C37" s="178" t="s">
        <v>167</v>
      </c>
      <c r="D37" s="178"/>
      <c r="E37" s="94" t="s">
        <v>157</v>
      </c>
      <c r="F37" s="142" t="s">
        <v>84</v>
      </c>
      <c r="G37" s="179" t="s">
        <v>391</v>
      </c>
      <c r="H37" s="179"/>
      <c r="I37" s="179"/>
      <c r="J37" s="180"/>
      <c r="K37" s="180"/>
    </row>
    <row r="38" spans="1:11" ht="42" customHeight="1" x14ac:dyDescent="0.15">
      <c r="B38" s="111" t="s">
        <v>169</v>
      </c>
      <c r="C38" s="178" t="s">
        <v>170</v>
      </c>
      <c r="D38" s="178"/>
      <c r="E38" s="94" t="s">
        <v>158</v>
      </c>
      <c r="F38" s="142" t="s">
        <v>120</v>
      </c>
      <c r="G38" s="179" t="s">
        <v>392</v>
      </c>
      <c r="H38" s="179"/>
      <c r="I38" s="179"/>
      <c r="J38" s="180"/>
      <c r="K38" s="180"/>
    </row>
    <row r="39" spans="1:11" ht="42" customHeight="1" x14ac:dyDescent="0.15">
      <c r="B39" s="111" t="s">
        <v>171</v>
      </c>
      <c r="C39" s="178" t="s">
        <v>172</v>
      </c>
      <c r="D39" s="178"/>
      <c r="E39" s="94" t="s">
        <v>178</v>
      </c>
      <c r="F39" s="142" t="s">
        <v>120</v>
      </c>
      <c r="G39" s="179" t="s">
        <v>392</v>
      </c>
      <c r="H39" s="179"/>
      <c r="I39" s="179"/>
      <c r="J39" s="180"/>
      <c r="K39" s="180"/>
    </row>
    <row r="40" spans="1:11" ht="42" customHeight="1" x14ac:dyDescent="0.15">
      <c r="B40" s="111" t="s">
        <v>229</v>
      </c>
      <c r="C40" s="184" t="s">
        <v>230</v>
      </c>
      <c r="D40" s="185"/>
      <c r="E40" s="94" t="s">
        <v>227</v>
      </c>
      <c r="F40" s="142" t="s">
        <v>231</v>
      </c>
      <c r="G40" s="179" t="s">
        <v>393</v>
      </c>
      <c r="H40" s="179"/>
      <c r="I40" s="179"/>
      <c r="J40" s="180"/>
      <c r="K40" s="180"/>
    </row>
    <row r="41" spans="1:11" ht="42" customHeight="1" x14ac:dyDescent="0.15">
      <c r="B41" s="111" t="s">
        <v>233</v>
      </c>
      <c r="C41" s="184" t="s">
        <v>226</v>
      </c>
      <c r="D41" s="185"/>
      <c r="E41" s="94" t="s">
        <v>227</v>
      </c>
      <c r="F41" s="142" t="s">
        <v>228</v>
      </c>
      <c r="G41" s="179" t="s">
        <v>394</v>
      </c>
      <c r="H41" s="179"/>
      <c r="I41" s="179"/>
      <c r="J41" s="180"/>
      <c r="K41" s="180"/>
    </row>
    <row r="42" spans="1:11" ht="42" customHeight="1" x14ac:dyDescent="0.15">
      <c r="B42" s="111" t="s">
        <v>241</v>
      </c>
      <c r="C42" s="188" t="s">
        <v>242</v>
      </c>
      <c r="D42" s="188"/>
      <c r="E42" s="94" t="s">
        <v>322</v>
      </c>
      <c r="F42" s="58" t="s">
        <v>243</v>
      </c>
      <c r="G42" s="179" t="s">
        <v>395</v>
      </c>
      <c r="H42" s="179"/>
      <c r="I42" s="179"/>
      <c r="J42" s="180"/>
      <c r="K42" s="180"/>
    </row>
    <row r="43" spans="1:11" ht="42" customHeight="1" x14ac:dyDescent="0.15">
      <c r="B43" s="111" t="s">
        <v>245</v>
      </c>
      <c r="C43" s="188" t="s">
        <v>244</v>
      </c>
      <c r="D43" s="188"/>
      <c r="E43" s="94" t="s">
        <v>322</v>
      </c>
      <c r="F43" s="58" t="s">
        <v>243</v>
      </c>
      <c r="G43" s="179" t="s">
        <v>396</v>
      </c>
      <c r="H43" s="179"/>
      <c r="I43" s="179"/>
      <c r="J43" s="180"/>
      <c r="K43" s="180"/>
    </row>
    <row r="44" spans="1:11" ht="42" customHeight="1" x14ac:dyDescent="0.15">
      <c r="B44" s="111" t="s">
        <v>248</v>
      </c>
      <c r="C44" s="184" t="s">
        <v>249</v>
      </c>
      <c r="D44" s="185"/>
      <c r="E44" s="94" t="s">
        <v>323</v>
      </c>
      <c r="F44" s="142" t="s">
        <v>120</v>
      </c>
      <c r="G44" s="179" t="s">
        <v>397</v>
      </c>
      <c r="H44" s="179"/>
      <c r="I44" s="179"/>
      <c r="J44" s="180"/>
      <c r="K44" s="180"/>
    </row>
    <row r="45" spans="1:11" ht="42" customHeight="1" x14ac:dyDescent="0.15">
      <c r="B45" s="111" t="s">
        <v>252</v>
      </c>
      <c r="C45" s="184" t="s">
        <v>319</v>
      </c>
      <c r="D45" s="185"/>
      <c r="E45" s="94" t="s">
        <v>323</v>
      </c>
      <c r="F45" s="142" t="s">
        <v>120</v>
      </c>
      <c r="G45" s="179" t="s">
        <v>397</v>
      </c>
      <c r="H45" s="179"/>
      <c r="I45" s="179"/>
      <c r="J45" s="180"/>
      <c r="K45" s="180"/>
    </row>
    <row r="46" spans="1:11" ht="42" customHeight="1" x14ac:dyDescent="0.15">
      <c r="B46" s="23" t="s">
        <v>115</v>
      </c>
      <c r="C46" s="186" t="s">
        <v>119</v>
      </c>
      <c r="D46" s="187"/>
      <c r="E46" s="94" t="s">
        <v>328</v>
      </c>
      <c r="F46" s="58" t="s">
        <v>120</v>
      </c>
      <c r="G46" s="179" t="s">
        <v>398</v>
      </c>
      <c r="H46" s="179"/>
      <c r="I46" s="179"/>
      <c r="J46" s="180"/>
      <c r="K46" s="180"/>
    </row>
    <row r="47" spans="1:11" ht="6.75" customHeight="1" x14ac:dyDescent="0.15"/>
    <row r="48" spans="1:11" ht="18.75" customHeight="1" x14ac:dyDescent="0.15">
      <c r="A48" s="13" t="s">
        <v>38</v>
      </c>
      <c r="B48" s="4"/>
    </row>
    <row r="49" spans="1:10" ht="21.75" thickBot="1" x14ac:dyDescent="0.2">
      <c r="B49" s="181" t="s">
        <v>32</v>
      </c>
      <c r="C49" s="181"/>
      <c r="D49" s="21" t="s">
        <v>20</v>
      </c>
    </row>
    <row r="50" spans="1:10" ht="21.75" thickBot="1" x14ac:dyDescent="0.2">
      <c r="B50" s="182">
        <f>ROUNDDOWN('PMS(calc_process)'!H6, 0)</f>
        <v>0</v>
      </c>
      <c r="C50" s="183"/>
      <c r="D50" s="24" t="s">
        <v>37</v>
      </c>
    </row>
    <row r="51" spans="1:10" ht="20.100000000000001" customHeight="1" x14ac:dyDescent="0.15">
      <c r="F51" s="173"/>
      <c r="G51" s="9"/>
    </row>
    <row r="52" spans="1:10" ht="18.75" customHeight="1" x14ac:dyDescent="0.15">
      <c r="A52" s="13" t="s">
        <v>5</v>
      </c>
    </row>
    <row r="53" spans="1:10" ht="18" customHeight="1" x14ac:dyDescent="0.15">
      <c r="B53" s="25" t="s">
        <v>27</v>
      </c>
      <c r="C53" s="177" t="s">
        <v>28</v>
      </c>
      <c r="D53" s="177"/>
      <c r="E53" s="177"/>
      <c r="F53" s="177"/>
      <c r="G53" s="177"/>
      <c r="H53" s="177"/>
      <c r="I53" s="177"/>
      <c r="J53" s="10"/>
    </row>
    <row r="54" spans="1:10" ht="18" customHeight="1" x14ac:dyDescent="0.15">
      <c r="B54" s="25" t="s">
        <v>26</v>
      </c>
      <c r="C54" s="177" t="s">
        <v>29</v>
      </c>
      <c r="D54" s="177"/>
      <c r="E54" s="177"/>
      <c r="F54" s="177"/>
      <c r="G54" s="177"/>
      <c r="H54" s="177"/>
      <c r="I54" s="177"/>
      <c r="J54" s="10"/>
    </row>
    <row r="55" spans="1:10" ht="18" customHeight="1" x14ac:dyDescent="0.15">
      <c r="B55" s="25" t="s">
        <v>30</v>
      </c>
      <c r="C55" s="177" t="s">
        <v>31</v>
      </c>
      <c r="D55" s="177"/>
      <c r="E55" s="177"/>
      <c r="F55" s="177"/>
      <c r="G55" s="177"/>
      <c r="H55" s="177"/>
      <c r="I55" s="177"/>
      <c r="J55" s="10"/>
    </row>
  </sheetData>
  <mergeCells count="56">
    <mergeCell ref="G44:I44"/>
    <mergeCell ref="J44:K44"/>
    <mergeCell ref="G45:I45"/>
    <mergeCell ref="J45:K45"/>
    <mergeCell ref="G46:I46"/>
    <mergeCell ref="J46:K46"/>
    <mergeCell ref="G41:I41"/>
    <mergeCell ref="J41:K41"/>
    <mergeCell ref="G42:I42"/>
    <mergeCell ref="J42:K42"/>
    <mergeCell ref="G43:I43"/>
    <mergeCell ref="J43:K43"/>
    <mergeCell ref="C41:D41"/>
    <mergeCell ref="C44:D44"/>
    <mergeCell ref="C45:D45"/>
    <mergeCell ref="C46:D46"/>
    <mergeCell ref="C42:D42"/>
    <mergeCell ref="C43:D43"/>
    <mergeCell ref="C38:D38"/>
    <mergeCell ref="G38:I38"/>
    <mergeCell ref="J38:K38"/>
    <mergeCell ref="C39:D39"/>
    <mergeCell ref="C40:D40"/>
    <mergeCell ref="G39:I39"/>
    <mergeCell ref="J39:K39"/>
    <mergeCell ref="G40:I40"/>
    <mergeCell ref="J40:K40"/>
    <mergeCell ref="J35:K35"/>
    <mergeCell ref="C36:D36"/>
    <mergeCell ref="G36:I36"/>
    <mergeCell ref="J36:K36"/>
    <mergeCell ref="C37:D37"/>
    <mergeCell ref="G37:I37"/>
    <mergeCell ref="J37:K37"/>
    <mergeCell ref="C54:I54"/>
    <mergeCell ref="C55:I55"/>
    <mergeCell ref="C32:D32"/>
    <mergeCell ref="G32:I32"/>
    <mergeCell ref="J32:K32"/>
    <mergeCell ref="B49:C49"/>
    <mergeCell ref="B50:C50"/>
    <mergeCell ref="C53:I53"/>
    <mergeCell ref="C33:D33"/>
    <mergeCell ref="C34:D34"/>
    <mergeCell ref="C35:D35"/>
    <mergeCell ref="G33:I33"/>
    <mergeCell ref="J33:K33"/>
    <mergeCell ref="G34:I34"/>
    <mergeCell ref="J34:K34"/>
    <mergeCell ref="G35:I35"/>
    <mergeCell ref="C30:D30"/>
    <mergeCell ref="G30:I30"/>
    <mergeCell ref="J30:K30"/>
    <mergeCell ref="C31:D31"/>
    <mergeCell ref="G31:I31"/>
    <mergeCell ref="J31:K31"/>
  </mergeCells>
  <phoneticPr fontId="24"/>
  <pageMargins left="0.70866141732283472" right="0.70866141732283472" top="0.74803149606299213" bottom="0.74803149606299213" header="0.31496062992125984" footer="0.31496062992125984"/>
  <pageSetup paperSize="9" scale="2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6944-5A80-43FA-BF80-ABE87FE1F7BA}">
  <sheetPr>
    <tabColor theme="3" tint="0.39997558519241921"/>
  </sheetPr>
  <dimension ref="B1:Q182"/>
  <sheetViews>
    <sheetView workbookViewId="0"/>
  </sheetViews>
  <sheetFormatPr defaultColWidth="8.875" defaultRowHeight="13.5" x14ac:dyDescent="0.15"/>
  <cols>
    <col min="1" max="2" width="8.875" style="81"/>
    <col min="3" max="3" width="12.625" style="82" customWidth="1"/>
    <col min="4" max="7" width="9" style="82" customWidth="1"/>
    <col min="8" max="14" width="9" style="81" customWidth="1"/>
    <col min="15" max="15" width="12.875" style="81" bestFit="1" customWidth="1"/>
    <col min="16" max="16384" width="8.875" style="81"/>
  </cols>
  <sheetData>
    <row r="1" spans="2:17" ht="15" x14ac:dyDescent="0.15">
      <c r="B1" s="95" t="s">
        <v>362</v>
      </c>
    </row>
    <row r="2" spans="2:17" s="6" customFormat="1" ht="18" x14ac:dyDescent="0.15">
      <c r="C2" s="78"/>
      <c r="D2" s="78"/>
      <c r="E2" s="79"/>
      <c r="F2" s="78"/>
      <c r="G2" s="78"/>
      <c r="H2" s="80"/>
      <c r="I2" s="80"/>
      <c r="J2" s="80"/>
      <c r="K2" s="80"/>
    </row>
    <row r="3" spans="2:17" s="6" customFormat="1" ht="30" x14ac:dyDescent="0.15">
      <c r="C3" s="96" t="s">
        <v>67</v>
      </c>
      <c r="D3" s="87" t="s">
        <v>69</v>
      </c>
      <c r="E3" s="87" t="s">
        <v>70</v>
      </c>
      <c r="F3" s="88" t="s">
        <v>71</v>
      </c>
      <c r="G3" s="87" t="s">
        <v>68</v>
      </c>
      <c r="H3" s="89" t="s">
        <v>68</v>
      </c>
      <c r="I3" s="89" t="s">
        <v>68</v>
      </c>
      <c r="J3" s="89" t="s">
        <v>68</v>
      </c>
      <c r="K3" s="89" t="s">
        <v>68</v>
      </c>
      <c r="L3" s="89" t="s">
        <v>68</v>
      </c>
      <c r="M3" s="89" t="s">
        <v>68</v>
      </c>
      <c r="N3" s="87" t="s">
        <v>92</v>
      </c>
      <c r="O3" s="80"/>
      <c r="P3" s="80"/>
      <c r="Q3" s="80"/>
    </row>
    <row r="4" spans="2:17" s="6" customFormat="1" ht="18.600000000000001" customHeight="1" x14ac:dyDescent="0.15">
      <c r="C4" s="97">
        <v>1</v>
      </c>
      <c r="D4" s="120">
        <f>ROUND('PMS(Table2a+2b)'!C6,0)</f>
        <v>0</v>
      </c>
      <c r="E4" s="120">
        <f>ROUND('PMS(Table2a+2b)'!C7,0)</f>
        <v>0</v>
      </c>
      <c r="F4" s="120">
        <f>ROUND('PMS(Table2a+2b)'!C8,0)</f>
        <v>0</v>
      </c>
      <c r="G4" s="120">
        <f>ROUND('PMS(Table2a+2b)'!C9,0)</f>
        <v>0</v>
      </c>
      <c r="H4" s="120">
        <f>ROUND('PMS(Table2a+2b)'!C10,0)</f>
        <v>0</v>
      </c>
      <c r="I4" s="120">
        <f>ROUND('PMS(Table2a+2b)'!C11,0)</f>
        <v>0</v>
      </c>
      <c r="J4" s="120">
        <f>ROUND('PMS(Table2a+2b)'!C12,)</f>
        <v>0</v>
      </c>
      <c r="K4" s="120">
        <f>ROUND('PMS(Table2a+2b)'!C13,0)</f>
        <v>0</v>
      </c>
      <c r="L4" s="120">
        <f>ROUND('PMS(Table2a+2b)'!C14,0)</f>
        <v>0</v>
      </c>
      <c r="M4" s="120">
        <f>ROUND('PMS(Table2a+2b)'!C15,0)</f>
        <v>0</v>
      </c>
      <c r="N4" s="120">
        <f>ROUND('PMS(Table2a+2b)'!C16,0)</f>
        <v>0</v>
      </c>
      <c r="O4" s="80"/>
      <c r="P4" s="112"/>
      <c r="Q4" s="112"/>
    </row>
    <row r="5" spans="2:17" s="6" customFormat="1" ht="18.600000000000001" customHeight="1" x14ac:dyDescent="0.15">
      <c r="C5" s="97">
        <v>2</v>
      </c>
      <c r="D5" s="120">
        <f>ROUND(D4*(1-'PMS(Table2a+2b)'!$C$24),0)</f>
        <v>0</v>
      </c>
      <c r="E5" s="120">
        <f>ROUND(E4*(1-'PMS(Table2a+2b)'!$C$25),0)</f>
        <v>0</v>
      </c>
      <c r="F5" s="120">
        <f>ROUND(F4*(1-'PMS(Table2a+2b)'!$C$26),0)</f>
        <v>0</v>
      </c>
      <c r="G5" s="120">
        <f>ROUND(G4*(1-'PMS(Table2a+2b)'!$C$27),0)</f>
        <v>0</v>
      </c>
      <c r="H5" s="120">
        <f>ROUND(H4*(1-'PMS(Table2a+2b)'!$C$28),0)</f>
        <v>0</v>
      </c>
      <c r="I5" s="120">
        <f>ROUND(I4*(1-'PMS(Table2a+2b)'!$C$29),0)</f>
        <v>0</v>
      </c>
      <c r="J5" s="120">
        <f>ROUND(J4*(1-'PMS(Table2a+2b)'!$C$30),0)</f>
        <v>0</v>
      </c>
      <c r="K5" s="120">
        <f>ROUND(K4*(1-'PMS(Table2a+2b)'!$C$31),0)</f>
        <v>0</v>
      </c>
      <c r="L5" s="120">
        <f>ROUND(L4*(1-'PMS(Table2a+2b)'!$C$32),0)</f>
        <v>0</v>
      </c>
      <c r="M5" s="120">
        <f>ROUND(M4*(1-'PMS(Table2a+2b)'!$C$33),0)</f>
        <v>0</v>
      </c>
      <c r="N5" s="120">
        <f>ROUND(N4*(1-'PMS(Table2a+2b)'!$C$34),0)</f>
        <v>0</v>
      </c>
      <c r="O5" s="80"/>
      <c r="P5" s="112"/>
      <c r="Q5" s="112"/>
    </row>
    <row r="6" spans="2:17" s="6" customFormat="1" ht="18.600000000000001" customHeight="1" x14ac:dyDescent="0.15">
      <c r="C6" s="97">
        <v>3</v>
      </c>
      <c r="D6" s="120">
        <f>ROUND(D5*(1-'PMS(Table2a+2b)'!$C$24),0)</f>
        <v>0</v>
      </c>
      <c r="E6" s="120">
        <f>ROUND(E5*(1-'PMS(Table2a+2b)'!$C$25),0)</f>
        <v>0</v>
      </c>
      <c r="F6" s="120">
        <f>ROUND(F5*(1-'PMS(Table2a+2b)'!$C$26),0)</f>
        <v>0</v>
      </c>
      <c r="G6" s="120">
        <f>ROUND(G5*(1-'PMS(Table2a+2b)'!$C$27),0)</f>
        <v>0</v>
      </c>
      <c r="H6" s="120">
        <f>ROUND(H5*(1-'PMS(Table2a+2b)'!$C$28),0)</f>
        <v>0</v>
      </c>
      <c r="I6" s="120">
        <f>ROUND(I5*(1-'PMS(Table2a+2b)'!$C$29),0)</f>
        <v>0</v>
      </c>
      <c r="J6" s="120">
        <f>ROUND(J5*(1-'PMS(Table2a+2b)'!$C$30),0)</f>
        <v>0</v>
      </c>
      <c r="K6" s="120">
        <f>ROUND(K5*(1-'PMS(Table2a+2b)'!$C$31),0)</f>
        <v>0</v>
      </c>
      <c r="L6" s="120">
        <f>ROUND(L5*(1-'PMS(Table2a+2b)'!$C$32),0)</f>
        <v>0</v>
      </c>
      <c r="M6" s="120">
        <f>ROUND(M5*(1-'PMS(Table2a+2b)'!$C$33),0)</f>
        <v>0</v>
      </c>
      <c r="N6" s="120">
        <f>ROUND(N5*(1-'PMS(Table2a+2b)'!$C$34),0)</f>
        <v>0</v>
      </c>
      <c r="O6" s="80"/>
      <c r="P6" s="112"/>
      <c r="Q6" s="112"/>
    </row>
    <row r="7" spans="2:17" s="6" customFormat="1" ht="18.600000000000001" customHeight="1" x14ac:dyDescent="0.15">
      <c r="C7" s="97" t="s">
        <v>68</v>
      </c>
      <c r="D7" s="120">
        <f>ROUND(D6*(1-'PMS(Table2a+2b)'!$C$24),0)</f>
        <v>0</v>
      </c>
      <c r="E7" s="120">
        <f>ROUND(E6*(1-'PMS(Table2a+2b)'!$C$25),0)</f>
        <v>0</v>
      </c>
      <c r="F7" s="120">
        <f>ROUND(F6*(1-'PMS(Table2a+2b)'!$C$26),0)</f>
        <v>0</v>
      </c>
      <c r="G7" s="120">
        <f>ROUND(G6*(1-'PMS(Table2a+2b)'!$C$27),0)</f>
        <v>0</v>
      </c>
      <c r="H7" s="120">
        <f>ROUND(H6*(1-'PMS(Table2a+2b)'!$C$28),0)</f>
        <v>0</v>
      </c>
      <c r="I7" s="120">
        <f>ROUND(I6*(1-'PMS(Table2a+2b)'!$C$29),0)</f>
        <v>0</v>
      </c>
      <c r="J7" s="120">
        <f>ROUND(J6*(1-'PMS(Table2a+2b)'!$C$30),0)</f>
        <v>0</v>
      </c>
      <c r="K7" s="120">
        <f>ROUND(K6*(1-'PMS(Table2a+2b)'!$C$31),0)</f>
        <v>0</v>
      </c>
      <c r="L7" s="120">
        <f>ROUND(L6*(1-'PMS(Table2a+2b)'!$C$32),0)</f>
        <v>0</v>
      </c>
      <c r="M7" s="120">
        <f>ROUND(M6*(1-'PMS(Table2a+2b)'!$C$33),0)</f>
        <v>0</v>
      </c>
      <c r="N7" s="120">
        <f>ROUND(N6*(1-'PMS(Table2a+2b)'!$C$34),0)</f>
        <v>0</v>
      </c>
      <c r="O7" s="80"/>
      <c r="P7" s="112"/>
      <c r="Q7" s="112"/>
    </row>
    <row r="8" spans="2:17" s="6" customFormat="1" ht="18.600000000000001" customHeight="1" x14ac:dyDescent="0.15">
      <c r="C8" s="97" t="s">
        <v>185</v>
      </c>
      <c r="D8" s="120">
        <f>ROUND(D7*(1-'PMS(Table2a+2b)'!$C$24),0)</f>
        <v>0</v>
      </c>
      <c r="E8" s="120">
        <f>ROUND(E7*(1-'PMS(Table2a+2b)'!$C$25),0)</f>
        <v>0</v>
      </c>
      <c r="F8" s="120">
        <f>ROUND(F7*(1-'PMS(Table2a+2b)'!$C$26),0)</f>
        <v>0</v>
      </c>
      <c r="G8" s="120">
        <f>ROUND(G7*(1-'PMS(Table2a+2b)'!$C$27),0)</f>
        <v>0</v>
      </c>
      <c r="H8" s="120">
        <f>ROUND(H7*(1-'PMS(Table2a+2b)'!$C$28),0)</f>
        <v>0</v>
      </c>
      <c r="I8" s="120">
        <f>ROUND(I7*(1-'PMS(Table2a+2b)'!$C$29),0)</f>
        <v>0</v>
      </c>
      <c r="J8" s="120">
        <f>ROUND(J7*(1-'PMS(Table2a+2b)'!$C$30),0)</f>
        <v>0</v>
      </c>
      <c r="K8" s="120">
        <f>ROUND(K7*(1-'PMS(Table2a+2b)'!$C$31),0)</f>
        <v>0</v>
      </c>
      <c r="L8" s="120">
        <f>ROUND(L7*(1-'PMS(Table2a+2b)'!$C$32),0)</f>
        <v>0</v>
      </c>
      <c r="M8" s="120">
        <f>ROUND(M7*(1-'PMS(Table2a+2b)'!$C$33),0)</f>
        <v>0</v>
      </c>
      <c r="N8" s="120">
        <f>ROUND(N7*(1-'PMS(Table2a+2b)'!$C$34),0)</f>
        <v>0</v>
      </c>
      <c r="O8" s="80"/>
      <c r="P8" s="112"/>
      <c r="Q8" s="112"/>
    </row>
    <row r="9" spans="2:17" s="6" customFormat="1" ht="18.600000000000001" customHeight="1" x14ac:dyDescent="0.15">
      <c r="C9" s="83"/>
      <c r="D9" s="112"/>
      <c r="E9" s="112"/>
      <c r="F9" s="112"/>
      <c r="G9" s="113"/>
      <c r="H9" s="113"/>
      <c r="I9" s="113"/>
      <c r="J9" s="113"/>
      <c r="K9" s="113"/>
      <c r="L9" s="113"/>
      <c r="M9" s="113"/>
      <c r="N9" s="113"/>
      <c r="O9" s="80"/>
      <c r="P9" s="112"/>
      <c r="Q9" s="112"/>
    </row>
    <row r="10" spans="2:17" ht="15" x14ac:dyDescent="0.15">
      <c r="B10" s="95" t="s">
        <v>363</v>
      </c>
    </row>
    <row r="11" spans="2:17" s="6" customFormat="1" ht="18" x14ac:dyDescent="0.15">
      <c r="C11" s="78"/>
      <c r="D11" s="78"/>
      <c r="E11" s="79"/>
      <c r="F11" s="78"/>
      <c r="G11" s="78"/>
      <c r="H11" s="80"/>
      <c r="I11" s="80"/>
      <c r="J11" s="80"/>
      <c r="K11" s="80"/>
    </row>
    <row r="12" spans="2:17" s="6" customFormat="1" ht="30" x14ac:dyDescent="0.15">
      <c r="C12" s="96" t="s">
        <v>67</v>
      </c>
      <c r="D12" s="87" t="s">
        <v>69</v>
      </c>
      <c r="E12" s="87" t="s">
        <v>70</v>
      </c>
      <c r="F12" s="88" t="s">
        <v>71</v>
      </c>
      <c r="G12" s="87" t="s">
        <v>72</v>
      </c>
      <c r="H12" s="87" t="s">
        <v>68</v>
      </c>
      <c r="I12" s="89" t="s">
        <v>68</v>
      </c>
      <c r="J12" s="89" t="s">
        <v>68</v>
      </c>
      <c r="K12" s="89" t="s">
        <v>68</v>
      </c>
      <c r="L12" s="89" t="s">
        <v>68</v>
      </c>
      <c r="M12" s="89" t="s">
        <v>68</v>
      </c>
      <c r="N12" s="89" t="s">
        <v>68</v>
      </c>
      <c r="O12" s="87" t="s">
        <v>199</v>
      </c>
      <c r="P12" s="80"/>
      <c r="Q12" s="80"/>
    </row>
    <row r="13" spans="2:17" s="6" customFormat="1" ht="18.600000000000001" customHeight="1" x14ac:dyDescent="0.15">
      <c r="C13" s="97">
        <v>1</v>
      </c>
      <c r="D13" s="120">
        <f>ROUND(D4*'PMS(Table2a+2b)'!$C$24*'PMS(Table2c+2d+2e)'!$O$24,0)</f>
        <v>0</v>
      </c>
      <c r="E13" s="120">
        <f>ROUND(E4*'PMS(Table2a+2b)'!$C$25*'PMS(Table2c+2d+2e)'!$O$25,0)</f>
        <v>0</v>
      </c>
      <c r="F13" s="120">
        <f>ROUND(F4*'PMS(Table2a+2b)'!$C$26*'PMS(Table2c+2d+2e)'!$O$26,0)</f>
        <v>0</v>
      </c>
      <c r="G13" s="120">
        <f>ROUND(G4*'PMS(Table2a+2b)'!$C$27*'PMS(Table2c+2d+2e)'!$O$27,0)</f>
        <v>0</v>
      </c>
      <c r="H13" s="120">
        <f>ROUND(H4*'PMS(Table2a+2b)'!$C$28*'PMS(Table2c+2d+2e)'!$O$28,0)</f>
        <v>0</v>
      </c>
      <c r="I13" s="120">
        <f>ROUND(I4*'PMS(Table2a+2b)'!$C$29*'PMS(Table2c+2d+2e)'!$O$29,0)</f>
        <v>0</v>
      </c>
      <c r="J13" s="120">
        <f>ROUND(J4*'PMS(Table2a+2b)'!$C$30*'PMS(Table2c+2d+2e)'!$O$30,0)</f>
        <v>0</v>
      </c>
      <c r="K13" s="120">
        <f>ROUND(K4*'PMS(Table2a+2b)'!$C$31*'PMS(Table2c+2d+2e)'!$O$31,0)</f>
        <v>0</v>
      </c>
      <c r="L13" s="120">
        <f>ROUND(L4*'PMS(Table2a+2b)'!$C$32*'PMS(Table2c+2d+2e)'!$O$32,0)</f>
        <v>0</v>
      </c>
      <c r="M13" s="120">
        <f>ROUND(M4*'PMS(Table2a+2b)'!$C$33*'PMS(Table2c+2d+2e)'!$O$33,0)</f>
        <v>0</v>
      </c>
      <c r="N13" s="120">
        <f>ROUND(N4*'PMS(Table2a+2b)'!$C$34*'PMS(Table2c+2d+2e)'!$O$34,0)</f>
        <v>0</v>
      </c>
      <c r="O13" s="121">
        <f>SUM(D13:N13)</f>
        <v>0</v>
      </c>
      <c r="P13" s="112"/>
      <c r="Q13" s="112"/>
    </row>
    <row r="14" spans="2:17" s="6" customFormat="1" ht="18.600000000000001" customHeight="1" x14ac:dyDescent="0.15">
      <c r="C14" s="97">
        <v>2</v>
      </c>
      <c r="D14" s="120">
        <f>ROUND(D5*'PMS(Table2a+2b)'!$C$24*'PMS(Table2c+2d+2e)'!$O$24,0)</f>
        <v>0</v>
      </c>
      <c r="E14" s="120">
        <f>ROUND(E5*'PMS(Table2a+2b)'!$C$25*'PMS(Table2c+2d+2e)'!$O$25,0)</f>
        <v>0</v>
      </c>
      <c r="F14" s="120">
        <f>ROUND(F5*'PMS(Table2a+2b)'!$C$26*'PMS(Table2c+2d+2e)'!$O$26,0)</f>
        <v>0</v>
      </c>
      <c r="G14" s="120">
        <f>ROUND(G5*'PMS(Table2a+2b)'!$C$27*'PMS(Table2c+2d+2e)'!$O$27,0)</f>
        <v>0</v>
      </c>
      <c r="H14" s="120">
        <f>ROUND(H5*'PMS(Table2a+2b)'!$C$28*'PMS(Table2c+2d+2e)'!$O$28,0)</f>
        <v>0</v>
      </c>
      <c r="I14" s="120">
        <f>ROUND(I5*'PMS(Table2a+2b)'!$C$29*'PMS(Table2c+2d+2e)'!$O$29,0)</f>
        <v>0</v>
      </c>
      <c r="J14" s="120">
        <f>ROUND(J5*'PMS(Table2a+2b)'!$C$30*'PMS(Table2c+2d+2e)'!$O$30,0)</f>
        <v>0</v>
      </c>
      <c r="K14" s="120">
        <f>ROUND(K5*'PMS(Table2a+2b)'!$C$31*'PMS(Table2c+2d+2e)'!$O$31,0)</f>
        <v>0</v>
      </c>
      <c r="L14" s="120">
        <f>ROUND(L5*'PMS(Table2a+2b)'!$C$32*'PMS(Table2c+2d+2e)'!$O$32,0)</f>
        <v>0</v>
      </c>
      <c r="M14" s="120">
        <f>ROUND(M5*'PMS(Table2a+2b)'!$C$33*'PMS(Table2c+2d+2e)'!$O$33,0)</f>
        <v>0</v>
      </c>
      <c r="N14" s="120">
        <f>ROUND(N5*'PMS(Table2a+2b)'!$C$34*'PMS(Table2c+2d+2e)'!$O$34,0)</f>
        <v>0</v>
      </c>
      <c r="O14" s="121">
        <f t="shared" ref="O14:O17" si="0">SUM(D14:N14)</f>
        <v>0</v>
      </c>
      <c r="P14" s="112"/>
      <c r="Q14" s="112"/>
    </row>
    <row r="15" spans="2:17" s="6" customFormat="1" ht="18.600000000000001" customHeight="1" x14ac:dyDescent="0.15">
      <c r="C15" s="97">
        <v>3</v>
      </c>
      <c r="D15" s="120">
        <f>ROUND(D6*'PMS(Table2a+2b)'!$C$24*'PMS(Table2c+2d+2e)'!$O$24,0)</f>
        <v>0</v>
      </c>
      <c r="E15" s="120">
        <f>ROUND(E6*'PMS(Table2a+2b)'!$C$25*'PMS(Table2c+2d+2e)'!$O$25,0)</f>
        <v>0</v>
      </c>
      <c r="F15" s="120">
        <f>ROUND(F6*'PMS(Table2a+2b)'!$C$26*'PMS(Table2c+2d+2e)'!$O$26,0)</f>
        <v>0</v>
      </c>
      <c r="G15" s="120">
        <f>ROUND(G6*'PMS(Table2a+2b)'!$C$27*'PMS(Table2c+2d+2e)'!$O$27,0)</f>
        <v>0</v>
      </c>
      <c r="H15" s="120">
        <f>ROUND(H6*'PMS(Table2a+2b)'!$C$28*'PMS(Table2c+2d+2e)'!$O$28,0)</f>
        <v>0</v>
      </c>
      <c r="I15" s="120">
        <f>ROUND(I6*'PMS(Table2a+2b)'!$C$29*'PMS(Table2c+2d+2e)'!$O$29,0)</f>
        <v>0</v>
      </c>
      <c r="J15" s="120">
        <f>ROUND(J6*'PMS(Table2a+2b)'!$C$30*'PMS(Table2c+2d+2e)'!$O$30,0)</f>
        <v>0</v>
      </c>
      <c r="K15" s="120">
        <f>ROUND(K6*'PMS(Table2a+2b)'!$C$31*'PMS(Table2c+2d+2e)'!$O$31,0)</f>
        <v>0</v>
      </c>
      <c r="L15" s="120">
        <f>ROUND(L6*'PMS(Table2a+2b)'!$C$32*'PMS(Table2c+2d+2e)'!$O$32,0)</f>
        <v>0</v>
      </c>
      <c r="M15" s="120">
        <f>ROUND(M6*'PMS(Table2a+2b)'!$C$33*'PMS(Table2c+2d+2e)'!$O$33,0)</f>
        <v>0</v>
      </c>
      <c r="N15" s="120">
        <f>ROUND(N6*'PMS(Table2a+2b)'!$C$34*'PMS(Table2c+2d+2e)'!$O$34,0)</f>
        <v>0</v>
      </c>
      <c r="O15" s="121">
        <f t="shared" si="0"/>
        <v>0</v>
      </c>
      <c r="P15" s="112"/>
      <c r="Q15" s="112"/>
    </row>
    <row r="16" spans="2:17" s="6" customFormat="1" ht="18.600000000000001" customHeight="1" x14ac:dyDescent="0.15">
      <c r="C16" s="97" t="s">
        <v>68</v>
      </c>
      <c r="D16" s="120">
        <f>ROUND(D7*'PMS(Table2a+2b)'!$C$24*'PMS(Table2c+2d+2e)'!$O$24,0)</f>
        <v>0</v>
      </c>
      <c r="E16" s="120">
        <f>ROUND(E7*'PMS(Table2a+2b)'!$C$25*'PMS(Table2c+2d+2e)'!$O$25,0)</f>
        <v>0</v>
      </c>
      <c r="F16" s="120">
        <f>ROUND(F7*'PMS(Table2a+2b)'!$C$26*'PMS(Table2c+2d+2e)'!$O$26,0)</f>
        <v>0</v>
      </c>
      <c r="G16" s="120">
        <f>ROUND(G7*'PMS(Table2a+2b)'!$C$27*'PMS(Table2c+2d+2e)'!$O$27,0)</f>
        <v>0</v>
      </c>
      <c r="H16" s="120">
        <f>ROUND(H7*'PMS(Table2a+2b)'!$C$28*'PMS(Table2c+2d+2e)'!$O$28,0)</f>
        <v>0</v>
      </c>
      <c r="I16" s="120">
        <f>ROUND(I7*'PMS(Table2a+2b)'!$C$29*'PMS(Table2c+2d+2e)'!$O$29,0)</f>
        <v>0</v>
      </c>
      <c r="J16" s="120">
        <f>ROUND(J7*'PMS(Table2a+2b)'!$C$30*'PMS(Table2c+2d+2e)'!$O$30,0)</f>
        <v>0</v>
      </c>
      <c r="K16" s="120">
        <f>ROUND(K7*'PMS(Table2a+2b)'!$C$31*'PMS(Table2c+2d+2e)'!$O$31,0)</f>
        <v>0</v>
      </c>
      <c r="L16" s="120">
        <f>ROUND(L7*'PMS(Table2a+2b)'!$C$32*'PMS(Table2c+2d+2e)'!$O$32,0)</f>
        <v>0</v>
      </c>
      <c r="M16" s="120">
        <f>ROUND(M7*'PMS(Table2a+2b)'!$C$33*'PMS(Table2c+2d+2e)'!$O$33,0)</f>
        <v>0</v>
      </c>
      <c r="N16" s="120">
        <f>ROUND(N7*'PMS(Table2a+2b)'!$C$34*'PMS(Table2c+2d+2e)'!$O$34,0)</f>
        <v>0</v>
      </c>
      <c r="O16" s="121">
        <f t="shared" si="0"/>
        <v>0</v>
      </c>
      <c r="P16" s="112"/>
      <c r="Q16" s="112"/>
    </row>
    <row r="17" spans="2:17" s="6" customFormat="1" ht="18.600000000000001" customHeight="1" x14ac:dyDescent="0.15">
      <c r="C17" s="97" t="s">
        <v>185</v>
      </c>
      <c r="D17" s="120">
        <f>ROUND(D8*'PMS(Table2a+2b)'!$C$24*'PMS(Table2c+2d+2e)'!$O$24,0)</f>
        <v>0</v>
      </c>
      <c r="E17" s="120">
        <f>ROUND(E8*'PMS(Table2a+2b)'!$C$25*'PMS(Table2c+2d+2e)'!$O$25,0)</f>
        <v>0</v>
      </c>
      <c r="F17" s="120">
        <f>ROUND(F8*'PMS(Table2a+2b)'!$C$26*'PMS(Table2c+2d+2e)'!$O$26,0)</f>
        <v>0</v>
      </c>
      <c r="G17" s="120">
        <f>ROUND(G8*'PMS(Table2a+2b)'!$C$27*'PMS(Table2c+2d+2e)'!$O$27,0)</f>
        <v>0</v>
      </c>
      <c r="H17" s="120">
        <f>ROUND(H8*'PMS(Table2a+2b)'!$C$28*'PMS(Table2c+2d+2e)'!$O$28,0)</f>
        <v>0</v>
      </c>
      <c r="I17" s="120">
        <f>ROUND(I8*'PMS(Table2a+2b)'!$C$29*'PMS(Table2c+2d+2e)'!$O$29,0)</f>
        <v>0</v>
      </c>
      <c r="J17" s="120">
        <f>ROUND(J8*'PMS(Table2a+2b)'!$C$30*'PMS(Table2c+2d+2e)'!$O$30,0)</f>
        <v>0</v>
      </c>
      <c r="K17" s="120">
        <f>ROUND(K8*'PMS(Table2a+2b)'!$C$31*'PMS(Table2c+2d+2e)'!$O$31,0)</f>
        <v>0</v>
      </c>
      <c r="L17" s="120">
        <f>ROUND(L8*'PMS(Table2a+2b)'!$C$32*'PMS(Table2c+2d+2e)'!$O$32,0)</f>
        <v>0</v>
      </c>
      <c r="M17" s="120">
        <f>ROUND(M8*'PMS(Table2a+2b)'!$C$33*'PMS(Table2c+2d+2e)'!$O$33,0)</f>
        <v>0</v>
      </c>
      <c r="N17" s="120">
        <f>ROUND(N8*'PMS(Table2a+2b)'!$C$34*'PMS(Table2c+2d+2e)'!$O$34,0)</f>
        <v>0</v>
      </c>
      <c r="O17" s="121">
        <f t="shared" si="0"/>
        <v>0</v>
      </c>
      <c r="P17" s="112"/>
      <c r="Q17" s="112"/>
    </row>
    <row r="18" spans="2:17" ht="22.9" customHeight="1" x14ac:dyDescent="0.15"/>
    <row r="19" spans="2:17" ht="15" x14ac:dyDescent="0.15">
      <c r="B19" s="95" t="s">
        <v>364</v>
      </c>
    </row>
    <row r="21" spans="2:17" ht="17.45" customHeight="1" x14ac:dyDescent="0.15">
      <c r="B21" s="84" t="s">
        <v>74</v>
      </c>
      <c r="D21" s="198" t="s">
        <v>177</v>
      </c>
      <c r="E21" s="198"/>
      <c r="F21" s="198"/>
      <c r="G21" s="198"/>
      <c r="H21" s="198"/>
      <c r="I21" s="198"/>
      <c r="J21" s="82"/>
    </row>
    <row r="22" spans="2:17" ht="30" x14ac:dyDescent="0.15">
      <c r="B22" s="85"/>
      <c r="C22" s="129"/>
      <c r="D22" s="87" t="s">
        <v>69</v>
      </c>
      <c r="E22" s="87" t="s">
        <v>70</v>
      </c>
      <c r="F22" s="88" t="s">
        <v>71</v>
      </c>
      <c r="G22" s="87" t="s">
        <v>72</v>
      </c>
      <c r="H22" s="87" t="s">
        <v>68</v>
      </c>
      <c r="I22" s="89" t="s">
        <v>68</v>
      </c>
      <c r="J22" s="89" t="s">
        <v>68</v>
      </c>
      <c r="K22" s="89" t="s">
        <v>68</v>
      </c>
      <c r="L22" s="89" t="s">
        <v>68</v>
      </c>
      <c r="M22" s="89" t="s">
        <v>68</v>
      </c>
      <c r="N22" s="89" t="s">
        <v>68</v>
      </c>
      <c r="O22" s="87" t="s">
        <v>76</v>
      </c>
      <c r="P22" s="129" t="s">
        <v>406</v>
      </c>
    </row>
    <row r="23" spans="2:17" ht="30" customHeight="1" x14ac:dyDescent="0.15">
      <c r="B23" s="197" t="s">
        <v>176</v>
      </c>
      <c r="C23" s="87" t="s">
        <v>69</v>
      </c>
      <c r="D23" s="131">
        <f>ROUND('PMS(Table2a+2b)'!$C$6*'PMS(Table2c+2d+2e)'!D6,0)</f>
        <v>0</v>
      </c>
      <c r="E23" s="131">
        <f>ROUND('PMS(Table2a+2b)'!$C$6*'PMS(Table2c+2d+2e)'!E6,0)</f>
        <v>0</v>
      </c>
      <c r="F23" s="131">
        <f>ROUND('PMS(Table2a+2b)'!$C$6*'PMS(Table2c+2d+2e)'!F6,0)</f>
        <v>0</v>
      </c>
      <c r="G23" s="131">
        <f>ROUND('PMS(Table2a+2b)'!$C$6*'PMS(Table2c+2d+2e)'!G6,0)</f>
        <v>0</v>
      </c>
      <c r="H23" s="131">
        <f>ROUND('PMS(Table2a+2b)'!$C$6*'PMS(Table2c+2d+2e)'!H6,0)</f>
        <v>0</v>
      </c>
      <c r="I23" s="131">
        <f>ROUND('PMS(Table2a+2b)'!$C$6*'PMS(Table2c+2d+2e)'!I6,0)</f>
        <v>0</v>
      </c>
      <c r="J23" s="131">
        <f>ROUND('PMS(Table2a+2b)'!$C$6*'PMS(Table2c+2d+2e)'!J6,0)</f>
        <v>0</v>
      </c>
      <c r="K23" s="131">
        <f>ROUND('PMS(Table2a+2b)'!$C$6*'PMS(Table2c+2d+2e)'!K6,0)</f>
        <v>0</v>
      </c>
      <c r="L23" s="131">
        <f>ROUND('PMS(Table2a+2b)'!$C$6*'PMS(Table2c+2d+2e)'!L6,0)</f>
        <v>0</v>
      </c>
      <c r="M23" s="131">
        <f>ROUND('PMS(Table2a+2b)'!$C$6*'PMS(Table2c+2d+2e)'!M6,0)</f>
        <v>0</v>
      </c>
      <c r="N23" s="131">
        <f>ROUND('PMS(Table2a+2b)'!$C$6*'PMS(Table2c+2d+2e)'!N6,0)</f>
        <v>0</v>
      </c>
      <c r="O23" s="132">
        <f>ROUND('PMS(Table2a+2b)'!$C$6*'PMS(Table2c+2d+2e)'!O6,0)</f>
        <v>0</v>
      </c>
      <c r="P23" s="133">
        <f>SUM(D23:O23)</f>
        <v>0</v>
      </c>
    </row>
    <row r="24" spans="2:17" ht="15" x14ac:dyDescent="0.15">
      <c r="B24" s="197"/>
      <c r="C24" s="87" t="s">
        <v>70</v>
      </c>
      <c r="D24" s="131">
        <f>ROUND('PMS(Table2a+2b)'!$C7*'PMS(Table2c+2d+2e)'!D7,0)</f>
        <v>0</v>
      </c>
      <c r="E24" s="131">
        <f>ROUND('PMS(Table2a+2b)'!$C7*'PMS(Table2c+2d+2e)'!E7,0)</f>
        <v>0</v>
      </c>
      <c r="F24" s="131">
        <f>ROUND('PMS(Table2a+2b)'!$C7*'PMS(Table2c+2d+2e)'!F7,0)</f>
        <v>0</v>
      </c>
      <c r="G24" s="131">
        <f>ROUND('PMS(Table2a+2b)'!$C7*'PMS(Table2c+2d+2e)'!G7,0)</f>
        <v>0</v>
      </c>
      <c r="H24" s="131">
        <f>ROUND('PMS(Table2a+2b)'!$C7*'PMS(Table2c+2d+2e)'!H7,0)</f>
        <v>0</v>
      </c>
      <c r="I24" s="131">
        <f>ROUND('PMS(Table2a+2b)'!$C7*'PMS(Table2c+2d+2e)'!I7,0)</f>
        <v>0</v>
      </c>
      <c r="J24" s="131">
        <f>ROUND('PMS(Table2a+2b)'!$C7*'PMS(Table2c+2d+2e)'!J7,0)</f>
        <v>0</v>
      </c>
      <c r="K24" s="131">
        <f>ROUND('PMS(Table2a+2b)'!$C7*'PMS(Table2c+2d+2e)'!K7,0)</f>
        <v>0</v>
      </c>
      <c r="L24" s="131">
        <f>ROUND('PMS(Table2a+2b)'!$C7*'PMS(Table2c+2d+2e)'!L7,0)</f>
        <v>0</v>
      </c>
      <c r="M24" s="131">
        <f>ROUND('PMS(Table2a+2b)'!$C7*'PMS(Table2c+2d+2e)'!M7,0)</f>
        <v>0</v>
      </c>
      <c r="N24" s="131">
        <f>ROUND('PMS(Table2a+2b)'!$C7*'PMS(Table2c+2d+2e)'!N7,0)</f>
        <v>0</v>
      </c>
      <c r="O24" s="132">
        <f>ROUND('PMS(Table2a+2b)'!$C7*'PMS(Table2c+2d+2e)'!O7,0)</f>
        <v>0</v>
      </c>
      <c r="P24" s="133">
        <f t="shared" ref="P24:P34" si="1">SUM(D24:O24)</f>
        <v>0</v>
      </c>
    </row>
    <row r="25" spans="2:17" ht="15" x14ac:dyDescent="0.15">
      <c r="B25" s="197"/>
      <c r="C25" s="88" t="s">
        <v>71</v>
      </c>
      <c r="D25" s="131">
        <f>ROUND('PMS(Table2a+2b)'!$C8*'PMS(Table2c+2d+2e)'!D8,0)</f>
        <v>0</v>
      </c>
      <c r="E25" s="131">
        <f>ROUND('PMS(Table2a+2b)'!$C8*'PMS(Table2c+2d+2e)'!E8,0)</f>
        <v>0</v>
      </c>
      <c r="F25" s="131">
        <f>ROUND('PMS(Table2a+2b)'!$C8*'PMS(Table2c+2d+2e)'!F8,0)</f>
        <v>0</v>
      </c>
      <c r="G25" s="131">
        <f>ROUND('PMS(Table2a+2b)'!$C8*'PMS(Table2c+2d+2e)'!G8,0)</f>
        <v>0</v>
      </c>
      <c r="H25" s="131">
        <f>ROUND('PMS(Table2a+2b)'!$C8*'PMS(Table2c+2d+2e)'!H8,0)</f>
        <v>0</v>
      </c>
      <c r="I25" s="131">
        <f>ROUND('PMS(Table2a+2b)'!$C8*'PMS(Table2c+2d+2e)'!I8,0)</f>
        <v>0</v>
      </c>
      <c r="J25" s="131">
        <f>ROUND('PMS(Table2a+2b)'!$C8*'PMS(Table2c+2d+2e)'!J8,0)</f>
        <v>0</v>
      </c>
      <c r="K25" s="131">
        <f>ROUND('PMS(Table2a+2b)'!$C8*'PMS(Table2c+2d+2e)'!K8,0)</f>
        <v>0</v>
      </c>
      <c r="L25" s="131">
        <f>ROUND('PMS(Table2a+2b)'!$C8*'PMS(Table2c+2d+2e)'!L8,0)</f>
        <v>0</v>
      </c>
      <c r="M25" s="131">
        <f>ROUND('PMS(Table2a+2b)'!$C8*'PMS(Table2c+2d+2e)'!M8,0)</f>
        <v>0</v>
      </c>
      <c r="N25" s="131">
        <f>ROUND('PMS(Table2a+2b)'!$C8*'PMS(Table2c+2d+2e)'!N8,0)</f>
        <v>0</v>
      </c>
      <c r="O25" s="132">
        <f>ROUND('PMS(Table2a+2b)'!$C8*'PMS(Table2c+2d+2e)'!O8,0)</f>
        <v>0</v>
      </c>
      <c r="P25" s="133">
        <f t="shared" si="1"/>
        <v>0</v>
      </c>
    </row>
    <row r="26" spans="2:17" ht="15" x14ac:dyDescent="0.15">
      <c r="B26" s="197"/>
      <c r="C26" s="87" t="s">
        <v>72</v>
      </c>
      <c r="D26" s="131">
        <f>ROUND('PMS(Table2a+2b)'!$C9*'PMS(Table2c+2d+2e)'!D9,0)</f>
        <v>0</v>
      </c>
      <c r="E26" s="131">
        <f>ROUND('PMS(Table2a+2b)'!$C9*'PMS(Table2c+2d+2e)'!E9,0)</f>
        <v>0</v>
      </c>
      <c r="F26" s="131">
        <f>ROUND('PMS(Table2a+2b)'!$C9*'PMS(Table2c+2d+2e)'!F9,0)</f>
        <v>0</v>
      </c>
      <c r="G26" s="131">
        <f>ROUND('PMS(Table2a+2b)'!$C9*'PMS(Table2c+2d+2e)'!G9,0)</f>
        <v>0</v>
      </c>
      <c r="H26" s="131">
        <f>ROUND('PMS(Table2a+2b)'!$C9*'PMS(Table2c+2d+2e)'!H9,0)</f>
        <v>0</v>
      </c>
      <c r="I26" s="131">
        <f>ROUND('PMS(Table2a+2b)'!$C9*'PMS(Table2c+2d+2e)'!I9,0)</f>
        <v>0</v>
      </c>
      <c r="J26" s="131">
        <f>ROUND('PMS(Table2a+2b)'!$C9*'PMS(Table2c+2d+2e)'!J9,0)</f>
        <v>0</v>
      </c>
      <c r="K26" s="131">
        <f>ROUND('PMS(Table2a+2b)'!$C9*'PMS(Table2c+2d+2e)'!K9,0)</f>
        <v>0</v>
      </c>
      <c r="L26" s="131">
        <f>ROUND('PMS(Table2a+2b)'!$C9*'PMS(Table2c+2d+2e)'!L9,0)</f>
        <v>0</v>
      </c>
      <c r="M26" s="131">
        <f>ROUND('PMS(Table2a+2b)'!$C9*'PMS(Table2c+2d+2e)'!M9,0)</f>
        <v>0</v>
      </c>
      <c r="N26" s="131">
        <f>ROUND('PMS(Table2a+2b)'!$C9*'PMS(Table2c+2d+2e)'!N9,0)</f>
        <v>0</v>
      </c>
      <c r="O26" s="132">
        <f>ROUND('PMS(Table2a+2b)'!$C9*'PMS(Table2c+2d+2e)'!O9,0)</f>
        <v>0</v>
      </c>
      <c r="P26" s="133">
        <f t="shared" si="1"/>
        <v>0</v>
      </c>
    </row>
    <row r="27" spans="2:17" ht="15" x14ac:dyDescent="0.15">
      <c r="B27" s="197"/>
      <c r="C27" s="89" t="s">
        <v>68</v>
      </c>
      <c r="D27" s="131">
        <f>ROUND('PMS(Table2a+2b)'!$C10*'PMS(Table2c+2d+2e)'!D10,0)</f>
        <v>0</v>
      </c>
      <c r="E27" s="131">
        <f>ROUND('PMS(Table2a+2b)'!$C10*'PMS(Table2c+2d+2e)'!E10,0)</f>
        <v>0</v>
      </c>
      <c r="F27" s="131">
        <f>ROUND('PMS(Table2a+2b)'!$C10*'PMS(Table2c+2d+2e)'!F10,0)</f>
        <v>0</v>
      </c>
      <c r="G27" s="131">
        <f>ROUND('PMS(Table2a+2b)'!$C10*'PMS(Table2c+2d+2e)'!G10,0)</f>
        <v>0</v>
      </c>
      <c r="H27" s="131">
        <f>ROUND('PMS(Table2a+2b)'!$C10*'PMS(Table2c+2d+2e)'!H10,0)</f>
        <v>0</v>
      </c>
      <c r="I27" s="131">
        <f>ROUND('PMS(Table2a+2b)'!$C10*'PMS(Table2c+2d+2e)'!I10,0)</f>
        <v>0</v>
      </c>
      <c r="J27" s="131">
        <f>ROUND('PMS(Table2a+2b)'!$C10*'PMS(Table2c+2d+2e)'!J10,0)</f>
        <v>0</v>
      </c>
      <c r="K27" s="131">
        <f>ROUND('PMS(Table2a+2b)'!$C10*'PMS(Table2c+2d+2e)'!K10,0)</f>
        <v>0</v>
      </c>
      <c r="L27" s="131">
        <f>ROUND('PMS(Table2a+2b)'!$C10*'PMS(Table2c+2d+2e)'!L10,0)</f>
        <v>0</v>
      </c>
      <c r="M27" s="131">
        <f>ROUND('PMS(Table2a+2b)'!$C10*'PMS(Table2c+2d+2e)'!M10,0)</f>
        <v>0</v>
      </c>
      <c r="N27" s="131">
        <f>ROUND('PMS(Table2a+2b)'!$C10*'PMS(Table2c+2d+2e)'!N10,0)</f>
        <v>0</v>
      </c>
      <c r="O27" s="132">
        <f>ROUND('PMS(Table2a+2b)'!$C10*'PMS(Table2c+2d+2e)'!O10,0)</f>
        <v>0</v>
      </c>
      <c r="P27" s="133">
        <f t="shared" si="1"/>
        <v>0</v>
      </c>
    </row>
    <row r="28" spans="2:17" ht="15" x14ac:dyDescent="0.15">
      <c r="B28" s="197"/>
      <c r="C28" s="89" t="s">
        <v>68</v>
      </c>
      <c r="D28" s="131">
        <f>ROUND('PMS(Table2a+2b)'!$C11*'PMS(Table2c+2d+2e)'!D11,0)</f>
        <v>0</v>
      </c>
      <c r="E28" s="131">
        <f>ROUND('PMS(Table2a+2b)'!$C11*'PMS(Table2c+2d+2e)'!E11,0)</f>
        <v>0</v>
      </c>
      <c r="F28" s="131">
        <f>ROUND('PMS(Table2a+2b)'!$C11*'PMS(Table2c+2d+2e)'!F11,0)</f>
        <v>0</v>
      </c>
      <c r="G28" s="131">
        <f>ROUND('PMS(Table2a+2b)'!$C11*'PMS(Table2c+2d+2e)'!G11,0)</f>
        <v>0</v>
      </c>
      <c r="H28" s="131">
        <f>ROUND('PMS(Table2a+2b)'!$C11*'PMS(Table2c+2d+2e)'!H11,0)</f>
        <v>0</v>
      </c>
      <c r="I28" s="131">
        <f>ROUND('PMS(Table2a+2b)'!$C11*'PMS(Table2c+2d+2e)'!I11,0)</f>
        <v>0</v>
      </c>
      <c r="J28" s="131">
        <f>ROUND('PMS(Table2a+2b)'!$C11*'PMS(Table2c+2d+2e)'!J11,0)</f>
        <v>0</v>
      </c>
      <c r="K28" s="131">
        <f>ROUND('PMS(Table2a+2b)'!$C11*'PMS(Table2c+2d+2e)'!K11,0)</f>
        <v>0</v>
      </c>
      <c r="L28" s="131">
        <f>ROUND('PMS(Table2a+2b)'!$C11*'PMS(Table2c+2d+2e)'!L11,0)</f>
        <v>0</v>
      </c>
      <c r="M28" s="131">
        <f>ROUND('PMS(Table2a+2b)'!$C11*'PMS(Table2c+2d+2e)'!M11,0)</f>
        <v>0</v>
      </c>
      <c r="N28" s="131">
        <f>ROUND('PMS(Table2a+2b)'!$C11*'PMS(Table2c+2d+2e)'!N11,0)</f>
        <v>0</v>
      </c>
      <c r="O28" s="132">
        <f>ROUND('PMS(Table2a+2b)'!$C11*'PMS(Table2c+2d+2e)'!O11,0)</f>
        <v>0</v>
      </c>
      <c r="P28" s="133">
        <f t="shared" si="1"/>
        <v>0</v>
      </c>
    </row>
    <row r="29" spans="2:17" ht="15" x14ac:dyDescent="0.15">
      <c r="B29" s="197"/>
      <c r="C29" s="89" t="s">
        <v>68</v>
      </c>
      <c r="D29" s="131">
        <f>ROUND('PMS(Table2a+2b)'!$C12*'PMS(Table2c+2d+2e)'!D12,0)</f>
        <v>0</v>
      </c>
      <c r="E29" s="131">
        <f>ROUND('PMS(Table2a+2b)'!$C12*'PMS(Table2c+2d+2e)'!E12,0)</f>
        <v>0</v>
      </c>
      <c r="F29" s="131">
        <f>ROUND('PMS(Table2a+2b)'!$C12*'PMS(Table2c+2d+2e)'!F12,0)</f>
        <v>0</v>
      </c>
      <c r="G29" s="131">
        <f>ROUND('PMS(Table2a+2b)'!$C12*'PMS(Table2c+2d+2e)'!G12,0)</f>
        <v>0</v>
      </c>
      <c r="H29" s="131">
        <f>ROUND('PMS(Table2a+2b)'!$C12*'PMS(Table2c+2d+2e)'!H12,0)</f>
        <v>0</v>
      </c>
      <c r="I29" s="131">
        <f>ROUND('PMS(Table2a+2b)'!$C12*'PMS(Table2c+2d+2e)'!I12,0)</f>
        <v>0</v>
      </c>
      <c r="J29" s="131">
        <f>ROUND('PMS(Table2a+2b)'!$C12*'PMS(Table2c+2d+2e)'!J12,0)</f>
        <v>0</v>
      </c>
      <c r="K29" s="131">
        <f>ROUND('PMS(Table2a+2b)'!$C12*'PMS(Table2c+2d+2e)'!K12,0)</f>
        <v>0</v>
      </c>
      <c r="L29" s="131">
        <f>ROUND('PMS(Table2a+2b)'!$C12*'PMS(Table2c+2d+2e)'!L12,0)</f>
        <v>0</v>
      </c>
      <c r="M29" s="131">
        <f>ROUND('PMS(Table2a+2b)'!$C12*'PMS(Table2c+2d+2e)'!M12,0)</f>
        <v>0</v>
      </c>
      <c r="N29" s="131">
        <f>ROUND('PMS(Table2a+2b)'!$C12*'PMS(Table2c+2d+2e)'!N12,0)</f>
        <v>0</v>
      </c>
      <c r="O29" s="132">
        <f>ROUND('PMS(Table2a+2b)'!$C12*'PMS(Table2c+2d+2e)'!O12,0)</f>
        <v>0</v>
      </c>
      <c r="P29" s="133">
        <f t="shared" si="1"/>
        <v>0</v>
      </c>
    </row>
    <row r="30" spans="2:17" ht="15" x14ac:dyDescent="0.15">
      <c r="B30" s="197"/>
      <c r="C30" s="89" t="s">
        <v>68</v>
      </c>
      <c r="D30" s="131">
        <f>ROUND('PMS(Table2a+2b)'!$C13*'PMS(Table2c+2d+2e)'!D13,0)</f>
        <v>0</v>
      </c>
      <c r="E30" s="131">
        <f>ROUND('PMS(Table2a+2b)'!$C13*'PMS(Table2c+2d+2e)'!E13,0)</f>
        <v>0</v>
      </c>
      <c r="F30" s="131">
        <f>ROUND('PMS(Table2a+2b)'!$C13*'PMS(Table2c+2d+2e)'!F13,0)</f>
        <v>0</v>
      </c>
      <c r="G30" s="131">
        <f>ROUND('PMS(Table2a+2b)'!$C13*'PMS(Table2c+2d+2e)'!G13,0)</f>
        <v>0</v>
      </c>
      <c r="H30" s="131">
        <f>ROUND('PMS(Table2a+2b)'!$C13*'PMS(Table2c+2d+2e)'!H13,0)</f>
        <v>0</v>
      </c>
      <c r="I30" s="131">
        <f>ROUND('PMS(Table2a+2b)'!$C13*'PMS(Table2c+2d+2e)'!I13,0)</f>
        <v>0</v>
      </c>
      <c r="J30" s="131">
        <f>ROUND('PMS(Table2a+2b)'!$C13*'PMS(Table2c+2d+2e)'!J13,0)</f>
        <v>0</v>
      </c>
      <c r="K30" s="131">
        <f>ROUND('PMS(Table2a+2b)'!$C13*'PMS(Table2c+2d+2e)'!K13,0)</f>
        <v>0</v>
      </c>
      <c r="L30" s="131">
        <f>ROUND('PMS(Table2a+2b)'!$C13*'PMS(Table2c+2d+2e)'!L13,0)</f>
        <v>0</v>
      </c>
      <c r="M30" s="131">
        <f>ROUND('PMS(Table2a+2b)'!$C13*'PMS(Table2c+2d+2e)'!M13,0)</f>
        <v>0</v>
      </c>
      <c r="N30" s="131">
        <f>ROUND('PMS(Table2a+2b)'!$C13*'PMS(Table2c+2d+2e)'!N13,0)</f>
        <v>0</v>
      </c>
      <c r="O30" s="132">
        <f>ROUND('PMS(Table2a+2b)'!$C13*'PMS(Table2c+2d+2e)'!O13,0)</f>
        <v>0</v>
      </c>
      <c r="P30" s="133">
        <f t="shared" si="1"/>
        <v>0</v>
      </c>
    </row>
    <row r="31" spans="2:17" ht="15" x14ac:dyDescent="0.15">
      <c r="B31" s="197"/>
      <c r="C31" s="89" t="s">
        <v>68</v>
      </c>
      <c r="D31" s="131">
        <f>ROUND('PMS(Table2a+2b)'!$C14*'PMS(Table2c+2d+2e)'!D14,0)</f>
        <v>0</v>
      </c>
      <c r="E31" s="131">
        <f>ROUND('PMS(Table2a+2b)'!$C14*'PMS(Table2c+2d+2e)'!E14,0)</f>
        <v>0</v>
      </c>
      <c r="F31" s="131">
        <f>ROUND('PMS(Table2a+2b)'!$C14*'PMS(Table2c+2d+2e)'!F14,0)</f>
        <v>0</v>
      </c>
      <c r="G31" s="131">
        <f>ROUND('PMS(Table2a+2b)'!$C14*'PMS(Table2c+2d+2e)'!G14,0)</f>
        <v>0</v>
      </c>
      <c r="H31" s="131">
        <f>ROUND('PMS(Table2a+2b)'!$C14*'PMS(Table2c+2d+2e)'!H14,0)</f>
        <v>0</v>
      </c>
      <c r="I31" s="131">
        <f>ROUND('PMS(Table2a+2b)'!$C14*'PMS(Table2c+2d+2e)'!I14,0)</f>
        <v>0</v>
      </c>
      <c r="J31" s="131">
        <f>ROUND('PMS(Table2a+2b)'!$C14*'PMS(Table2c+2d+2e)'!J14,0)</f>
        <v>0</v>
      </c>
      <c r="K31" s="131">
        <f>ROUND('PMS(Table2a+2b)'!$C14*'PMS(Table2c+2d+2e)'!K14,0)</f>
        <v>0</v>
      </c>
      <c r="L31" s="131">
        <f>ROUND('PMS(Table2a+2b)'!$C14*'PMS(Table2c+2d+2e)'!L14,0)</f>
        <v>0</v>
      </c>
      <c r="M31" s="131">
        <f>ROUND('PMS(Table2a+2b)'!$C14*'PMS(Table2c+2d+2e)'!M14,0)</f>
        <v>0</v>
      </c>
      <c r="N31" s="131">
        <f>ROUND('PMS(Table2a+2b)'!$C14*'PMS(Table2c+2d+2e)'!N14,0)</f>
        <v>0</v>
      </c>
      <c r="O31" s="132">
        <f>ROUND('PMS(Table2a+2b)'!$C14*'PMS(Table2c+2d+2e)'!O14,0)</f>
        <v>0</v>
      </c>
      <c r="P31" s="133">
        <f t="shared" si="1"/>
        <v>0</v>
      </c>
    </row>
    <row r="32" spans="2:17" ht="15" x14ac:dyDescent="0.15">
      <c r="B32" s="197"/>
      <c r="C32" s="89" t="s">
        <v>68</v>
      </c>
      <c r="D32" s="131">
        <f>ROUND('PMS(Table2a+2b)'!$C15*'PMS(Table2c+2d+2e)'!D15,0)</f>
        <v>0</v>
      </c>
      <c r="E32" s="131">
        <f>ROUND('PMS(Table2a+2b)'!$C15*'PMS(Table2c+2d+2e)'!E15,0)</f>
        <v>0</v>
      </c>
      <c r="F32" s="131">
        <f>ROUND('PMS(Table2a+2b)'!$C15*'PMS(Table2c+2d+2e)'!F15,0)</f>
        <v>0</v>
      </c>
      <c r="G32" s="131">
        <f>ROUND('PMS(Table2a+2b)'!$C15*'PMS(Table2c+2d+2e)'!G15,0)</f>
        <v>0</v>
      </c>
      <c r="H32" s="131">
        <f>ROUND('PMS(Table2a+2b)'!$C15*'PMS(Table2c+2d+2e)'!H15,0)</f>
        <v>0</v>
      </c>
      <c r="I32" s="131">
        <f>ROUND('PMS(Table2a+2b)'!$C15*'PMS(Table2c+2d+2e)'!I15,0)</f>
        <v>0</v>
      </c>
      <c r="J32" s="131">
        <f>ROUND('PMS(Table2a+2b)'!$C15*'PMS(Table2c+2d+2e)'!J15,0)</f>
        <v>0</v>
      </c>
      <c r="K32" s="131">
        <f>ROUND('PMS(Table2a+2b)'!$C15*'PMS(Table2c+2d+2e)'!K15,0)</f>
        <v>0</v>
      </c>
      <c r="L32" s="131">
        <f>ROUND('PMS(Table2a+2b)'!$C15*'PMS(Table2c+2d+2e)'!L15,0)</f>
        <v>0</v>
      </c>
      <c r="M32" s="131">
        <f>ROUND('PMS(Table2a+2b)'!$C15*'PMS(Table2c+2d+2e)'!M15,0)</f>
        <v>0</v>
      </c>
      <c r="N32" s="131">
        <f>ROUND('PMS(Table2a+2b)'!$C15*'PMS(Table2c+2d+2e)'!N15,0)</f>
        <v>0</v>
      </c>
      <c r="O32" s="132">
        <f>ROUND('PMS(Table2a+2b)'!$C15*'PMS(Table2c+2d+2e)'!O15,0)</f>
        <v>0</v>
      </c>
      <c r="P32" s="133">
        <f t="shared" si="1"/>
        <v>0</v>
      </c>
    </row>
    <row r="33" spans="2:16" ht="15" x14ac:dyDescent="0.15">
      <c r="B33" s="197"/>
      <c r="C33" s="89" t="s">
        <v>68</v>
      </c>
      <c r="D33" s="131">
        <f>ROUND('PMS(Table2a+2b)'!$C16*'PMS(Table2c+2d+2e)'!D16,0)</f>
        <v>0</v>
      </c>
      <c r="E33" s="131">
        <f>ROUND('PMS(Table2a+2b)'!$C16*'PMS(Table2c+2d+2e)'!E16,0)</f>
        <v>0</v>
      </c>
      <c r="F33" s="131">
        <f>ROUND('PMS(Table2a+2b)'!$C16*'PMS(Table2c+2d+2e)'!F16,0)</f>
        <v>0</v>
      </c>
      <c r="G33" s="131">
        <f>ROUND('PMS(Table2a+2b)'!$C16*'PMS(Table2c+2d+2e)'!G16,0)</f>
        <v>0</v>
      </c>
      <c r="H33" s="131">
        <f>ROUND('PMS(Table2a+2b)'!$C16*'PMS(Table2c+2d+2e)'!H16,0)</f>
        <v>0</v>
      </c>
      <c r="I33" s="131">
        <f>ROUND('PMS(Table2a+2b)'!$C16*'PMS(Table2c+2d+2e)'!I16,0)</f>
        <v>0</v>
      </c>
      <c r="J33" s="131">
        <f>ROUND('PMS(Table2a+2b)'!$C16*'PMS(Table2c+2d+2e)'!J16,0)</f>
        <v>0</v>
      </c>
      <c r="K33" s="131">
        <f>ROUND('PMS(Table2a+2b)'!$C16*'PMS(Table2c+2d+2e)'!K16,0)</f>
        <v>0</v>
      </c>
      <c r="L33" s="131">
        <f>ROUND('PMS(Table2a+2b)'!$C16*'PMS(Table2c+2d+2e)'!L16,0)</f>
        <v>0</v>
      </c>
      <c r="M33" s="131">
        <f>ROUND('PMS(Table2a+2b)'!$C16*'PMS(Table2c+2d+2e)'!M16,0)</f>
        <v>0</v>
      </c>
      <c r="N33" s="131">
        <f>ROUND('PMS(Table2a+2b)'!$C16*'PMS(Table2c+2d+2e)'!N16,0)</f>
        <v>0</v>
      </c>
      <c r="O33" s="132">
        <f>ROUND('PMS(Table2a+2b)'!$C16*'PMS(Table2c+2d+2e)'!O16,0)</f>
        <v>0</v>
      </c>
      <c r="P33" s="133">
        <f t="shared" si="1"/>
        <v>0</v>
      </c>
    </row>
    <row r="34" spans="2:16" ht="15" x14ac:dyDescent="0.15">
      <c r="B34" s="197"/>
      <c r="C34" s="89" t="s">
        <v>68</v>
      </c>
      <c r="D34" s="131">
        <f>ROUND('PMS(Table2a+2b)'!$C17*'PMS(Table2c+2d+2e)'!D17,0)</f>
        <v>0</v>
      </c>
      <c r="E34" s="131">
        <f>ROUND('PMS(Table2a+2b)'!$C17*'PMS(Table2c+2d+2e)'!E17,0)</f>
        <v>0</v>
      </c>
      <c r="F34" s="131">
        <f>ROUND('PMS(Table2a+2b)'!$C17*'PMS(Table2c+2d+2e)'!F17,0)</f>
        <v>0</v>
      </c>
      <c r="G34" s="131">
        <f>ROUND('PMS(Table2a+2b)'!$C17*'PMS(Table2c+2d+2e)'!G17,0)</f>
        <v>0</v>
      </c>
      <c r="H34" s="131">
        <f>ROUND('PMS(Table2a+2b)'!$C17*'PMS(Table2c+2d+2e)'!H17,0)</f>
        <v>0</v>
      </c>
      <c r="I34" s="131">
        <f>ROUND('PMS(Table2a+2b)'!$C17*'PMS(Table2c+2d+2e)'!I17,0)</f>
        <v>0</v>
      </c>
      <c r="J34" s="131">
        <f>ROUND('PMS(Table2a+2b)'!$C17*'PMS(Table2c+2d+2e)'!J17,0)</f>
        <v>0</v>
      </c>
      <c r="K34" s="131">
        <f>ROUND('PMS(Table2a+2b)'!$C17*'PMS(Table2c+2d+2e)'!K17,0)</f>
        <v>0</v>
      </c>
      <c r="L34" s="131">
        <f>ROUND('PMS(Table2a+2b)'!$C17*'PMS(Table2c+2d+2e)'!L17,0)</f>
        <v>0</v>
      </c>
      <c r="M34" s="131">
        <f>ROUND('PMS(Table2a+2b)'!$C17*'PMS(Table2c+2d+2e)'!M17,0)</f>
        <v>0</v>
      </c>
      <c r="N34" s="131">
        <f>ROUND('PMS(Table2a+2b)'!$C17*'PMS(Table2c+2d+2e)'!N17,0)</f>
        <v>0</v>
      </c>
      <c r="O34" s="132">
        <f>ROUND('PMS(Table2a+2b)'!$C17*'PMS(Table2c+2d+2e)'!O17,0)</f>
        <v>0</v>
      </c>
      <c r="P34" s="133">
        <f t="shared" si="1"/>
        <v>0</v>
      </c>
    </row>
    <row r="35" spans="2:16" ht="14.25" x14ac:dyDescent="0.15">
      <c r="C35" s="127" t="s">
        <v>205</v>
      </c>
      <c r="D35" s="131">
        <f>+SUM(D23:D34)</f>
        <v>0</v>
      </c>
      <c r="E35" s="131">
        <f t="shared" ref="E35:O35" si="2">+SUM(E23:E34)</f>
        <v>0</v>
      </c>
      <c r="F35" s="131">
        <f t="shared" si="2"/>
        <v>0</v>
      </c>
      <c r="G35" s="131">
        <f t="shared" si="2"/>
        <v>0</v>
      </c>
      <c r="H35" s="131">
        <f t="shared" si="2"/>
        <v>0</v>
      </c>
      <c r="I35" s="131">
        <f t="shared" si="2"/>
        <v>0</v>
      </c>
      <c r="J35" s="131">
        <f t="shared" si="2"/>
        <v>0</v>
      </c>
      <c r="K35" s="131">
        <f t="shared" si="2"/>
        <v>0</v>
      </c>
      <c r="L35" s="131">
        <f t="shared" si="2"/>
        <v>0</v>
      </c>
      <c r="M35" s="131">
        <f t="shared" si="2"/>
        <v>0</v>
      </c>
      <c r="N35" s="131">
        <f t="shared" si="2"/>
        <v>0</v>
      </c>
      <c r="O35" s="131">
        <f t="shared" si="2"/>
        <v>0</v>
      </c>
      <c r="P35" s="133"/>
    </row>
    <row r="37" spans="2:16" ht="15" customHeight="1" x14ac:dyDescent="0.15">
      <c r="B37" s="84" t="s">
        <v>78</v>
      </c>
      <c r="D37" s="198" t="s">
        <v>177</v>
      </c>
      <c r="E37" s="198"/>
      <c r="F37" s="198"/>
      <c r="G37" s="198"/>
      <c r="H37" s="198"/>
      <c r="I37" s="198"/>
    </row>
    <row r="38" spans="2:16" ht="30" x14ac:dyDescent="0.15">
      <c r="B38" s="85"/>
      <c r="C38" s="129"/>
      <c r="D38" s="87" t="s">
        <v>69</v>
      </c>
      <c r="E38" s="87" t="s">
        <v>70</v>
      </c>
      <c r="F38" s="88" t="s">
        <v>71</v>
      </c>
      <c r="G38" s="87" t="s">
        <v>72</v>
      </c>
      <c r="H38" s="87" t="s">
        <v>68</v>
      </c>
      <c r="I38" s="89" t="s">
        <v>68</v>
      </c>
      <c r="J38" s="89" t="s">
        <v>68</v>
      </c>
      <c r="K38" s="89" t="s">
        <v>68</v>
      </c>
      <c r="L38" s="89" t="s">
        <v>68</v>
      </c>
      <c r="M38" s="89" t="s">
        <v>68</v>
      </c>
      <c r="N38" s="89" t="s">
        <v>68</v>
      </c>
      <c r="O38" s="87" t="s">
        <v>76</v>
      </c>
      <c r="P38" s="129" t="s">
        <v>406</v>
      </c>
    </row>
    <row r="39" spans="2:16" ht="27.6" customHeight="1" x14ac:dyDescent="0.15">
      <c r="B39" s="197" t="s">
        <v>176</v>
      </c>
      <c r="C39" s="87" t="s">
        <v>69</v>
      </c>
      <c r="D39" s="131">
        <f>ROUND($D35*'PMS(Table2c+2d+2e)'!D$6,0)</f>
        <v>0</v>
      </c>
      <c r="E39" s="131">
        <f>ROUND($D35*'PMS(Table2c+2d+2e)'!E$6,0)</f>
        <v>0</v>
      </c>
      <c r="F39" s="131">
        <f>ROUND($D35*'PMS(Table2c+2d+2e)'!F$6,0)</f>
        <v>0</v>
      </c>
      <c r="G39" s="131">
        <f>ROUND($D35*'PMS(Table2c+2d+2e)'!G$6,0)</f>
        <v>0</v>
      </c>
      <c r="H39" s="131">
        <f>ROUND($D35*'PMS(Table2c+2d+2e)'!H$6,0)</f>
        <v>0</v>
      </c>
      <c r="I39" s="131">
        <f>ROUND($D35*'PMS(Table2c+2d+2e)'!I$6,0)</f>
        <v>0</v>
      </c>
      <c r="J39" s="131">
        <f>ROUND($D35*'PMS(Table2c+2d+2e)'!J$6,0)</f>
        <v>0</v>
      </c>
      <c r="K39" s="131">
        <f>ROUND($D35*'PMS(Table2c+2d+2e)'!K$6,0)</f>
        <v>0</v>
      </c>
      <c r="L39" s="131">
        <f>ROUND($D35*'PMS(Table2c+2d+2e)'!L$6,0)</f>
        <v>0</v>
      </c>
      <c r="M39" s="131">
        <f>ROUND($D35*'PMS(Table2c+2d+2e)'!M$6,0)</f>
        <v>0</v>
      </c>
      <c r="N39" s="131">
        <f>ROUND($D35*'PMS(Table2c+2d+2e)'!N$6,0)</f>
        <v>0</v>
      </c>
      <c r="O39" s="131">
        <f>ROUND($D35*'PMS(Table2c+2d+2e)'!O$6,0)</f>
        <v>0</v>
      </c>
      <c r="P39" s="133">
        <f>SUM(D39:O39)</f>
        <v>0</v>
      </c>
    </row>
    <row r="40" spans="2:16" ht="15" x14ac:dyDescent="0.15">
      <c r="B40" s="197"/>
      <c r="C40" s="87" t="s">
        <v>70</v>
      </c>
      <c r="D40" s="131">
        <f>ROUND($E35*'PMS(Table2c+2d+2e)'!D$7,0)</f>
        <v>0</v>
      </c>
      <c r="E40" s="131">
        <f>ROUND($E35*'PMS(Table2c+2d+2e)'!E$7,0)</f>
        <v>0</v>
      </c>
      <c r="F40" s="131">
        <f>ROUND($E35*'PMS(Table2c+2d+2e)'!F$7,0)</f>
        <v>0</v>
      </c>
      <c r="G40" s="131">
        <f>ROUND($E35*'PMS(Table2c+2d+2e)'!G$7,0)</f>
        <v>0</v>
      </c>
      <c r="H40" s="131">
        <f>ROUND($E35*'PMS(Table2c+2d+2e)'!H$7,0)</f>
        <v>0</v>
      </c>
      <c r="I40" s="131">
        <f>ROUND($E35*'PMS(Table2c+2d+2e)'!I$7,0)</f>
        <v>0</v>
      </c>
      <c r="J40" s="131">
        <f>ROUND($E35*'PMS(Table2c+2d+2e)'!J$7,0)</f>
        <v>0</v>
      </c>
      <c r="K40" s="131">
        <f>ROUND($E35*'PMS(Table2c+2d+2e)'!K$7,0)</f>
        <v>0</v>
      </c>
      <c r="L40" s="131">
        <f>ROUND($E35*'PMS(Table2c+2d+2e)'!L$7,0)</f>
        <v>0</v>
      </c>
      <c r="M40" s="131">
        <f>ROUND($E35*'PMS(Table2c+2d+2e)'!M$7,0)</f>
        <v>0</v>
      </c>
      <c r="N40" s="131">
        <f>ROUND($E35*'PMS(Table2c+2d+2e)'!N$7,0)</f>
        <v>0</v>
      </c>
      <c r="O40" s="131">
        <f>ROUND($E35*'PMS(Table2c+2d+2e)'!O$7,0)</f>
        <v>0</v>
      </c>
      <c r="P40" s="133">
        <f t="shared" ref="P40:P50" si="3">SUM(D40:O40)</f>
        <v>0</v>
      </c>
    </row>
    <row r="41" spans="2:16" ht="15" x14ac:dyDescent="0.15">
      <c r="B41" s="197"/>
      <c r="C41" s="88" t="s">
        <v>71</v>
      </c>
      <c r="D41" s="131">
        <f>ROUND($F35*'PMS(Table2c+2d+2e)'!D$8,0)</f>
        <v>0</v>
      </c>
      <c r="E41" s="131">
        <f>ROUND($F35*'PMS(Table2c+2d+2e)'!E$8,0)</f>
        <v>0</v>
      </c>
      <c r="F41" s="131">
        <f>ROUND($F35*'PMS(Table2c+2d+2e)'!F$8,0)</f>
        <v>0</v>
      </c>
      <c r="G41" s="131">
        <f>ROUND($F35*'PMS(Table2c+2d+2e)'!G$8,0)</f>
        <v>0</v>
      </c>
      <c r="H41" s="131">
        <f>ROUND($F35*'PMS(Table2c+2d+2e)'!H$8,0)</f>
        <v>0</v>
      </c>
      <c r="I41" s="131">
        <f>ROUND($F35*'PMS(Table2c+2d+2e)'!I$8,0)</f>
        <v>0</v>
      </c>
      <c r="J41" s="131">
        <f>ROUND($F35*'PMS(Table2c+2d+2e)'!J$8,0)</f>
        <v>0</v>
      </c>
      <c r="K41" s="131">
        <f>ROUND($F35*'PMS(Table2c+2d+2e)'!K$8,0)</f>
        <v>0</v>
      </c>
      <c r="L41" s="131">
        <f>ROUND($F35*'PMS(Table2c+2d+2e)'!L$8,0)</f>
        <v>0</v>
      </c>
      <c r="M41" s="131">
        <f>ROUND($F35*'PMS(Table2c+2d+2e)'!M$8,0)</f>
        <v>0</v>
      </c>
      <c r="N41" s="131">
        <f>ROUND($F35*'PMS(Table2c+2d+2e)'!N$8,0)</f>
        <v>0</v>
      </c>
      <c r="O41" s="131">
        <f>ROUND($F35*'PMS(Table2c+2d+2e)'!O$8,0)</f>
        <v>0</v>
      </c>
      <c r="P41" s="133">
        <f t="shared" si="3"/>
        <v>0</v>
      </c>
    </row>
    <row r="42" spans="2:16" ht="15" x14ac:dyDescent="0.15">
      <c r="B42" s="197"/>
      <c r="C42" s="87" t="s">
        <v>72</v>
      </c>
      <c r="D42" s="131">
        <f>ROUND($G35*'PMS(Table2c+2d+2e)'!D$9,0)</f>
        <v>0</v>
      </c>
      <c r="E42" s="131">
        <f>ROUND($G35*'PMS(Table2c+2d+2e)'!E$9,0)</f>
        <v>0</v>
      </c>
      <c r="F42" s="131">
        <f>ROUND($G35*'PMS(Table2c+2d+2e)'!F$9,0)</f>
        <v>0</v>
      </c>
      <c r="G42" s="131">
        <f>ROUND($G35*'PMS(Table2c+2d+2e)'!G$9,0)</f>
        <v>0</v>
      </c>
      <c r="H42" s="131">
        <f>ROUND($G35*'PMS(Table2c+2d+2e)'!H$9,0)</f>
        <v>0</v>
      </c>
      <c r="I42" s="131">
        <f>ROUND($G35*'PMS(Table2c+2d+2e)'!I$9,0)</f>
        <v>0</v>
      </c>
      <c r="J42" s="131">
        <f>ROUND($G35*'PMS(Table2c+2d+2e)'!J$9,0)</f>
        <v>0</v>
      </c>
      <c r="K42" s="131">
        <f>ROUND($G35*'PMS(Table2c+2d+2e)'!K$9,0)</f>
        <v>0</v>
      </c>
      <c r="L42" s="131">
        <f>ROUND($G35*'PMS(Table2c+2d+2e)'!L$9,0)</f>
        <v>0</v>
      </c>
      <c r="M42" s="131">
        <f>ROUND($G35*'PMS(Table2c+2d+2e)'!M$9,0)</f>
        <v>0</v>
      </c>
      <c r="N42" s="131">
        <f>ROUND($G35*'PMS(Table2c+2d+2e)'!N$9,0)</f>
        <v>0</v>
      </c>
      <c r="O42" s="131">
        <f>ROUND($G35*'PMS(Table2c+2d+2e)'!O$9,0)</f>
        <v>0</v>
      </c>
      <c r="P42" s="133">
        <f t="shared" si="3"/>
        <v>0</v>
      </c>
    </row>
    <row r="43" spans="2:16" ht="15" x14ac:dyDescent="0.15">
      <c r="B43" s="197"/>
      <c r="C43" s="89" t="s">
        <v>68</v>
      </c>
      <c r="D43" s="131">
        <f>ROUND($H35*'PMS(Table2c+2d+2e)'!D$10,0)</f>
        <v>0</v>
      </c>
      <c r="E43" s="131">
        <f>ROUND($H35*'PMS(Table2c+2d+2e)'!E$10,0)</f>
        <v>0</v>
      </c>
      <c r="F43" s="131">
        <f>ROUND($H35*'PMS(Table2c+2d+2e)'!F$10,0)</f>
        <v>0</v>
      </c>
      <c r="G43" s="131">
        <f>ROUND($H35*'PMS(Table2c+2d+2e)'!G$10,0)</f>
        <v>0</v>
      </c>
      <c r="H43" s="131">
        <f>ROUND($H35*'PMS(Table2c+2d+2e)'!H$10,0)</f>
        <v>0</v>
      </c>
      <c r="I43" s="131">
        <f>ROUND($H35*'PMS(Table2c+2d+2e)'!I$10,0)</f>
        <v>0</v>
      </c>
      <c r="J43" s="131">
        <f>ROUND($H35*'PMS(Table2c+2d+2e)'!J$10,0)</f>
        <v>0</v>
      </c>
      <c r="K43" s="131">
        <f>ROUND($H35*'PMS(Table2c+2d+2e)'!K$10,0)</f>
        <v>0</v>
      </c>
      <c r="L43" s="131">
        <f>ROUND($H35*'PMS(Table2c+2d+2e)'!L$10,0)</f>
        <v>0</v>
      </c>
      <c r="M43" s="131">
        <f>ROUND($H35*'PMS(Table2c+2d+2e)'!M$10,0)</f>
        <v>0</v>
      </c>
      <c r="N43" s="131">
        <f>ROUND($H35*'PMS(Table2c+2d+2e)'!N$10,0)</f>
        <v>0</v>
      </c>
      <c r="O43" s="131">
        <f>ROUND($H35*'PMS(Table2c+2d+2e)'!O$10,0)</f>
        <v>0</v>
      </c>
      <c r="P43" s="133">
        <f t="shared" si="3"/>
        <v>0</v>
      </c>
    </row>
    <row r="44" spans="2:16" ht="15" x14ac:dyDescent="0.15">
      <c r="B44" s="197"/>
      <c r="C44" s="89" t="s">
        <v>68</v>
      </c>
      <c r="D44" s="131">
        <f>ROUND($I35*'PMS(Table2c+2d+2e)'!D$11,0)</f>
        <v>0</v>
      </c>
      <c r="E44" s="131">
        <f>ROUND($I35*'PMS(Table2c+2d+2e)'!E$11,0)</f>
        <v>0</v>
      </c>
      <c r="F44" s="131">
        <f>ROUND($I35*'PMS(Table2c+2d+2e)'!F$11,0)</f>
        <v>0</v>
      </c>
      <c r="G44" s="131">
        <f>ROUND($I35*'PMS(Table2c+2d+2e)'!G$11,0)</f>
        <v>0</v>
      </c>
      <c r="H44" s="131">
        <f>ROUND($I35*'PMS(Table2c+2d+2e)'!H$11,0)</f>
        <v>0</v>
      </c>
      <c r="I44" s="131">
        <f>ROUND($I35*'PMS(Table2c+2d+2e)'!I$11,0)</f>
        <v>0</v>
      </c>
      <c r="J44" s="131">
        <f>ROUND($I35*'PMS(Table2c+2d+2e)'!J$11,0)</f>
        <v>0</v>
      </c>
      <c r="K44" s="131">
        <f>ROUND($I35*'PMS(Table2c+2d+2e)'!K$11,0)</f>
        <v>0</v>
      </c>
      <c r="L44" s="131">
        <f>ROUND($I35*'PMS(Table2c+2d+2e)'!L$11,0)</f>
        <v>0</v>
      </c>
      <c r="M44" s="131">
        <f>ROUND($I35*'PMS(Table2c+2d+2e)'!M$11,0)</f>
        <v>0</v>
      </c>
      <c r="N44" s="131">
        <f>ROUND($I35*'PMS(Table2c+2d+2e)'!N$11,0)</f>
        <v>0</v>
      </c>
      <c r="O44" s="131">
        <f>ROUND($I35*'PMS(Table2c+2d+2e)'!O$11,0)</f>
        <v>0</v>
      </c>
      <c r="P44" s="133">
        <f t="shared" si="3"/>
        <v>0</v>
      </c>
    </row>
    <row r="45" spans="2:16" ht="15" x14ac:dyDescent="0.15">
      <c r="B45" s="197"/>
      <c r="C45" s="89" t="s">
        <v>68</v>
      </c>
      <c r="D45" s="131">
        <f>ROUND($J35*'PMS(Table2c+2d+2e)'!D$12,0)</f>
        <v>0</v>
      </c>
      <c r="E45" s="131">
        <f>ROUND($J35*'PMS(Table2c+2d+2e)'!E$12,0)</f>
        <v>0</v>
      </c>
      <c r="F45" s="131">
        <f>ROUND($J35*'PMS(Table2c+2d+2e)'!F$12,0)</f>
        <v>0</v>
      </c>
      <c r="G45" s="131">
        <f>ROUND($J35*'PMS(Table2c+2d+2e)'!G$12,0)</f>
        <v>0</v>
      </c>
      <c r="H45" s="131">
        <f>ROUND($J35*'PMS(Table2c+2d+2e)'!H$12,0)</f>
        <v>0</v>
      </c>
      <c r="I45" s="131">
        <f>ROUND($J35*'PMS(Table2c+2d+2e)'!I$12,0)</f>
        <v>0</v>
      </c>
      <c r="J45" s="131">
        <f>ROUND($J35*'PMS(Table2c+2d+2e)'!J$12,0)</f>
        <v>0</v>
      </c>
      <c r="K45" s="131">
        <f>ROUND($J35*'PMS(Table2c+2d+2e)'!K$12,0)</f>
        <v>0</v>
      </c>
      <c r="L45" s="131">
        <f>ROUND($J35*'PMS(Table2c+2d+2e)'!L$12,0)</f>
        <v>0</v>
      </c>
      <c r="M45" s="131">
        <f>ROUND($J35*'PMS(Table2c+2d+2e)'!M$12,0)</f>
        <v>0</v>
      </c>
      <c r="N45" s="131">
        <f>ROUND($J35*'PMS(Table2c+2d+2e)'!N$12,0)</f>
        <v>0</v>
      </c>
      <c r="O45" s="131">
        <f>ROUND($J35*'PMS(Table2c+2d+2e)'!O$12,0)</f>
        <v>0</v>
      </c>
      <c r="P45" s="133">
        <f t="shared" si="3"/>
        <v>0</v>
      </c>
    </row>
    <row r="46" spans="2:16" ht="15" x14ac:dyDescent="0.15">
      <c r="B46" s="197"/>
      <c r="C46" s="89" t="s">
        <v>68</v>
      </c>
      <c r="D46" s="131">
        <f>ROUND($K35*'PMS(Table2c+2d+2e)'!D$13,0)</f>
        <v>0</v>
      </c>
      <c r="E46" s="131">
        <f>ROUND($K35*'PMS(Table2c+2d+2e)'!E$13,0)</f>
        <v>0</v>
      </c>
      <c r="F46" s="131">
        <f>ROUND($K35*'PMS(Table2c+2d+2e)'!F$13,0)</f>
        <v>0</v>
      </c>
      <c r="G46" s="131">
        <f>ROUND($K35*'PMS(Table2c+2d+2e)'!G$13,0)</f>
        <v>0</v>
      </c>
      <c r="H46" s="131">
        <f>ROUND($K35*'PMS(Table2c+2d+2e)'!H$13,0)</f>
        <v>0</v>
      </c>
      <c r="I46" s="131">
        <f>ROUND($K35*'PMS(Table2c+2d+2e)'!I$13,0)</f>
        <v>0</v>
      </c>
      <c r="J46" s="131">
        <f>ROUND($K35*'PMS(Table2c+2d+2e)'!J$13,0)</f>
        <v>0</v>
      </c>
      <c r="K46" s="131">
        <f>ROUND($K35*'PMS(Table2c+2d+2e)'!K$13,0)</f>
        <v>0</v>
      </c>
      <c r="L46" s="131">
        <f>ROUND($K35*'PMS(Table2c+2d+2e)'!L$13,0)</f>
        <v>0</v>
      </c>
      <c r="M46" s="131">
        <f>ROUND($K35*'PMS(Table2c+2d+2e)'!M$13,0)</f>
        <v>0</v>
      </c>
      <c r="N46" s="131">
        <f>ROUND($K35*'PMS(Table2c+2d+2e)'!N$13,0)</f>
        <v>0</v>
      </c>
      <c r="O46" s="131">
        <f>ROUND($K35*'PMS(Table2c+2d+2e)'!O$13,0)</f>
        <v>0</v>
      </c>
      <c r="P46" s="133">
        <f t="shared" si="3"/>
        <v>0</v>
      </c>
    </row>
    <row r="47" spans="2:16" ht="15" x14ac:dyDescent="0.15">
      <c r="B47" s="197"/>
      <c r="C47" s="89" t="s">
        <v>68</v>
      </c>
      <c r="D47" s="131">
        <f>ROUND($L35*'PMS(Table2c+2d+2e)'!D$14,0)</f>
        <v>0</v>
      </c>
      <c r="E47" s="131">
        <f>ROUND($L35*'PMS(Table2c+2d+2e)'!E$14,0)</f>
        <v>0</v>
      </c>
      <c r="F47" s="131">
        <f>ROUND($L35*'PMS(Table2c+2d+2e)'!F$14,0)</f>
        <v>0</v>
      </c>
      <c r="G47" s="131">
        <f>ROUND($L35*'PMS(Table2c+2d+2e)'!G$14,0)</f>
        <v>0</v>
      </c>
      <c r="H47" s="131">
        <f>ROUND($L35*'PMS(Table2c+2d+2e)'!H$14,0)</f>
        <v>0</v>
      </c>
      <c r="I47" s="131">
        <f>ROUND($L35*'PMS(Table2c+2d+2e)'!I$14,0)</f>
        <v>0</v>
      </c>
      <c r="J47" s="131">
        <f>ROUND($L35*'PMS(Table2c+2d+2e)'!J$14,0)</f>
        <v>0</v>
      </c>
      <c r="K47" s="131">
        <f>ROUND($L35*'PMS(Table2c+2d+2e)'!K$14,0)</f>
        <v>0</v>
      </c>
      <c r="L47" s="131">
        <f>ROUND($L35*'PMS(Table2c+2d+2e)'!L$14,0)</f>
        <v>0</v>
      </c>
      <c r="M47" s="131">
        <f>ROUND($L35*'PMS(Table2c+2d+2e)'!M$14,0)</f>
        <v>0</v>
      </c>
      <c r="N47" s="131">
        <f>ROUND($L35*'PMS(Table2c+2d+2e)'!N$14,0)</f>
        <v>0</v>
      </c>
      <c r="O47" s="131">
        <f>ROUND($L35*'PMS(Table2c+2d+2e)'!O$14,0)</f>
        <v>0</v>
      </c>
      <c r="P47" s="133">
        <f t="shared" si="3"/>
        <v>0</v>
      </c>
    </row>
    <row r="48" spans="2:16" ht="15" x14ac:dyDescent="0.15">
      <c r="B48" s="197"/>
      <c r="C48" s="89" t="s">
        <v>68</v>
      </c>
      <c r="D48" s="131">
        <f>ROUND($M35*'PMS(Table2c+2d+2e)'!D$15,0)</f>
        <v>0</v>
      </c>
      <c r="E48" s="131">
        <f>ROUND($M35*'PMS(Table2c+2d+2e)'!E$15,0)</f>
        <v>0</v>
      </c>
      <c r="F48" s="131">
        <f>ROUND($M35*'PMS(Table2c+2d+2e)'!F$15,0)</f>
        <v>0</v>
      </c>
      <c r="G48" s="131">
        <f>ROUND($M35*'PMS(Table2c+2d+2e)'!G$15,0)</f>
        <v>0</v>
      </c>
      <c r="H48" s="131">
        <f>ROUND($M35*'PMS(Table2c+2d+2e)'!H$15,0)</f>
        <v>0</v>
      </c>
      <c r="I48" s="131">
        <f>ROUND($M35*'PMS(Table2c+2d+2e)'!I$15,0)</f>
        <v>0</v>
      </c>
      <c r="J48" s="131">
        <f>ROUND($M35*'PMS(Table2c+2d+2e)'!J$15,0)</f>
        <v>0</v>
      </c>
      <c r="K48" s="131">
        <f>ROUND($M35*'PMS(Table2c+2d+2e)'!K$15,0)</f>
        <v>0</v>
      </c>
      <c r="L48" s="131">
        <f>ROUND($M35*'PMS(Table2c+2d+2e)'!L$15,0)</f>
        <v>0</v>
      </c>
      <c r="M48" s="131">
        <f>ROUND($M35*'PMS(Table2c+2d+2e)'!M$15,0)</f>
        <v>0</v>
      </c>
      <c r="N48" s="131">
        <f>ROUND($M35*'PMS(Table2c+2d+2e)'!N$15,0)</f>
        <v>0</v>
      </c>
      <c r="O48" s="131">
        <f>ROUND($M35*'PMS(Table2c+2d+2e)'!O$15,0)</f>
        <v>0</v>
      </c>
      <c r="P48" s="133">
        <f t="shared" si="3"/>
        <v>0</v>
      </c>
    </row>
    <row r="49" spans="2:16" ht="15" x14ac:dyDescent="0.15">
      <c r="B49" s="197"/>
      <c r="C49" s="89" t="s">
        <v>68</v>
      </c>
      <c r="D49" s="131">
        <f>ROUND($N35*'PMS(Table2c+2d+2e)'!D$16,0)</f>
        <v>0</v>
      </c>
      <c r="E49" s="131">
        <f>ROUND($N35*'PMS(Table2c+2d+2e)'!E$16,0)</f>
        <v>0</v>
      </c>
      <c r="F49" s="131">
        <f>ROUND($N35*'PMS(Table2c+2d+2e)'!F$16,0)</f>
        <v>0</v>
      </c>
      <c r="G49" s="131">
        <f>ROUND($N35*'PMS(Table2c+2d+2e)'!G$16,0)</f>
        <v>0</v>
      </c>
      <c r="H49" s="131">
        <f>ROUND($N35*'PMS(Table2c+2d+2e)'!H$16,0)</f>
        <v>0</v>
      </c>
      <c r="I49" s="131">
        <f>ROUND($N35*'PMS(Table2c+2d+2e)'!I$16,0)</f>
        <v>0</v>
      </c>
      <c r="J49" s="131">
        <f>ROUND($N35*'PMS(Table2c+2d+2e)'!J$16,0)</f>
        <v>0</v>
      </c>
      <c r="K49" s="131">
        <f>ROUND($N35*'PMS(Table2c+2d+2e)'!K$16,0)</f>
        <v>0</v>
      </c>
      <c r="L49" s="131">
        <f>ROUND($N35*'PMS(Table2c+2d+2e)'!L$16,0)</f>
        <v>0</v>
      </c>
      <c r="M49" s="131">
        <f>ROUND($N35*'PMS(Table2c+2d+2e)'!M$16,0)</f>
        <v>0</v>
      </c>
      <c r="N49" s="131">
        <f>ROUND($N35*'PMS(Table2c+2d+2e)'!N$16,0)</f>
        <v>0</v>
      </c>
      <c r="O49" s="131">
        <f>ROUND($N35*'PMS(Table2c+2d+2e)'!O$16,0)</f>
        <v>0</v>
      </c>
      <c r="P49" s="133">
        <f t="shared" si="3"/>
        <v>0</v>
      </c>
    </row>
    <row r="50" spans="2:16" ht="15" x14ac:dyDescent="0.15">
      <c r="B50" s="197"/>
      <c r="C50" s="89" t="s">
        <v>68</v>
      </c>
      <c r="D50" s="131">
        <f>ROUND($O35*'PMS(Table2c+2d+2e)'!D$17,0)</f>
        <v>0</v>
      </c>
      <c r="E50" s="131">
        <f>ROUND($O35*'PMS(Table2c+2d+2e)'!E$17,0)</f>
        <v>0</v>
      </c>
      <c r="F50" s="131">
        <f>ROUND($O35*'PMS(Table2c+2d+2e)'!F$17,0)</f>
        <v>0</v>
      </c>
      <c r="G50" s="131">
        <f>ROUND($O35*'PMS(Table2c+2d+2e)'!G$17,0)</f>
        <v>0</v>
      </c>
      <c r="H50" s="131">
        <f>ROUND($O35*'PMS(Table2c+2d+2e)'!H$17,0)</f>
        <v>0</v>
      </c>
      <c r="I50" s="131">
        <f>ROUND($O35*'PMS(Table2c+2d+2e)'!I$17,0)</f>
        <v>0</v>
      </c>
      <c r="J50" s="131">
        <f>ROUND($O35*'PMS(Table2c+2d+2e)'!J$17,0)</f>
        <v>0</v>
      </c>
      <c r="K50" s="131">
        <f>ROUND($O35*'PMS(Table2c+2d+2e)'!K$17,0)</f>
        <v>0</v>
      </c>
      <c r="L50" s="131">
        <f>ROUND($O35*'PMS(Table2c+2d+2e)'!L$17,0)</f>
        <v>0</v>
      </c>
      <c r="M50" s="131">
        <f>ROUND($O35*'PMS(Table2c+2d+2e)'!M$17,0)</f>
        <v>0</v>
      </c>
      <c r="N50" s="131">
        <f>ROUND($O35*'PMS(Table2c+2d+2e)'!N$17,0)</f>
        <v>0</v>
      </c>
      <c r="O50" s="131">
        <f>ROUND($O35*'PMS(Table2c+2d+2e)'!O$17,0)</f>
        <v>0</v>
      </c>
      <c r="P50" s="133">
        <f t="shared" si="3"/>
        <v>0</v>
      </c>
    </row>
    <row r="51" spans="2:16" ht="14.25" x14ac:dyDescent="0.15">
      <c r="C51" s="127" t="s">
        <v>205</v>
      </c>
      <c r="D51" s="131">
        <f>+SUM(D39:D50)</f>
        <v>0</v>
      </c>
      <c r="E51" s="131">
        <f t="shared" ref="E51" si="4">+SUM(E39:E50)</f>
        <v>0</v>
      </c>
      <c r="F51" s="131">
        <f t="shared" ref="F51" si="5">+SUM(F39:F50)</f>
        <v>0</v>
      </c>
      <c r="G51" s="131">
        <f t="shared" ref="G51" si="6">+SUM(G39:G50)</f>
        <v>0</v>
      </c>
      <c r="H51" s="131">
        <f t="shared" ref="H51" si="7">+SUM(H39:H50)</f>
        <v>0</v>
      </c>
      <c r="I51" s="131">
        <f t="shared" ref="I51" si="8">+SUM(I39:I50)</f>
        <v>0</v>
      </c>
      <c r="J51" s="131">
        <f t="shared" ref="J51" si="9">+SUM(J39:J50)</f>
        <v>0</v>
      </c>
      <c r="K51" s="131">
        <f t="shared" ref="K51" si="10">+SUM(K39:K50)</f>
        <v>0</v>
      </c>
      <c r="L51" s="131">
        <f t="shared" ref="L51" si="11">+SUM(L39:L50)</f>
        <v>0</v>
      </c>
      <c r="M51" s="131">
        <f t="shared" ref="M51" si="12">+SUM(M39:M50)</f>
        <v>0</v>
      </c>
      <c r="N51" s="131">
        <f t="shared" ref="N51" si="13">+SUM(N39:N50)</f>
        <v>0</v>
      </c>
      <c r="O51" s="131">
        <f t="shared" ref="O51" si="14">+SUM(O39:O50)</f>
        <v>0</v>
      </c>
      <c r="P51" s="133"/>
    </row>
    <row r="53" spans="2:16" ht="15" customHeight="1" x14ac:dyDescent="0.15">
      <c r="B53" s="84" t="s">
        <v>127</v>
      </c>
      <c r="D53" s="198" t="s">
        <v>80</v>
      </c>
      <c r="E53" s="198"/>
      <c r="F53" s="198"/>
      <c r="G53" s="198"/>
      <c r="H53" s="198"/>
      <c r="I53" s="198"/>
    </row>
    <row r="54" spans="2:16" ht="30" x14ac:dyDescent="0.15">
      <c r="B54" s="85"/>
      <c r="C54" s="129"/>
      <c r="D54" s="87" t="s">
        <v>69</v>
      </c>
      <c r="E54" s="87" t="s">
        <v>70</v>
      </c>
      <c r="F54" s="88" t="s">
        <v>71</v>
      </c>
      <c r="G54" s="87" t="s">
        <v>72</v>
      </c>
      <c r="H54" s="87" t="s">
        <v>68</v>
      </c>
      <c r="I54" s="89" t="s">
        <v>68</v>
      </c>
      <c r="J54" s="89" t="s">
        <v>68</v>
      </c>
      <c r="K54" s="89" t="s">
        <v>68</v>
      </c>
      <c r="L54" s="89" t="s">
        <v>68</v>
      </c>
      <c r="M54" s="89" t="s">
        <v>68</v>
      </c>
      <c r="N54" s="89" t="s">
        <v>68</v>
      </c>
      <c r="O54" s="87" t="s">
        <v>76</v>
      </c>
      <c r="P54" s="129" t="s">
        <v>406</v>
      </c>
    </row>
    <row r="55" spans="2:16" ht="15" x14ac:dyDescent="0.15">
      <c r="B55" s="197" t="s">
        <v>81</v>
      </c>
      <c r="C55" s="87" t="s">
        <v>69</v>
      </c>
      <c r="D55" s="131">
        <f>ROUND($D51*'PMS(Table2c+2d+2e)'!D$6,0)</f>
        <v>0</v>
      </c>
      <c r="E55" s="131">
        <f>ROUND($D51*'PMS(Table2c+2d+2e)'!E$6,0)</f>
        <v>0</v>
      </c>
      <c r="F55" s="131">
        <f>ROUND($D51*'PMS(Table2c+2d+2e)'!F$6,0)</f>
        <v>0</v>
      </c>
      <c r="G55" s="131">
        <f>ROUND($D51*'PMS(Table2c+2d+2e)'!G$6,0)</f>
        <v>0</v>
      </c>
      <c r="H55" s="131">
        <f>ROUND($D51*'PMS(Table2c+2d+2e)'!H$6,0)</f>
        <v>0</v>
      </c>
      <c r="I55" s="131">
        <f>ROUND($D51*'PMS(Table2c+2d+2e)'!I$6,0)</f>
        <v>0</v>
      </c>
      <c r="J55" s="131">
        <f>ROUND($D51*'PMS(Table2c+2d+2e)'!J$6,0)</f>
        <v>0</v>
      </c>
      <c r="K55" s="131">
        <f>ROUND($D51*'PMS(Table2c+2d+2e)'!K$6,0)</f>
        <v>0</v>
      </c>
      <c r="L55" s="131">
        <f>ROUND($D51*'PMS(Table2c+2d+2e)'!L$6,0)</f>
        <v>0</v>
      </c>
      <c r="M55" s="131">
        <f>ROUND($D51*'PMS(Table2c+2d+2e)'!M$6,0)</f>
        <v>0</v>
      </c>
      <c r="N55" s="131">
        <f>ROUND($D51*'PMS(Table2c+2d+2e)'!N$6,0)</f>
        <v>0</v>
      </c>
      <c r="O55" s="132">
        <f>ROUND($D51*'PMS(Table2c+2d+2e)'!O$6,0)</f>
        <v>0</v>
      </c>
      <c r="P55" s="133">
        <f>SUM(D55:O55)</f>
        <v>0</v>
      </c>
    </row>
    <row r="56" spans="2:16" ht="15" x14ac:dyDescent="0.15">
      <c r="B56" s="197"/>
      <c r="C56" s="87" t="s">
        <v>70</v>
      </c>
      <c r="D56" s="131">
        <f>ROUND($E51*'PMS(Table2c+2d+2e)'!D$7,0)</f>
        <v>0</v>
      </c>
      <c r="E56" s="131">
        <f>ROUND($E51*'PMS(Table2c+2d+2e)'!E$7,0)</f>
        <v>0</v>
      </c>
      <c r="F56" s="131">
        <f>ROUND($E51*'PMS(Table2c+2d+2e)'!F$7,0)</f>
        <v>0</v>
      </c>
      <c r="G56" s="131">
        <f>ROUND($E51*'PMS(Table2c+2d+2e)'!G$7,0)</f>
        <v>0</v>
      </c>
      <c r="H56" s="131">
        <f>ROUND($E51*'PMS(Table2c+2d+2e)'!H$7,0)</f>
        <v>0</v>
      </c>
      <c r="I56" s="131">
        <f>ROUND($E51*'PMS(Table2c+2d+2e)'!I$7,0)</f>
        <v>0</v>
      </c>
      <c r="J56" s="131">
        <f>ROUND($E51*'PMS(Table2c+2d+2e)'!J$7,0)</f>
        <v>0</v>
      </c>
      <c r="K56" s="131">
        <f>ROUND($E51*'PMS(Table2c+2d+2e)'!K$7,0)</f>
        <v>0</v>
      </c>
      <c r="L56" s="131">
        <f>ROUND($E51*'PMS(Table2c+2d+2e)'!L$7,0)</f>
        <v>0</v>
      </c>
      <c r="M56" s="131">
        <f>ROUND($E51*'PMS(Table2c+2d+2e)'!M$7,0)</f>
        <v>0</v>
      </c>
      <c r="N56" s="131">
        <f>ROUND($E51*'PMS(Table2c+2d+2e)'!N$7,0)</f>
        <v>0</v>
      </c>
      <c r="O56" s="132">
        <f>ROUND($E51*'PMS(Table2c+2d+2e)'!O$7,0)</f>
        <v>0</v>
      </c>
      <c r="P56" s="133">
        <f t="shared" ref="P56:P66" si="15">SUM(D56:O56)</f>
        <v>0</v>
      </c>
    </row>
    <row r="57" spans="2:16" ht="15" x14ac:dyDescent="0.15">
      <c r="B57" s="197"/>
      <c r="C57" s="88" t="s">
        <v>71</v>
      </c>
      <c r="D57" s="131">
        <f>ROUND($F51*'PMS(Table2c+2d+2e)'!D$8,0)</f>
        <v>0</v>
      </c>
      <c r="E57" s="131">
        <f>ROUND($F51*'PMS(Table2c+2d+2e)'!E$8,0)</f>
        <v>0</v>
      </c>
      <c r="F57" s="131">
        <f>ROUND($F51*'PMS(Table2c+2d+2e)'!F$8,0)</f>
        <v>0</v>
      </c>
      <c r="G57" s="131">
        <f>ROUND($F51*'PMS(Table2c+2d+2e)'!G$8,0)</f>
        <v>0</v>
      </c>
      <c r="H57" s="131">
        <f>ROUND($F51*'PMS(Table2c+2d+2e)'!H$8,0)</f>
        <v>0</v>
      </c>
      <c r="I57" s="131">
        <f>ROUND($F51*'PMS(Table2c+2d+2e)'!I$8,0)</f>
        <v>0</v>
      </c>
      <c r="J57" s="131">
        <f>ROUND($F51*'PMS(Table2c+2d+2e)'!J$8,0)</f>
        <v>0</v>
      </c>
      <c r="K57" s="131">
        <f>ROUND($F51*'PMS(Table2c+2d+2e)'!K$8,0)</f>
        <v>0</v>
      </c>
      <c r="L57" s="131">
        <f>ROUND($F51*'PMS(Table2c+2d+2e)'!L$8,0)</f>
        <v>0</v>
      </c>
      <c r="M57" s="131">
        <f>ROUND($F51*'PMS(Table2c+2d+2e)'!M$8,0)</f>
        <v>0</v>
      </c>
      <c r="N57" s="131">
        <f>ROUND($F51*'PMS(Table2c+2d+2e)'!N$8,0)</f>
        <v>0</v>
      </c>
      <c r="O57" s="132">
        <f>ROUND($F51*'PMS(Table2c+2d+2e)'!O$8,0)</f>
        <v>0</v>
      </c>
      <c r="P57" s="133">
        <f t="shared" si="15"/>
        <v>0</v>
      </c>
    </row>
    <row r="58" spans="2:16" ht="15" x14ac:dyDescent="0.15">
      <c r="B58" s="197"/>
      <c r="C58" s="87" t="s">
        <v>72</v>
      </c>
      <c r="D58" s="131">
        <f>ROUND($G51*'PMS(Table2c+2d+2e)'!D$9,0)</f>
        <v>0</v>
      </c>
      <c r="E58" s="131">
        <f>ROUND($G51*'PMS(Table2c+2d+2e)'!E$9,0)</f>
        <v>0</v>
      </c>
      <c r="F58" s="131">
        <f>ROUND($G51*'PMS(Table2c+2d+2e)'!F$9,0)</f>
        <v>0</v>
      </c>
      <c r="G58" s="131">
        <f>ROUND($G51*'PMS(Table2c+2d+2e)'!G$9,0)</f>
        <v>0</v>
      </c>
      <c r="H58" s="131">
        <f>ROUND($G51*'PMS(Table2c+2d+2e)'!H$9,0)</f>
        <v>0</v>
      </c>
      <c r="I58" s="131">
        <f>ROUND($G51*'PMS(Table2c+2d+2e)'!I$9,0)</f>
        <v>0</v>
      </c>
      <c r="J58" s="131">
        <f>ROUND($G51*'PMS(Table2c+2d+2e)'!J$9,0)</f>
        <v>0</v>
      </c>
      <c r="K58" s="131">
        <f>ROUND($G51*'PMS(Table2c+2d+2e)'!K$9,0)</f>
        <v>0</v>
      </c>
      <c r="L58" s="131">
        <f>ROUND($G51*'PMS(Table2c+2d+2e)'!L$9,0)</f>
        <v>0</v>
      </c>
      <c r="M58" s="131">
        <f>ROUND($G51*'PMS(Table2c+2d+2e)'!M$9,0)</f>
        <v>0</v>
      </c>
      <c r="N58" s="131">
        <f>ROUND($G51*'PMS(Table2c+2d+2e)'!N$9,0)</f>
        <v>0</v>
      </c>
      <c r="O58" s="132">
        <f>ROUND($G51*'PMS(Table2c+2d+2e)'!O$9,0)</f>
        <v>0</v>
      </c>
      <c r="P58" s="133">
        <f t="shared" si="15"/>
        <v>0</v>
      </c>
    </row>
    <row r="59" spans="2:16" ht="15" x14ac:dyDescent="0.15">
      <c r="B59" s="197"/>
      <c r="C59" s="89" t="s">
        <v>68</v>
      </c>
      <c r="D59" s="131">
        <f>ROUND($H51*'PMS(Table2c+2d+2e)'!D$10,0)</f>
        <v>0</v>
      </c>
      <c r="E59" s="131">
        <f>ROUND($H51*'PMS(Table2c+2d+2e)'!E$10,0)</f>
        <v>0</v>
      </c>
      <c r="F59" s="131">
        <f>ROUND($H51*'PMS(Table2c+2d+2e)'!F$10,0)</f>
        <v>0</v>
      </c>
      <c r="G59" s="131">
        <f>ROUND($H51*'PMS(Table2c+2d+2e)'!G$10,0)</f>
        <v>0</v>
      </c>
      <c r="H59" s="131">
        <f>ROUND($H51*'PMS(Table2c+2d+2e)'!H$10,0)</f>
        <v>0</v>
      </c>
      <c r="I59" s="131">
        <f>ROUND($H51*'PMS(Table2c+2d+2e)'!I$10,0)</f>
        <v>0</v>
      </c>
      <c r="J59" s="131">
        <f>ROUND($H51*'PMS(Table2c+2d+2e)'!J$10,0)</f>
        <v>0</v>
      </c>
      <c r="K59" s="131">
        <f>ROUND($H51*'PMS(Table2c+2d+2e)'!K$10,0)</f>
        <v>0</v>
      </c>
      <c r="L59" s="131">
        <f>ROUND($H51*'PMS(Table2c+2d+2e)'!L$10,0)</f>
        <v>0</v>
      </c>
      <c r="M59" s="131">
        <f>ROUND($H51*'PMS(Table2c+2d+2e)'!M$10,0)</f>
        <v>0</v>
      </c>
      <c r="N59" s="131">
        <f>ROUND($H51*'PMS(Table2c+2d+2e)'!N$10,0)</f>
        <v>0</v>
      </c>
      <c r="O59" s="132">
        <f>ROUND($H51*'PMS(Table2c+2d+2e)'!O$10,0)</f>
        <v>0</v>
      </c>
      <c r="P59" s="133">
        <f t="shared" si="15"/>
        <v>0</v>
      </c>
    </row>
    <row r="60" spans="2:16" ht="15" x14ac:dyDescent="0.15">
      <c r="B60" s="197"/>
      <c r="C60" s="89" t="s">
        <v>68</v>
      </c>
      <c r="D60" s="131">
        <f>ROUND($I51*'PMS(Table2c+2d+2e)'!D$11,0)</f>
        <v>0</v>
      </c>
      <c r="E60" s="131">
        <f>ROUND($I51*'PMS(Table2c+2d+2e)'!E$11,0)</f>
        <v>0</v>
      </c>
      <c r="F60" s="131">
        <f>ROUND($I51*'PMS(Table2c+2d+2e)'!F$11,0)</f>
        <v>0</v>
      </c>
      <c r="G60" s="131">
        <f>ROUND($I51*'PMS(Table2c+2d+2e)'!G$11,0)</f>
        <v>0</v>
      </c>
      <c r="H60" s="131">
        <f>ROUND($I51*'PMS(Table2c+2d+2e)'!H$11,0)</f>
        <v>0</v>
      </c>
      <c r="I60" s="131">
        <f>ROUND($I51*'PMS(Table2c+2d+2e)'!I$11,0)</f>
        <v>0</v>
      </c>
      <c r="J60" s="131">
        <f>ROUND($I51*'PMS(Table2c+2d+2e)'!J$11,0)</f>
        <v>0</v>
      </c>
      <c r="K60" s="131">
        <f>ROUND($I51*'PMS(Table2c+2d+2e)'!K$11,0)</f>
        <v>0</v>
      </c>
      <c r="L60" s="131">
        <f>ROUND($I51*'PMS(Table2c+2d+2e)'!L$11,0)</f>
        <v>0</v>
      </c>
      <c r="M60" s="131">
        <f>ROUND($I51*'PMS(Table2c+2d+2e)'!M$11,0)</f>
        <v>0</v>
      </c>
      <c r="N60" s="131">
        <f>ROUND($I51*'PMS(Table2c+2d+2e)'!N$11,0)</f>
        <v>0</v>
      </c>
      <c r="O60" s="132">
        <f>ROUND($I51*'PMS(Table2c+2d+2e)'!O$11,0)</f>
        <v>0</v>
      </c>
      <c r="P60" s="133">
        <f t="shared" si="15"/>
        <v>0</v>
      </c>
    </row>
    <row r="61" spans="2:16" ht="15" x14ac:dyDescent="0.15">
      <c r="B61" s="197"/>
      <c r="C61" s="89" t="s">
        <v>68</v>
      </c>
      <c r="D61" s="131">
        <f>ROUND($J51*'PMS(Table2c+2d+2e)'!D$12,0)</f>
        <v>0</v>
      </c>
      <c r="E61" s="131">
        <f>ROUND($J51*'PMS(Table2c+2d+2e)'!E$12,0)</f>
        <v>0</v>
      </c>
      <c r="F61" s="131">
        <f>ROUND($J51*'PMS(Table2c+2d+2e)'!F$12,0)</f>
        <v>0</v>
      </c>
      <c r="G61" s="131">
        <f>ROUND($J51*'PMS(Table2c+2d+2e)'!G$12,0)</f>
        <v>0</v>
      </c>
      <c r="H61" s="131">
        <f>ROUND($J51*'PMS(Table2c+2d+2e)'!H$12,0)</f>
        <v>0</v>
      </c>
      <c r="I61" s="131">
        <f>ROUND($J51*'PMS(Table2c+2d+2e)'!I$12,0)</f>
        <v>0</v>
      </c>
      <c r="J61" s="131">
        <f>ROUND($J51*'PMS(Table2c+2d+2e)'!J$12,0)</f>
        <v>0</v>
      </c>
      <c r="K61" s="131">
        <f>ROUND($J51*'PMS(Table2c+2d+2e)'!K$12,0)</f>
        <v>0</v>
      </c>
      <c r="L61" s="131">
        <f>ROUND($J51*'PMS(Table2c+2d+2e)'!L$12,0)</f>
        <v>0</v>
      </c>
      <c r="M61" s="131">
        <f>ROUND($J51*'PMS(Table2c+2d+2e)'!M$12,0)</f>
        <v>0</v>
      </c>
      <c r="N61" s="131">
        <f>ROUND($J51*'PMS(Table2c+2d+2e)'!N$12,0)</f>
        <v>0</v>
      </c>
      <c r="O61" s="132">
        <f>ROUND($J51*'PMS(Table2c+2d+2e)'!O$12,0)</f>
        <v>0</v>
      </c>
      <c r="P61" s="133">
        <f t="shared" si="15"/>
        <v>0</v>
      </c>
    </row>
    <row r="62" spans="2:16" ht="15" x14ac:dyDescent="0.15">
      <c r="B62" s="197"/>
      <c r="C62" s="89" t="s">
        <v>68</v>
      </c>
      <c r="D62" s="131">
        <f>ROUND($K51*'PMS(Table2c+2d+2e)'!D$13,0)</f>
        <v>0</v>
      </c>
      <c r="E62" s="131">
        <f>ROUND($K51*'PMS(Table2c+2d+2e)'!E$13,0)</f>
        <v>0</v>
      </c>
      <c r="F62" s="131">
        <f>ROUND($K51*'PMS(Table2c+2d+2e)'!F$13,0)</f>
        <v>0</v>
      </c>
      <c r="G62" s="131">
        <f>ROUND($K51*'PMS(Table2c+2d+2e)'!G$13,0)</f>
        <v>0</v>
      </c>
      <c r="H62" s="131">
        <f>ROUND($K51*'PMS(Table2c+2d+2e)'!H$13,0)</f>
        <v>0</v>
      </c>
      <c r="I62" s="131">
        <f>ROUND($K51*'PMS(Table2c+2d+2e)'!I$13,0)</f>
        <v>0</v>
      </c>
      <c r="J62" s="131">
        <f>ROUND($K51*'PMS(Table2c+2d+2e)'!J$13,0)</f>
        <v>0</v>
      </c>
      <c r="K62" s="131">
        <f>ROUND($K51*'PMS(Table2c+2d+2e)'!K$13,0)</f>
        <v>0</v>
      </c>
      <c r="L62" s="131">
        <f>ROUND($K51*'PMS(Table2c+2d+2e)'!L$13,0)</f>
        <v>0</v>
      </c>
      <c r="M62" s="131">
        <f>ROUND($K51*'PMS(Table2c+2d+2e)'!M$13,0)</f>
        <v>0</v>
      </c>
      <c r="N62" s="131">
        <f>ROUND($K51*'PMS(Table2c+2d+2e)'!N$13,0)</f>
        <v>0</v>
      </c>
      <c r="O62" s="132">
        <f>ROUND($K51*'PMS(Table2c+2d+2e)'!O$13,0)</f>
        <v>0</v>
      </c>
      <c r="P62" s="133">
        <f t="shared" si="15"/>
        <v>0</v>
      </c>
    </row>
    <row r="63" spans="2:16" ht="15" x14ac:dyDescent="0.15">
      <c r="B63" s="197"/>
      <c r="C63" s="89" t="s">
        <v>68</v>
      </c>
      <c r="D63" s="131">
        <f>ROUND($L51*'PMS(Table2c+2d+2e)'!D$14,0)</f>
        <v>0</v>
      </c>
      <c r="E63" s="131">
        <f>ROUND($L51*'PMS(Table2c+2d+2e)'!E$14,0)</f>
        <v>0</v>
      </c>
      <c r="F63" s="131">
        <f>ROUND($L51*'PMS(Table2c+2d+2e)'!F$14,0)</f>
        <v>0</v>
      </c>
      <c r="G63" s="131">
        <f>ROUND($L51*'PMS(Table2c+2d+2e)'!G$14,0)</f>
        <v>0</v>
      </c>
      <c r="H63" s="131">
        <f>ROUND($L51*'PMS(Table2c+2d+2e)'!H$14,0)</f>
        <v>0</v>
      </c>
      <c r="I63" s="131">
        <f>ROUND($L51*'PMS(Table2c+2d+2e)'!I$14,0)</f>
        <v>0</v>
      </c>
      <c r="J63" s="131">
        <f>ROUND($L51*'PMS(Table2c+2d+2e)'!J$14,0)</f>
        <v>0</v>
      </c>
      <c r="K63" s="131">
        <f>ROUND($L51*'PMS(Table2c+2d+2e)'!K$14,0)</f>
        <v>0</v>
      </c>
      <c r="L63" s="131">
        <f>ROUND($L51*'PMS(Table2c+2d+2e)'!L$14,0)</f>
        <v>0</v>
      </c>
      <c r="M63" s="131">
        <f>ROUND($L51*'PMS(Table2c+2d+2e)'!M$14,0)</f>
        <v>0</v>
      </c>
      <c r="N63" s="131">
        <f>ROUND($L51*'PMS(Table2c+2d+2e)'!N$14,0)</f>
        <v>0</v>
      </c>
      <c r="O63" s="132">
        <f>ROUND($L51*'PMS(Table2c+2d+2e)'!O$14,0)</f>
        <v>0</v>
      </c>
      <c r="P63" s="133">
        <f t="shared" si="15"/>
        <v>0</v>
      </c>
    </row>
    <row r="64" spans="2:16" ht="15" x14ac:dyDescent="0.15">
      <c r="B64" s="197"/>
      <c r="C64" s="89" t="s">
        <v>68</v>
      </c>
      <c r="D64" s="131">
        <f>ROUND($M51*'PMS(Table2c+2d+2e)'!D$15,0)</f>
        <v>0</v>
      </c>
      <c r="E64" s="131">
        <f>ROUND($M51*'PMS(Table2c+2d+2e)'!E$15,0)</f>
        <v>0</v>
      </c>
      <c r="F64" s="131">
        <f>ROUND($M51*'PMS(Table2c+2d+2e)'!F$15,0)</f>
        <v>0</v>
      </c>
      <c r="G64" s="131">
        <f>ROUND($M51*'PMS(Table2c+2d+2e)'!G$15,0)</f>
        <v>0</v>
      </c>
      <c r="H64" s="131">
        <f>ROUND($M51*'PMS(Table2c+2d+2e)'!H$15,0)</f>
        <v>0</v>
      </c>
      <c r="I64" s="131">
        <f>ROUND($M51*'PMS(Table2c+2d+2e)'!I$15,0)</f>
        <v>0</v>
      </c>
      <c r="J64" s="131">
        <f>ROUND($M51*'PMS(Table2c+2d+2e)'!J$15,0)</f>
        <v>0</v>
      </c>
      <c r="K64" s="131">
        <f>ROUND($M51*'PMS(Table2c+2d+2e)'!K$15,0)</f>
        <v>0</v>
      </c>
      <c r="L64" s="131">
        <f>ROUND($M51*'PMS(Table2c+2d+2e)'!L$15,0)</f>
        <v>0</v>
      </c>
      <c r="M64" s="131">
        <f>ROUND($M51*'PMS(Table2c+2d+2e)'!M$15,0)</f>
        <v>0</v>
      </c>
      <c r="N64" s="131">
        <f>ROUND($M51*'PMS(Table2c+2d+2e)'!N$15,0)</f>
        <v>0</v>
      </c>
      <c r="O64" s="132">
        <f>ROUND($M51*'PMS(Table2c+2d+2e)'!O$15,0)</f>
        <v>0</v>
      </c>
      <c r="P64" s="133">
        <f t="shared" si="15"/>
        <v>0</v>
      </c>
    </row>
    <row r="65" spans="2:16" ht="15" x14ac:dyDescent="0.15">
      <c r="B65" s="197"/>
      <c r="C65" s="89" t="s">
        <v>68</v>
      </c>
      <c r="D65" s="131">
        <f>ROUND($N51*'PMS(Table2c+2d+2e)'!D$16,0)</f>
        <v>0</v>
      </c>
      <c r="E65" s="131">
        <f>ROUND($N51*'PMS(Table2c+2d+2e)'!E$16,0)</f>
        <v>0</v>
      </c>
      <c r="F65" s="131">
        <f>ROUND($N51*'PMS(Table2c+2d+2e)'!F$16,0)</f>
        <v>0</v>
      </c>
      <c r="G65" s="131">
        <f>ROUND($N51*'PMS(Table2c+2d+2e)'!G$16,0)</f>
        <v>0</v>
      </c>
      <c r="H65" s="131">
        <f>ROUND($N51*'PMS(Table2c+2d+2e)'!H$16,0)</f>
        <v>0</v>
      </c>
      <c r="I65" s="131">
        <f>ROUND($N51*'PMS(Table2c+2d+2e)'!I$16,0)</f>
        <v>0</v>
      </c>
      <c r="J65" s="131">
        <f>ROUND($N51*'PMS(Table2c+2d+2e)'!J$16,0)</f>
        <v>0</v>
      </c>
      <c r="K65" s="131">
        <f>ROUND($N51*'PMS(Table2c+2d+2e)'!K$16,0)</f>
        <v>0</v>
      </c>
      <c r="L65" s="131">
        <f>ROUND($N51*'PMS(Table2c+2d+2e)'!L$16,0)</f>
        <v>0</v>
      </c>
      <c r="M65" s="131">
        <f>ROUND($N51*'PMS(Table2c+2d+2e)'!M$16,0)</f>
        <v>0</v>
      </c>
      <c r="N65" s="131">
        <f>ROUND($N51*'PMS(Table2c+2d+2e)'!N$16,0)</f>
        <v>0</v>
      </c>
      <c r="O65" s="131">
        <f>ROUND($N51*'PMS(Table2c+2d+2e)'!O$16,0)</f>
        <v>0</v>
      </c>
      <c r="P65" s="133">
        <f t="shared" si="15"/>
        <v>0</v>
      </c>
    </row>
    <row r="66" spans="2:16" ht="15" x14ac:dyDescent="0.15">
      <c r="B66" s="197"/>
      <c r="C66" s="89" t="s">
        <v>68</v>
      </c>
      <c r="D66" s="131">
        <f>ROUND($O51*'PMS(Table2c+2d+2e)'!D$17,0)</f>
        <v>0</v>
      </c>
      <c r="E66" s="131">
        <f>ROUND($O51*'PMS(Table2c+2d+2e)'!E$17,0)</f>
        <v>0</v>
      </c>
      <c r="F66" s="131">
        <f>ROUND($O51*'PMS(Table2c+2d+2e)'!F$17,0)</f>
        <v>0</v>
      </c>
      <c r="G66" s="131">
        <f>ROUND($O51*'PMS(Table2c+2d+2e)'!G$17,0)</f>
        <v>0</v>
      </c>
      <c r="H66" s="131">
        <f>ROUND($O51*'PMS(Table2c+2d+2e)'!H$17,0)</f>
        <v>0</v>
      </c>
      <c r="I66" s="131">
        <f>ROUND($O51*'PMS(Table2c+2d+2e)'!I$17,0)</f>
        <v>0</v>
      </c>
      <c r="J66" s="131">
        <f>ROUND($O51*'PMS(Table2c+2d+2e)'!J$17,0)</f>
        <v>0</v>
      </c>
      <c r="K66" s="131">
        <f>ROUND($O51*'PMS(Table2c+2d+2e)'!K$17,0)</f>
        <v>0</v>
      </c>
      <c r="L66" s="131">
        <f>ROUND($O51*'PMS(Table2c+2d+2e)'!L$17,0)</f>
        <v>0</v>
      </c>
      <c r="M66" s="131">
        <f>ROUND($O51*'PMS(Table2c+2d+2e)'!M$17,0)</f>
        <v>0</v>
      </c>
      <c r="N66" s="131">
        <f>ROUND($O51*'PMS(Table2c+2d+2e)'!N$17,0)</f>
        <v>0</v>
      </c>
      <c r="O66" s="131">
        <f>ROUND($O51*'PMS(Table2c+2d+2e)'!O$17,0)</f>
        <v>0</v>
      </c>
      <c r="P66" s="133">
        <f t="shared" si="15"/>
        <v>0</v>
      </c>
    </row>
    <row r="67" spans="2:16" ht="14.25" x14ac:dyDescent="0.15">
      <c r="C67" s="127" t="s">
        <v>205</v>
      </c>
      <c r="D67" s="131">
        <f>+SUM(D55:D66)</f>
        <v>0</v>
      </c>
      <c r="E67" s="131">
        <f t="shared" ref="E67" si="16">+SUM(E55:E66)</f>
        <v>0</v>
      </c>
      <c r="F67" s="131">
        <f t="shared" ref="F67" si="17">+SUM(F55:F66)</f>
        <v>0</v>
      </c>
      <c r="G67" s="131">
        <f t="shared" ref="G67" si="18">+SUM(G55:G66)</f>
        <v>0</v>
      </c>
      <c r="H67" s="131">
        <f t="shared" ref="H67" si="19">+SUM(H55:H66)</f>
        <v>0</v>
      </c>
      <c r="I67" s="131">
        <f t="shared" ref="I67" si="20">+SUM(I55:I66)</f>
        <v>0</v>
      </c>
      <c r="J67" s="131">
        <f t="shared" ref="J67" si="21">+SUM(J55:J66)</f>
        <v>0</v>
      </c>
      <c r="K67" s="131">
        <f t="shared" ref="K67" si="22">+SUM(K55:K66)</f>
        <v>0</v>
      </c>
      <c r="L67" s="131">
        <f t="shared" ref="L67" si="23">+SUM(L55:L66)</f>
        <v>0</v>
      </c>
      <c r="M67" s="131">
        <f t="shared" ref="M67" si="24">+SUM(M55:M66)</f>
        <v>0</v>
      </c>
      <c r="N67" s="131">
        <f t="shared" ref="N67" si="25">+SUM(N55:N66)</f>
        <v>0</v>
      </c>
      <c r="O67" s="131">
        <f t="shared" ref="O67" si="26">+SUM(O55:O66)</f>
        <v>0</v>
      </c>
      <c r="P67" s="133"/>
    </row>
    <row r="69" spans="2:16" ht="15" x14ac:dyDescent="0.15">
      <c r="B69" s="84" t="s">
        <v>128</v>
      </c>
      <c r="D69" s="198" t="s">
        <v>80</v>
      </c>
      <c r="E69" s="198"/>
      <c r="F69" s="198"/>
      <c r="G69" s="198"/>
      <c r="H69" s="198"/>
      <c r="I69" s="198"/>
    </row>
    <row r="70" spans="2:16" ht="30" x14ac:dyDescent="0.15">
      <c r="B70" s="85"/>
      <c r="C70" s="129"/>
      <c r="D70" s="87" t="s">
        <v>69</v>
      </c>
      <c r="E70" s="87" t="s">
        <v>70</v>
      </c>
      <c r="F70" s="88" t="s">
        <v>71</v>
      </c>
      <c r="G70" s="87" t="s">
        <v>72</v>
      </c>
      <c r="H70" s="87" t="s">
        <v>68</v>
      </c>
      <c r="I70" s="89" t="s">
        <v>68</v>
      </c>
      <c r="J70" s="89" t="s">
        <v>68</v>
      </c>
      <c r="K70" s="89" t="s">
        <v>68</v>
      </c>
      <c r="L70" s="89" t="s">
        <v>68</v>
      </c>
      <c r="M70" s="89" t="s">
        <v>68</v>
      </c>
      <c r="N70" s="89" t="s">
        <v>68</v>
      </c>
      <c r="O70" s="87" t="s">
        <v>76</v>
      </c>
      <c r="P70" s="129" t="s">
        <v>406</v>
      </c>
    </row>
    <row r="71" spans="2:16" ht="15" x14ac:dyDescent="0.15">
      <c r="B71" s="197" t="s">
        <v>81</v>
      </c>
      <c r="C71" s="87" t="s">
        <v>69</v>
      </c>
      <c r="D71" s="131">
        <f>ROUND($D67*'PMS(Table2c+2d+2e)'!D$6,0)</f>
        <v>0</v>
      </c>
      <c r="E71" s="131">
        <f>ROUND($D67*'PMS(Table2c+2d+2e)'!E$6,0)</f>
        <v>0</v>
      </c>
      <c r="F71" s="131">
        <f>ROUND($D67*'PMS(Table2c+2d+2e)'!F$6,0)</f>
        <v>0</v>
      </c>
      <c r="G71" s="131">
        <f>ROUND($D67*'PMS(Table2c+2d+2e)'!G$6,0)</f>
        <v>0</v>
      </c>
      <c r="H71" s="131">
        <f>ROUND($D67*'PMS(Table2c+2d+2e)'!H$6,0)</f>
        <v>0</v>
      </c>
      <c r="I71" s="131">
        <f>ROUND($D67*'PMS(Table2c+2d+2e)'!I$6,0)</f>
        <v>0</v>
      </c>
      <c r="J71" s="131">
        <f>ROUND($D67*'PMS(Table2c+2d+2e)'!J$6,0)</f>
        <v>0</v>
      </c>
      <c r="K71" s="131">
        <f>ROUND($D67*'PMS(Table2c+2d+2e)'!K$6,0)</f>
        <v>0</v>
      </c>
      <c r="L71" s="131">
        <f>ROUND($D67*'PMS(Table2c+2d+2e)'!L$6,0)</f>
        <v>0</v>
      </c>
      <c r="M71" s="131">
        <f>ROUND($D67*'PMS(Table2c+2d+2e)'!M$6,0)</f>
        <v>0</v>
      </c>
      <c r="N71" s="131">
        <f>ROUND($D67*'PMS(Table2c+2d+2e)'!N$6,0)</f>
        <v>0</v>
      </c>
      <c r="O71" s="132">
        <f>ROUND($D67*'PMS(Table2c+2d+2e)'!O$6,0)</f>
        <v>0</v>
      </c>
      <c r="P71" s="133">
        <f>SUM(D71:O71)</f>
        <v>0</v>
      </c>
    </row>
    <row r="72" spans="2:16" ht="15" x14ac:dyDescent="0.15">
      <c r="B72" s="197"/>
      <c r="C72" s="87" t="s">
        <v>70</v>
      </c>
      <c r="D72" s="131">
        <f>ROUND($E67*'PMS(Table2c+2d+2e)'!D$7,0)</f>
        <v>0</v>
      </c>
      <c r="E72" s="131">
        <f>ROUND($E67*'PMS(Table2c+2d+2e)'!E$7,0)</f>
        <v>0</v>
      </c>
      <c r="F72" s="131">
        <f>ROUND($E67*'PMS(Table2c+2d+2e)'!F$7,0)</f>
        <v>0</v>
      </c>
      <c r="G72" s="131">
        <f>ROUND($E67*'PMS(Table2c+2d+2e)'!G$7,0)</f>
        <v>0</v>
      </c>
      <c r="H72" s="131">
        <f>ROUND($E67*'PMS(Table2c+2d+2e)'!H$7,0)</f>
        <v>0</v>
      </c>
      <c r="I72" s="131">
        <f>ROUND($E67*'PMS(Table2c+2d+2e)'!I$7,0)</f>
        <v>0</v>
      </c>
      <c r="J72" s="131">
        <f>ROUND($E67*'PMS(Table2c+2d+2e)'!J$7,0)</f>
        <v>0</v>
      </c>
      <c r="K72" s="131">
        <f>ROUND($E67*'PMS(Table2c+2d+2e)'!K$7,0)</f>
        <v>0</v>
      </c>
      <c r="L72" s="131">
        <f>ROUND($E67*'PMS(Table2c+2d+2e)'!L$7,0)</f>
        <v>0</v>
      </c>
      <c r="M72" s="131">
        <f>ROUND($E67*'PMS(Table2c+2d+2e)'!M$7,0)</f>
        <v>0</v>
      </c>
      <c r="N72" s="131">
        <f>ROUND($E67*'PMS(Table2c+2d+2e)'!N$7,0)</f>
        <v>0</v>
      </c>
      <c r="O72" s="132">
        <f>ROUND($E67*'PMS(Table2c+2d+2e)'!O$7,0)</f>
        <v>0</v>
      </c>
      <c r="P72" s="133">
        <f t="shared" ref="P72:P82" si="27">SUM(D72:O72)</f>
        <v>0</v>
      </c>
    </row>
    <row r="73" spans="2:16" ht="15" x14ac:dyDescent="0.15">
      <c r="B73" s="197"/>
      <c r="C73" s="88" t="s">
        <v>71</v>
      </c>
      <c r="D73" s="131">
        <f>ROUND($F67*'PMS(Table2c+2d+2e)'!D$8,0)</f>
        <v>0</v>
      </c>
      <c r="E73" s="131">
        <f>ROUND($F67*'PMS(Table2c+2d+2e)'!E$8,0)</f>
        <v>0</v>
      </c>
      <c r="F73" s="131">
        <f>ROUND($F67*'PMS(Table2c+2d+2e)'!F$8,0)</f>
        <v>0</v>
      </c>
      <c r="G73" s="131">
        <f>ROUND($F67*'PMS(Table2c+2d+2e)'!G$8,0)</f>
        <v>0</v>
      </c>
      <c r="H73" s="131">
        <f>ROUND($F67*'PMS(Table2c+2d+2e)'!H$8,0)</f>
        <v>0</v>
      </c>
      <c r="I73" s="131">
        <f>ROUND($F67*'PMS(Table2c+2d+2e)'!I$8,0)</f>
        <v>0</v>
      </c>
      <c r="J73" s="131">
        <f>ROUND($F67*'PMS(Table2c+2d+2e)'!J$8,0)</f>
        <v>0</v>
      </c>
      <c r="K73" s="131">
        <f>ROUND($F67*'PMS(Table2c+2d+2e)'!K$8,0)</f>
        <v>0</v>
      </c>
      <c r="L73" s="131">
        <f>ROUND($F67*'PMS(Table2c+2d+2e)'!L$8,0)</f>
        <v>0</v>
      </c>
      <c r="M73" s="131">
        <f>ROUND($F67*'PMS(Table2c+2d+2e)'!M$8,0)</f>
        <v>0</v>
      </c>
      <c r="N73" s="131">
        <f>ROUND($F67*'PMS(Table2c+2d+2e)'!N$8,0)</f>
        <v>0</v>
      </c>
      <c r="O73" s="132">
        <f>ROUND($F67*'PMS(Table2c+2d+2e)'!O$8,0)</f>
        <v>0</v>
      </c>
      <c r="P73" s="133">
        <f t="shared" si="27"/>
        <v>0</v>
      </c>
    </row>
    <row r="74" spans="2:16" ht="15" x14ac:dyDescent="0.15">
      <c r="B74" s="197"/>
      <c r="C74" s="87" t="s">
        <v>72</v>
      </c>
      <c r="D74" s="131">
        <f>ROUND($G67*'PMS(Table2c+2d+2e)'!D$9,0)</f>
        <v>0</v>
      </c>
      <c r="E74" s="131">
        <f>ROUND($G67*'PMS(Table2c+2d+2e)'!E$9,0)</f>
        <v>0</v>
      </c>
      <c r="F74" s="131">
        <f>ROUND($G67*'PMS(Table2c+2d+2e)'!F$9,0)</f>
        <v>0</v>
      </c>
      <c r="G74" s="131">
        <f>ROUND($G67*'PMS(Table2c+2d+2e)'!G$9,0)</f>
        <v>0</v>
      </c>
      <c r="H74" s="131">
        <f>ROUND($G67*'PMS(Table2c+2d+2e)'!H$9,0)</f>
        <v>0</v>
      </c>
      <c r="I74" s="131">
        <f>ROUND($G67*'PMS(Table2c+2d+2e)'!I$9,0)</f>
        <v>0</v>
      </c>
      <c r="J74" s="131">
        <f>ROUND($G67*'PMS(Table2c+2d+2e)'!J$9,0)</f>
        <v>0</v>
      </c>
      <c r="K74" s="131">
        <f>ROUND($G67*'PMS(Table2c+2d+2e)'!K$9,0)</f>
        <v>0</v>
      </c>
      <c r="L74" s="131">
        <f>ROUND($G67*'PMS(Table2c+2d+2e)'!L$9,0)</f>
        <v>0</v>
      </c>
      <c r="M74" s="131">
        <f>ROUND($G67*'PMS(Table2c+2d+2e)'!M$9,0)</f>
        <v>0</v>
      </c>
      <c r="N74" s="131">
        <f>ROUND($G67*'PMS(Table2c+2d+2e)'!N$9,0)</f>
        <v>0</v>
      </c>
      <c r="O74" s="132">
        <f>ROUND($G67*'PMS(Table2c+2d+2e)'!O$9,0)</f>
        <v>0</v>
      </c>
      <c r="P74" s="133">
        <f t="shared" si="27"/>
        <v>0</v>
      </c>
    </row>
    <row r="75" spans="2:16" ht="15" x14ac:dyDescent="0.15">
      <c r="B75" s="197"/>
      <c r="C75" s="89" t="s">
        <v>68</v>
      </c>
      <c r="D75" s="131">
        <f>ROUND($H67*'PMS(Table2c+2d+2e)'!D$10,0)</f>
        <v>0</v>
      </c>
      <c r="E75" s="131">
        <f>ROUND($H67*'PMS(Table2c+2d+2e)'!E$10,0)</f>
        <v>0</v>
      </c>
      <c r="F75" s="131">
        <f>ROUND($H67*'PMS(Table2c+2d+2e)'!F$10,0)</f>
        <v>0</v>
      </c>
      <c r="G75" s="131">
        <f>ROUND($H67*'PMS(Table2c+2d+2e)'!G$10,0)</f>
        <v>0</v>
      </c>
      <c r="H75" s="131">
        <f>ROUND($H67*'PMS(Table2c+2d+2e)'!H$10,0)</f>
        <v>0</v>
      </c>
      <c r="I75" s="131">
        <f>ROUND($H67*'PMS(Table2c+2d+2e)'!I$10,0)</f>
        <v>0</v>
      </c>
      <c r="J75" s="131">
        <f>ROUND($H67*'PMS(Table2c+2d+2e)'!J$10,0)</f>
        <v>0</v>
      </c>
      <c r="K75" s="131">
        <f>ROUND($H67*'PMS(Table2c+2d+2e)'!K$10,0)</f>
        <v>0</v>
      </c>
      <c r="L75" s="131">
        <f>ROUND($H67*'PMS(Table2c+2d+2e)'!L$10,0)</f>
        <v>0</v>
      </c>
      <c r="M75" s="131">
        <f>ROUND($H67*'PMS(Table2c+2d+2e)'!M$10,0)</f>
        <v>0</v>
      </c>
      <c r="N75" s="131">
        <f>ROUND($H67*'PMS(Table2c+2d+2e)'!N$10,0)</f>
        <v>0</v>
      </c>
      <c r="O75" s="132">
        <f>ROUND($H67*'PMS(Table2c+2d+2e)'!O$10,0)</f>
        <v>0</v>
      </c>
      <c r="P75" s="133">
        <f t="shared" si="27"/>
        <v>0</v>
      </c>
    </row>
    <row r="76" spans="2:16" ht="15" x14ac:dyDescent="0.15">
      <c r="B76" s="197"/>
      <c r="C76" s="89" t="s">
        <v>68</v>
      </c>
      <c r="D76" s="131">
        <f>ROUND($I67*'PMS(Table2c+2d+2e)'!D$11,0)</f>
        <v>0</v>
      </c>
      <c r="E76" s="131">
        <f>ROUND($I67*'PMS(Table2c+2d+2e)'!E$11,0)</f>
        <v>0</v>
      </c>
      <c r="F76" s="131">
        <f>ROUND($I67*'PMS(Table2c+2d+2e)'!F$11,0)</f>
        <v>0</v>
      </c>
      <c r="G76" s="131">
        <f>ROUND($I67*'PMS(Table2c+2d+2e)'!G$11,0)</f>
        <v>0</v>
      </c>
      <c r="H76" s="131">
        <f>ROUND($I67*'PMS(Table2c+2d+2e)'!H$11,0)</f>
        <v>0</v>
      </c>
      <c r="I76" s="131">
        <f>ROUND($I67*'PMS(Table2c+2d+2e)'!I$11,0)</f>
        <v>0</v>
      </c>
      <c r="J76" s="131">
        <f>ROUND($I67*'PMS(Table2c+2d+2e)'!J$11,0)</f>
        <v>0</v>
      </c>
      <c r="K76" s="131">
        <f>ROUND($I67*'PMS(Table2c+2d+2e)'!K$11,0)</f>
        <v>0</v>
      </c>
      <c r="L76" s="131">
        <f>ROUND($I67*'PMS(Table2c+2d+2e)'!L$11,0)</f>
        <v>0</v>
      </c>
      <c r="M76" s="131">
        <f>ROUND($I67*'PMS(Table2c+2d+2e)'!M$11,0)</f>
        <v>0</v>
      </c>
      <c r="N76" s="131">
        <f>ROUND($I67*'PMS(Table2c+2d+2e)'!N$11,0)</f>
        <v>0</v>
      </c>
      <c r="O76" s="132">
        <f>ROUND($I67*'PMS(Table2c+2d+2e)'!O$11,0)</f>
        <v>0</v>
      </c>
      <c r="P76" s="133">
        <f t="shared" si="27"/>
        <v>0</v>
      </c>
    </row>
    <row r="77" spans="2:16" ht="15" x14ac:dyDescent="0.15">
      <c r="B77" s="197"/>
      <c r="C77" s="89" t="s">
        <v>68</v>
      </c>
      <c r="D77" s="131">
        <f>ROUND($J67*'PMS(Table2c+2d+2e)'!D$12,0)</f>
        <v>0</v>
      </c>
      <c r="E77" s="131">
        <f>ROUND($J67*'PMS(Table2c+2d+2e)'!E$12,0)</f>
        <v>0</v>
      </c>
      <c r="F77" s="131">
        <f>ROUND($J67*'PMS(Table2c+2d+2e)'!F$12,0)</f>
        <v>0</v>
      </c>
      <c r="G77" s="131">
        <f>ROUND($J67*'PMS(Table2c+2d+2e)'!G$12,0)</f>
        <v>0</v>
      </c>
      <c r="H77" s="131">
        <f>ROUND($J67*'PMS(Table2c+2d+2e)'!H$12,0)</f>
        <v>0</v>
      </c>
      <c r="I77" s="131">
        <f>ROUND($J67*'PMS(Table2c+2d+2e)'!I$12,0)</f>
        <v>0</v>
      </c>
      <c r="J77" s="131">
        <f>ROUND($J67*'PMS(Table2c+2d+2e)'!J$12,0)</f>
        <v>0</v>
      </c>
      <c r="K77" s="131">
        <f>ROUND($J67*'PMS(Table2c+2d+2e)'!K$12,0)</f>
        <v>0</v>
      </c>
      <c r="L77" s="131">
        <f>ROUND($J67*'PMS(Table2c+2d+2e)'!L$12,0)</f>
        <v>0</v>
      </c>
      <c r="M77" s="131">
        <f>ROUND($J67*'PMS(Table2c+2d+2e)'!M$12,0)</f>
        <v>0</v>
      </c>
      <c r="N77" s="131">
        <f>ROUND($J67*'PMS(Table2c+2d+2e)'!N$12,0)</f>
        <v>0</v>
      </c>
      <c r="O77" s="132">
        <f>ROUND($J67*'PMS(Table2c+2d+2e)'!O$12,0)</f>
        <v>0</v>
      </c>
      <c r="P77" s="133">
        <f t="shared" si="27"/>
        <v>0</v>
      </c>
    </row>
    <row r="78" spans="2:16" ht="15" x14ac:dyDescent="0.15">
      <c r="B78" s="197"/>
      <c r="C78" s="89" t="s">
        <v>68</v>
      </c>
      <c r="D78" s="131">
        <f>ROUND($K67*'PMS(Table2c+2d+2e)'!D$13,0)</f>
        <v>0</v>
      </c>
      <c r="E78" s="131">
        <f>ROUND($K67*'PMS(Table2c+2d+2e)'!E$13,0)</f>
        <v>0</v>
      </c>
      <c r="F78" s="131">
        <f>ROUND($K67*'PMS(Table2c+2d+2e)'!F$13,0)</f>
        <v>0</v>
      </c>
      <c r="G78" s="131">
        <f>ROUND($K67*'PMS(Table2c+2d+2e)'!G$13,0)</f>
        <v>0</v>
      </c>
      <c r="H78" s="131">
        <f>ROUND($K67*'PMS(Table2c+2d+2e)'!H$13,0)</f>
        <v>0</v>
      </c>
      <c r="I78" s="131">
        <f>ROUND($K67*'PMS(Table2c+2d+2e)'!I$13,0)</f>
        <v>0</v>
      </c>
      <c r="J78" s="131">
        <f>ROUND($K67*'PMS(Table2c+2d+2e)'!J$13,0)</f>
        <v>0</v>
      </c>
      <c r="K78" s="131">
        <f>ROUND($K67*'PMS(Table2c+2d+2e)'!K$13,0)</f>
        <v>0</v>
      </c>
      <c r="L78" s="131">
        <f>ROUND($K67*'PMS(Table2c+2d+2e)'!L$13,0)</f>
        <v>0</v>
      </c>
      <c r="M78" s="131">
        <f>ROUND($K67*'PMS(Table2c+2d+2e)'!M$13,0)</f>
        <v>0</v>
      </c>
      <c r="N78" s="131">
        <f>ROUND($K67*'PMS(Table2c+2d+2e)'!N$13,0)</f>
        <v>0</v>
      </c>
      <c r="O78" s="132">
        <f>ROUND($K67*'PMS(Table2c+2d+2e)'!O$13,0)</f>
        <v>0</v>
      </c>
      <c r="P78" s="133">
        <f t="shared" si="27"/>
        <v>0</v>
      </c>
    </row>
    <row r="79" spans="2:16" ht="15" x14ac:dyDescent="0.15">
      <c r="B79" s="197"/>
      <c r="C79" s="89" t="s">
        <v>68</v>
      </c>
      <c r="D79" s="131">
        <f>ROUND($L67*'PMS(Table2c+2d+2e)'!D$14,0)</f>
        <v>0</v>
      </c>
      <c r="E79" s="131">
        <f>ROUND($L67*'PMS(Table2c+2d+2e)'!E$14,0)</f>
        <v>0</v>
      </c>
      <c r="F79" s="131">
        <f>ROUND($L67*'PMS(Table2c+2d+2e)'!F$14,0)</f>
        <v>0</v>
      </c>
      <c r="G79" s="131">
        <f>ROUND($L67*'PMS(Table2c+2d+2e)'!G$14,0)</f>
        <v>0</v>
      </c>
      <c r="H79" s="131">
        <f>ROUND($L67*'PMS(Table2c+2d+2e)'!H$14,0)</f>
        <v>0</v>
      </c>
      <c r="I79" s="131">
        <f>ROUND($L67*'PMS(Table2c+2d+2e)'!I$14,0)</f>
        <v>0</v>
      </c>
      <c r="J79" s="131">
        <f>ROUND($L67*'PMS(Table2c+2d+2e)'!J$14,0)</f>
        <v>0</v>
      </c>
      <c r="K79" s="131">
        <f>ROUND($L67*'PMS(Table2c+2d+2e)'!K$14,0)</f>
        <v>0</v>
      </c>
      <c r="L79" s="131">
        <f>ROUND($L67*'PMS(Table2c+2d+2e)'!L$14,0)</f>
        <v>0</v>
      </c>
      <c r="M79" s="131">
        <f>ROUND($L67*'PMS(Table2c+2d+2e)'!M$14,0)</f>
        <v>0</v>
      </c>
      <c r="N79" s="131">
        <f>ROUND($L67*'PMS(Table2c+2d+2e)'!N$14,0)</f>
        <v>0</v>
      </c>
      <c r="O79" s="132">
        <f>ROUND($L67*'PMS(Table2c+2d+2e)'!O$14,0)</f>
        <v>0</v>
      </c>
      <c r="P79" s="133">
        <f t="shared" si="27"/>
        <v>0</v>
      </c>
    </row>
    <row r="80" spans="2:16" ht="15" x14ac:dyDescent="0.15">
      <c r="B80" s="197"/>
      <c r="C80" s="89" t="s">
        <v>68</v>
      </c>
      <c r="D80" s="131">
        <f>ROUND($M67*'PMS(Table2c+2d+2e)'!D$15,0)</f>
        <v>0</v>
      </c>
      <c r="E80" s="131">
        <f>ROUND($M67*'PMS(Table2c+2d+2e)'!E$15,0)</f>
        <v>0</v>
      </c>
      <c r="F80" s="131">
        <f>ROUND($M67*'PMS(Table2c+2d+2e)'!F$15,0)</f>
        <v>0</v>
      </c>
      <c r="G80" s="131">
        <f>ROUND($M67*'PMS(Table2c+2d+2e)'!G$15,0)</f>
        <v>0</v>
      </c>
      <c r="H80" s="131">
        <f>ROUND($M67*'PMS(Table2c+2d+2e)'!H$15,0)</f>
        <v>0</v>
      </c>
      <c r="I80" s="131">
        <f>ROUND($M67*'PMS(Table2c+2d+2e)'!I$15,0)</f>
        <v>0</v>
      </c>
      <c r="J80" s="131">
        <f>ROUND($M67*'PMS(Table2c+2d+2e)'!J$15,0)</f>
        <v>0</v>
      </c>
      <c r="K80" s="131">
        <f>ROUND($M67*'PMS(Table2c+2d+2e)'!K$15,0)</f>
        <v>0</v>
      </c>
      <c r="L80" s="131">
        <f>ROUND($M67*'PMS(Table2c+2d+2e)'!L$15,0)</f>
        <v>0</v>
      </c>
      <c r="M80" s="131">
        <f>ROUND($M67*'PMS(Table2c+2d+2e)'!M$15,0)</f>
        <v>0</v>
      </c>
      <c r="N80" s="131">
        <f>ROUND($M67*'PMS(Table2c+2d+2e)'!N$15,0)</f>
        <v>0</v>
      </c>
      <c r="O80" s="132">
        <f>ROUND($M67*'PMS(Table2c+2d+2e)'!O$15,0)</f>
        <v>0</v>
      </c>
      <c r="P80" s="133">
        <f t="shared" si="27"/>
        <v>0</v>
      </c>
    </row>
    <row r="81" spans="2:16" ht="15" x14ac:dyDescent="0.15">
      <c r="B81" s="197"/>
      <c r="C81" s="89" t="s">
        <v>68</v>
      </c>
      <c r="D81" s="131">
        <f>ROUND($N67*'PMS(Table2c+2d+2e)'!D$16,0)</f>
        <v>0</v>
      </c>
      <c r="E81" s="131">
        <f>ROUND($N67*'PMS(Table2c+2d+2e)'!E$16,0)</f>
        <v>0</v>
      </c>
      <c r="F81" s="131">
        <f>ROUND($N67*'PMS(Table2c+2d+2e)'!F$16,0)</f>
        <v>0</v>
      </c>
      <c r="G81" s="131">
        <f>ROUND($N67*'PMS(Table2c+2d+2e)'!G$16,0)</f>
        <v>0</v>
      </c>
      <c r="H81" s="131">
        <f>ROUND($N67*'PMS(Table2c+2d+2e)'!H$16,0)</f>
        <v>0</v>
      </c>
      <c r="I81" s="131">
        <f>ROUND($N67*'PMS(Table2c+2d+2e)'!I$16,0)</f>
        <v>0</v>
      </c>
      <c r="J81" s="131">
        <f>ROUND($N67*'PMS(Table2c+2d+2e)'!J$16,0)</f>
        <v>0</v>
      </c>
      <c r="K81" s="131">
        <f>ROUND($N67*'PMS(Table2c+2d+2e)'!K$16,0)</f>
        <v>0</v>
      </c>
      <c r="L81" s="131">
        <f>ROUND($N67*'PMS(Table2c+2d+2e)'!L$16,0)</f>
        <v>0</v>
      </c>
      <c r="M81" s="131">
        <f>ROUND($N67*'PMS(Table2c+2d+2e)'!M$16,0)</f>
        <v>0</v>
      </c>
      <c r="N81" s="131">
        <f>ROUND($N67*'PMS(Table2c+2d+2e)'!N$16,0)</f>
        <v>0</v>
      </c>
      <c r="O81" s="131">
        <f>ROUND($N67*'PMS(Table2c+2d+2e)'!O$16,0)</f>
        <v>0</v>
      </c>
      <c r="P81" s="133">
        <f t="shared" si="27"/>
        <v>0</v>
      </c>
    </row>
    <row r="82" spans="2:16" ht="15" x14ac:dyDescent="0.15">
      <c r="B82" s="197"/>
      <c r="C82" s="89" t="s">
        <v>68</v>
      </c>
      <c r="D82" s="131">
        <f>ROUND($O67*'PMS(Table2c+2d+2e)'!D$17,0)</f>
        <v>0</v>
      </c>
      <c r="E82" s="131">
        <f>ROUND($O67*'PMS(Table2c+2d+2e)'!E$17,0)</f>
        <v>0</v>
      </c>
      <c r="F82" s="131">
        <f>ROUND($O67*'PMS(Table2c+2d+2e)'!F$17,0)</f>
        <v>0</v>
      </c>
      <c r="G82" s="131">
        <f>ROUND($O67*'PMS(Table2c+2d+2e)'!G$17,0)</f>
        <v>0</v>
      </c>
      <c r="H82" s="131">
        <f>ROUND($O67*'PMS(Table2c+2d+2e)'!H$17,0)</f>
        <v>0</v>
      </c>
      <c r="I82" s="131">
        <f>ROUND($O67*'PMS(Table2c+2d+2e)'!I$17,0)</f>
        <v>0</v>
      </c>
      <c r="J82" s="131">
        <f>ROUND($O67*'PMS(Table2c+2d+2e)'!J$17,0)</f>
        <v>0</v>
      </c>
      <c r="K82" s="131">
        <f>ROUND($O67*'PMS(Table2c+2d+2e)'!K$17,0)</f>
        <v>0</v>
      </c>
      <c r="L82" s="131">
        <f>ROUND($O67*'PMS(Table2c+2d+2e)'!L$17,0)</f>
        <v>0</v>
      </c>
      <c r="M82" s="131">
        <f>ROUND($O67*'PMS(Table2c+2d+2e)'!M$17,0)</f>
        <v>0</v>
      </c>
      <c r="N82" s="131">
        <f>ROUND($O67*'PMS(Table2c+2d+2e)'!N$17,0)</f>
        <v>0</v>
      </c>
      <c r="O82" s="131">
        <f>ROUND($O67*'PMS(Table2c+2d+2e)'!O$17,0)</f>
        <v>0</v>
      </c>
      <c r="P82" s="133">
        <f t="shared" si="27"/>
        <v>0</v>
      </c>
    </row>
    <row r="83" spans="2:16" ht="14.25" x14ac:dyDescent="0.15">
      <c r="C83" s="127" t="s">
        <v>205</v>
      </c>
      <c r="D83" s="131">
        <f>+SUM(D71:D82)</f>
        <v>0</v>
      </c>
      <c r="E83" s="131">
        <f t="shared" ref="E83" si="28">+SUM(E71:E82)</f>
        <v>0</v>
      </c>
      <c r="F83" s="131">
        <f t="shared" ref="F83" si="29">+SUM(F71:F82)</f>
        <v>0</v>
      </c>
      <c r="G83" s="131">
        <f t="shared" ref="G83" si="30">+SUM(G71:G82)</f>
        <v>0</v>
      </c>
      <c r="H83" s="131">
        <f t="shared" ref="H83" si="31">+SUM(H71:H82)</f>
        <v>0</v>
      </c>
      <c r="I83" s="131">
        <f t="shared" ref="I83" si="32">+SUM(I71:I82)</f>
        <v>0</v>
      </c>
      <c r="J83" s="131">
        <f t="shared" ref="J83" si="33">+SUM(J71:J82)</f>
        <v>0</v>
      </c>
      <c r="K83" s="131">
        <f t="shared" ref="K83" si="34">+SUM(K71:K82)</f>
        <v>0</v>
      </c>
      <c r="L83" s="131">
        <f t="shared" ref="L83" si="35">+SUM(L71:L82)</f>
        <v>0</v>
      </c>
      <c r="M83" s="131">
        <f t="shared" ref="M83" si="36">+SUM(M71:M82)</f>
        <v>0</v>
      </c>
      <c r="N83" s="131">
        <f t="shared" ref="N83" si="37">+SUM(N71:N82)</f>
        <v>0</v>
      </c>
      <c r="O83" s="131">
        <f t="shared" ref="O83" si="38">+SUM(O71:O82)</f>
        <v>0</v>
      </c>
      <c r="P83" s="133"/>
    </row>
    <row r="85" spans="2:16" ht="15" x14ac:dyDescent="0.15">
      <c r="B85" s="84" t="s">
        <v>129</v>
      </c>
      <c r="D85" s="198" t="s">
        <v>80</v>
      </c>
      <c r="E85" s="198"/>
      <c r="F85" s="198"/>
      <c r="G85" s="198"/>
      <c r="H85" s="198"/>
      <c r="I85" s="198"/>
    </row>
    <row r="86" spans="2:16" ht="30" x14ac:dyDescent="0.15">
      <c r="B86" s="85"/>
      <c r="C86" s="129"/>
      <c r="D86" s="87" t="s">
        <v>69</v>
      </c>
      <c r="E86" s="87" t="s">
        <v>70</v>
      </c>
      <c r="F86" s="88" t="s">
        <v>71</v>
      </c>
      <c r="G86" s="87" t="s">
        <v>72</v>
      </c>
      <c r="H86" s="87" t="s">
        <v>68</v>
      </c>
      <c r="I86" s="89" t="s">
        <v>68</v>
      </c>
      <c r="J86" s="89" t="s">
        <v>68</v>
      </c>
      <c r="K86" s="89" t="s">
        <v>68</v>
      </c>
      <c r="L86" s="89" t="s">
        <v>68</v>
      </c>
      <c r="M86" s="89" t="s">
        <v>68</v>
      </c>
      <c r="N86" s="89" t="s">
        <v>68</v>
      </c>
      <c r="O86" s="87" t="s">
        <v>76</v>
      </c>
      <c r="P86" s="129" t="s">
        <v>406</v>
      </c>
    </row>
    <row r="87" spans="2:16" ht="15" x14ac:dyDescent="0.15">
      <c r="B87" s="197" t="s">
        <v>81</v>
      </c>
      <c r="C87" s="87" t="s">
        <v>69</v>
      </c>
      <c r="D87" s="131">
        <f>ROUND($D83*'PMS(Table2c+2d+2e)'!D$6,0)</f>
        <v>0</v>
      </c>
      <c r="E87" s="131">
        <f>ROUND($D83*'PMS(Table2c+2d+2e)'!E$6,0)</f>
        <v>0</v>
      </c>
      <c r="F87" s="131">
        <f>ROUND($D83*'PMS(Table2c+2d+2e)'!F$6,0)</f>
        <v>0</v>
      </c>
      <c r="G87" s="131">
        <f>ROUND($D83*'PMS(Table2c+2d+2e)'!G$6,0)</f>
        <v>0</v>
      </c>
      <c r="H87" s="131">
        <f>ROUND($D83*'PMS(Table2c+2d+2e)'!H$6,0)</f>
        <v>0</v>
      </c>
      <c r="I87" s="131">
        <f>ROUND($D83*'PMS(Table2c+2d+2e)'!I$6,0)</f>
        <v>0</v>
      </c>
      <c r="J87" s="131">
        <f>ROUND($D83*'PMS(Table2c+2d+2e)'!J$6,0)</f>
        <v>0</v>
      </c>
      <c r="K87" s="131">
        <f>ROUND($D83*'PMS(Table2c+2d+2e)'!K$6,0)</f>
        <v>0</v>
      </c>
      <c r="L87" s="131">
        <f>ROUND($D83*'PMS(Table2c+2d+2e)'!L$6,0)</f>
        <v>0</v>
      </c>
      <c r="M87" s="131">
        <f>ROUND($D83*'PMS(Table2c+2d+2e)'!M$6,0)</f>
        <v>0</v>
      </c>
      <c r="N87" s="131">
        <f>ROUND($D83*'PMS(Table2c+2d+2e)'!N$6,0)</f>
        <v>0</v>
      </c>
      <c r="O87" s="132">
        <f>ROUND($D83*'PMS(Table2c+2d+2e)'!O$6,0)</f>
        <v>0</v>
      </c>
      <c r="P87" s="133">
        <f>SUM(D87:O87)</f>
        <v>0</v>
      </c>
    </row>
    <row r="88" spans="2:16" ht="15" x14ac:dyDescent="0.15">
      <c r="B88" s="197"/>
      <c r="C88" s="87" t="s">
        <v>70</v>
      </c>
      <c r="D88" s="131">
        <f>ROUND($E83*'PMS(Table2c+2d+2e)'!D$7,0)</f>
        <v>0</v>
      </c>
      <c r="E88" s="131">
        <f>ROUND($E83*'PMS(Table2c+2d+2e)'!E$7,0)</f>
        <v>0</v>
      </c>
      <c r="F88" s="131">
        <f>ROUND($E83*'PMS(Table2c+2d+2e)'!F$7,0)</f>
        <v>0</v>
      </c>
      <c r="G88" s="131">
        <f>ROUND($E83*'PMS(Table2c+2d+2e)'!G$7,0)</f>
        <v>0</v>
      </c>
      <c r="H88" s="131">
        <f>ROUND($E83*'PMS(Table2c+2d+2e)'!H$7,0)</f>
        <v>0</v>
      </c>
      <c r="I88" s="131">
        <f>ROUND($E83*'PMS(Table2c+2d+2e)'!I$7,0)</f>
        <v>0</v>
      </c>
      <c r="J88" s="131">
        <f>ROUND($E83*'PMS(Table2c+2d+2e)'!J$7,0)</f>
        <v>0</v>
      </c>
      <c r="K88" s="131">
        <f>ROUND($E83*'PMS(Table2c+2d+2e)'!K$7,0)</f>
        <v>0</v>
      </c>
      <c r="L88" s="131">
        <f>ROUND($E83*'PMS(Table2c+2d+2e)'!L$7,0)</f>
        <v>0</v>
      </c>
      <c r="M88" s="131">
        <f>ROUND($E83*'PMS(Table2c+2d+2e)'!M$7,0)</f>
        <v>0</v>
      </c>
      <c r="N88" s="131">
        <f>ROUND($E83*'PMS(Table2c+2d+2e)'!N$7,0)</f>
        <v>0</v>
      </c>
      <c r="O88" s="132">
        <f>ROUND($E83*'PMS(Table2c+2d+2e)'!O$7,0)</f>
        <v>0</v>
      </c>
      <c r="P88" s="133">
        <f t="shared" ref="P88:P98" si="39">SUM(D88:O88)</f>
        <v>0</v>
      </c>
    </row>
    <row r="89" spans="2:16" ht="15" x14ac:dyDescent="0.15">
      <c r="B89" s="197"/>
      <c r="C89" s="88" t="s">
        <v>71</v>
      </c>
      <c r="D89" s="131">
        <f>ROUND($F83*'PMS(Table2c+2d+2e)'!D$8,0)</f>
        <v>0</v>
      </c>
      <c r="E89" s="131">
        <f>ROUND($F83*'PMS(Table2c+2d+2e)'!E$8,0)</f>
        <v>0</v>
      </c>
      <c r="F89" s="131">
        <f>ROUND($F83*'PMS(Table2c+2d+2e)'!F$8,0)</f>
        <v>0</v>
      </c>
      <c r="G89" s="131">
        <f>ROUND($F83*'PMS(Table2c+2d+2e)'!G$8,0)</f>
        <v>0</v>
      </c>
      <c r="H89" s="131">
        <f>ROUND($F83*'PMS(Table2c+2d+2e)'!H$8,0)</f>
        <v>0</v>
      </c>
      <c r="I89" s="131">
        <f>ROUND($F83*'PMS(Table2c+2d+2e)'!I$8,0)</f>
        <v>0</v>
      </c>
      <c r="J89" s="131">
        <f>ROUND($F83*'PMS(Table2c+2d+2e)'!J$8,0)</f>
        <v>0</v>
      </c>
      <c r="K89" s="131">
        <f>ROUND($F83*'PMS(Table2c+2d+2e)'!K$8,0)</f>
        <v>0</v>
      </c>
      <c r="L89" s="131">
        <f>ROUND($F83*'PMS(Table2c+2d+2e)'!L$8,0)</f>
        <v>0</v>
      </c>
      <c r="M89" s="131">
        <f>ROUND($F83*'PMS(Table2c+2d+2e)'!M$8,0)</f>
        <v>0</v>
      </c>
      <c r="N89" s="131">
        <f>ROUND($F83*'PMS(Table2c+2d+2e)'!N$8,0)</f>
        <v>0</v>
      </c>
      <c r="O89" s="132">
        <f>ROUND($F83*'PMS(Table2c+2d+2e)'!O$8,0)</f>
        <v>0</v>
      </c>
      <c r="P89" s="133">
        <f t="shared" si="39"/>
        <v>0</v>
      </c>
    </row>
    <row r="90" spans="2:16" ht="15" x14ac:dyDescent="0.15">
      <c r="B90" s="197"/>
      <c r="C90" s="87" t="s">
        <v>72</v>
      </c>
      <c r="D90" s="131">
        <f>ROUND($G83*'PMS(Table2c+2d+2e)'!D$9,0)</f>
        <v>0</v>
      </c>
      <c r="E90" s="131">
        <f>ROUND($G83*'PMS(Table2c+2d+2e)'!E$9,0)</f>
        <v>0</v>
      </c>
      <c r="F90" s="131">
        <f>ROUND($G83*'PMS(Table2c+2d+2e)'!F$9,0)</f>
        <v>0</v>
      </c>
      <c r="G90" s="131">
        <f>ROUND($G83*'PMS(Table2c+2d+2e)'!G$9,0)</f>
        <v>0</v>
      </c>
      <c r="H90" s="131">
        <f>ROUND($G83*'PMS(Table2c+2d+2e)'!H$9,0)</f>
        <v>0</v>
      </c>
      <c r="I90" s="131">
        <f>ROUND($G83*'PMS(Table2c+2d+2e)'!I$9,0)</f>
        <v>0</v>
      </c>
      <c r="J90" s="131">
        <f>ROUND($G83*'PMS(Table2c+2d+2e)'!J$9,0)</f>
        <v>0</v>
      </c>
      <c r="K90" s="131">
        <f>ROUND($G83*'PMS(Table2c+2d+2e)'!K$9,0)</f>
        <v>0</v>
      </c>
      <c r="L90" s="131">
        <f>ROUND($G83*'PMS(Table2c+2d+2e)'!L$9,0)</f>
        <v>0</v>
      </c>
      <c r="M90" s="131">
        <f>ROUND($G83*'PMS(Table2c+2d+2e)'!M$9,0)</f>
        <v>0</v>
      </c>
      <c r="N90" s="131">
        <f>ROUND($G83*'PMS(Table2c+2d+2e)'!N$9,0)</f>
        <v>0</v>
      </c>
      <c r="O90" s="132">
        <f>ROUND($G83*'PMS(Table2c+2d+2e)'!O$9,0)</f>
        <v>0</v>
      </c>
      <c r="P90" s="133">
        <f t="shared" si="39"/>
        <v>0</v>
      </c>
    </row>
    <row r="91" spans="2:16" ht="15" x14ac:dyDescent="0.15">
      <c r="B91" s="197"/>
      <c r="C91" s="89" t="s">
        <v>68</v>
      </c>
      <c r="D91" s="131">
        <f>ROUND($H83*'PMS(Table2c+2d+2e)'!D$10,0)</f>
        <v>0</v>
      </c>
      <c r="E91" s="131">
        <f>ROUND($H83*'PMS(Table2c+2d+2e)'!E$10,0)</f>
        <v>0</v>
      </c>
      <c r="F91" s="131">
        <f>ROUND($H83*'PMS(Table2c+2d+2e)'!F$10,0)</f>
        <v>0</v>
      </c>
      <c r="G91" s="131">
        <f>ROUND($H83*'PMS(Table2c+2d+2e)'!G$10,0)</f>
        <v>0</v>
      </c>
      <c r="H91" s="131">
        <f>ROUND($H83*'PMS(Table2c+2d+2e)'!H$10,0)</f>
        <v>0</v>
      </c>
      <c r="I91" s="131">
        <f>ROUND($H83*'PMS(Table2c+2d+2e)'!I$10,0)</f>
        <v>0</v>
      </c>
      <c r="J91" s="131">
        <f>ROUND($H83*'PMS(Table2c+2d+2e)'!J$10,0)</f>
        <v>0</v>
      </c>
      <c r="K91" s="131">
        <f>ROUND($H83*'PMS(Table2c+2d+2e)'!K$10,0)</f>
        <v>0</v>
      </c>
      <c r="L91" s="131">
        <f>ROUND($H83*'PMS(Table2c+2d+2e)'!L$10,0)</f>
        <v>0</v>
      </c>
      <c r="M91" s="131">
        <f>ROUND($H83*'PMS(Table2c+2d+2e)'!M$10,0)</f>
        <v>0</v>
      </c>
      <c r="N91" s="131">
        <f>ROUND($H83*'PMS(Table2c+2d+2e)'!N$10,0)</f>
        <v>0</v>
      </c>
      <c r="O91" s="132">
        <f>ROUND($H83*'PMS(Table2c+2d+2e)'!O$10,0)</f>
        <v>0</v>
      </c>
      <c r="P91" s="133">
        <f t="shared" si="39"/>
        <v>0</v>
      </c>
    </row>
    <row r="92" spans="2:16" ht="15" x14ac:dyDescent="0.15">
      <c r="B92" s="197"/>
      <c r="C92" s="89" t="s">
        <v>68</v>
      </c>
      <c r="D92" s="131">
        <f>ROUND($I83*'PMS(Table2c+2d+2e)'!D$11,0)</f>
        <v>0</v>
      </c>
      <c r="E92" s="131">
        <f>ROUND($I83*'PMS(Table2c+2d+2e)'!E$11,0)</f>
        <v>0</v>
      </c>
      <c r="F92" s="131">
        <f>ROUND($I83*'PMS(Table2c+2d+2e)'!F$11,0)</f>
        <v>0</v>
      </c>
      <c r="G92" s="131">
        <f>ROUND($I83*'PMS(Table2c+2d+2e)'!G$11,0)</f>
        <v>0</v>
      </c>
      <c r="H92" s="131">
        <f>ROUND($I83*'PMS(Table2c+2d+2e)'!H$11,0)</f>
        <v>0</v>
      </c>
      <c r="I92" s="131">
        <f>ROUND($I83*'PMS(Table2c+2d+2e)'!I$11,0)</f>
        <v>0</v>
      </c>
      <c r="J92" s="131">
        <f>ROUND($I83*'PMS(Table2c+2d+2e)'!J$11,0)</f>
        <v>0</v>
      </c>
      <c r="K92" s="131">
        <f>ROUND($I83*'PMS(Table2c+2d+2e)'!K$11,0)</f>
        <v>0</v>
      </c>
      <c r="L92" s="131">
        <f>ROUND($I83*'PMS(Table2c+2d+2e)'!L$11,0)</f>
        <v>0</v>
      </c>
      <c r="M92" s="131">
        <f>ROUND($I83*'PMS(Table2c+2d+2e)'!M$11,0)</f>
        <v>0</v>
      </c>
      <c r="N92" s="131">
        <f>ROUND($I83*'PMS(Table2c+2d+2e)'!N$11,0)</f>
        <v>0</v>
      </c>
      <c r="O92" s="132">
        <f>ROUND($I83*'PMS(Table2c+2d+2e)'!O$11,0)</f>
        <v>0</v>
      </c>
      <c r="P92" s="133">
        <f t="shared" si="39"/>
        <v>0</v>
      </c>
    </row>
    <row r="93" spans="2:16" ht="15" x14ac:dyDescent="0.15">
      <c r="B93" s="197"/>
      <c r="C93" s="89" t="s">
        <v>68</v>
      </c>
      <c r="D93" s="131">
        <f>ROUND($J83*'PMS(Table2c+2d+2e)'!D$12,0)</f>
        <v>0</v>
      </c>
      <c r="E93" s="131">
        <f>ROUND($J83*'PMS(Table2c+2d+2e)'!E$12,0)</f>
        <v>0</v>
      </c>
      <c r="F93" s="131">
        <f>ROUND($J83*'PMS(Table2c+2d+2e)'!F$12,0)</f>
        <v>0</v>
      </c>
      <c r="G93" s="131">
        <f>ROUND($J83*'PMS(Table2c+2d+2e)'!G$12,0)</f>
        <v>0</v>
      </c>
      <c r="H93" s="131">
        <f>ROUND($J83*'PMS(Table2c+2d+2e)'!H$12,0)</f>
        <v>0</v>
      </c>
      <c r="I93" s="131">
        <f>ROUND($J83*'PMS(Table2c+2d+2e)'!I$12,0)</f>
        <v>0</v>
      </c>
      <c r="J93" s="131">
        <f>ROUND($J83*'PMS(Table2c+2d+2e)'!J$12,0)</f>
        <v>0</v>
      </c>
      <c r="K93" s="131">
        <f>ROUND($J83*'PMS(Table2c+2d+2e)'!K$12,0)</f>
        <v>0</v>
      </c>
      <c r="L93" s="131">
        <f>ROUND($J83*'PMS(Table2c+2d+2e)'!L$12,0)</f>
        <v>0</v>
      </c>
      <c r="M93" s="131">
        <f>ROUND($J83*'PMS(Table2c+2d+2e)'!M$12,0)</f>
        <v>0</v>
      </c>
      <c r="N93" s="131">
        <f>ROUND($J83*'PMS(Table2c+2d+2e)'!N$12,0)</f>
        <v>0</v>
      </c>
      <c r="O93" s="132">
        <f>ROUND($J83*'PMS(Table2c+2d+2e)'!O$12,0)</f>
        <v>0</v>
      </c>
      <c r="P93" s="133">
        <f t="shared" si="39"/>
        <v>0</v>
      </c>
    </row>
    <row r="94" spans="2:16" ht="15" x14ac:dyDescent="0.15">
      <c r="B94" s="197"/>
      <c r="C94" s="89" t="s">
        <v>68</v>
      </c>
      <c r="D94" s="131">
        <f>ROUND($K83*'PMS(Table2c+2d+2e)'!D$13,0)</f>
        <v>0</v>
      </c>
      <c r="E94" s="131">
        <f>ROUND($K83*'PMS(Table2c+2d+2e)'!E$13,0)</f>
        <v>0</v>
      </c>
      <c r="F94" s="131">
        <f>ROUND($K83*'PMS(Table2c+2d+2e)'!F$13,0)</f>
        <v>0</v>
      </c>
      <c r="G94" s="131">
        <f>ROUND($K83*'PMS(Table2c+2d+2e)'!G$13,0)</f>
        <v>0</v>
      </c>
      <c r="H94" s="131">
        <f>ROUND($K83*'PMS(Table2c+2d+2e)'!H$13,0)</f>
        <v>0</v>
      </c>
      <c r="I94" s="131">
        <f>ROUND($K83*'PMS(Table2c+2d+2e)'!I$13,0)</f>
        <v>0</v>
      </c>
      <c r="J94" s="131">
        <f>ROUND($K83*'PMS(Table2c+2d+2e)'!J$13,0)</f>
        <v>0</v>
      </c>
      <c r="K94" s="131">
        <f>ROUND($K83*'PMS(Table2c+2d+2e)'!K$13,0)</f>
        <v>0</v>
      </c>
      <c r="L94" s="131">
        <f>ROUND($K83*'PMS(Table2c+2d+2e)'!L$13,0)</f>
        <v>0</v>
      </c>
      <c r="M94" s="131">
        <f>ROUND($K83*'PMS(Table2c+2d+2e)'!M$13,0)</f>
        <v>0</v>
      </c>
      <c r="N94" s="131">
        <f>ROUND($K83*'PMS(Table2c+2d+2e)'!N$13,0)</f>
        <v>0</v>
      </c>
      <c r="O94" s="132">
        <f>ROUND($K83*'PMS(Table2c+2d+2e)'!O$13,0)</f>
        <v>0</v>
      </c>
      <c r="P94" s="133">
        <f t="shared" si="39"/>
        <v>0</v>
      </c>
    </row>
    <row r="95" spans="2:16" ht="15" x14ac:dyDescent="0.15">
      <c r="B95" s="197"/>
      <c r="C95" s="89" t="s">
        <v>68</v>
      </c>
      <c r="D95" s="131">
        <f>ROUND($L83*'PMS(Table2c+2d+2e)'!D$14,0)</f>
        <v>0</v>
      </c>
      <c r="E95" s="131">
        <f>ROUND($L83*'PMS(Table2c+2d+2e)'!E$14,0)</f>
        <v>0</v>
      </c>
      <c r="F95" s="131">
        <f>ROUND($L83*'PMS(Table2c+2d+2e)'!F$14,0)</f>
        <v>0</v>
      </c>
      <c r="G95" s="131">
        <f>ROUND($L83*'PMS(Table2c+2d+2e)'!G$14,0)</f>
        <v>0</v>
      </c>
      <c r="H95" s="131">
        <f>ROUND($L83*'PMS(Table2c+2d+2e)'!H$14,0)</f>
        <v>0</v>
      </c>
      <c r="I95" s="131">
        <f>ROUND($L83*'PMS(Table2c+2d+2e)'!I$14,0)</f>
        <v>0</v>
      </c>
      <c r="J95" s="131">
        <f>ROUND($L83*'PMS(Table2c+2d+2e)'!J$14,0)</f>
        <v>0</v>
      </c>
      <c r="K95" s="131">
        <f>ROUND($L83*'PMS(Table2c+2d+2e)'!K$14,0)</f>
        <v>0</v>
      </c>
      <c r="L95" s="131">
        <f>ROUND($L83*'PMS(Table2c+2d+2e)'!L$14,0)</f>
        <v>0</v>
      </c>
      <c r="M95" s="131">
        <f>ROUND($L83*'PMS(Table2c+2d+2e)'!M$14,0)</f>
        <v>0</v>
      </c>
      <c r="N95" s="131">
        <f>ROUND($L83*'PMS(Table2c+2d+2e)'!N$14,0)</f>
        <v>0</v>
      </c>
      <c r="O95" s="132">
        <f>ROUND($L83*'PMS(Table2c+2d+2e)'!O$14,0)</f>
        <v>0</v>
      </c>
      <c r="P95" s="133">
        <f t="shared" si="39"/>
        <v>0</v>
      </c>
    </row>
    <row r="96" spans="2:16" ht="15" x14ac:dyDescent="0.15">
      <c r="B96" s="197"/>
      <c r="C96" s="89" t="s">
        <v>68</v>
      </c>
      <c r="D96" s="131">
        <f>ROUND($M83*'PMS(Table2c+2d+2e)'!D$15,0)</f>
        <v>0</v>
      </c>
      <c r="E96" s="131">
        <f>ROUND($M83*'PMS(Table2c+2d+2e)'!E$15,0)</f>
        <v>0</v>
      </c>
      <c r="F96" s="131">
        <f>ROUND($M83*'PMS(Table2c+2d+2e)'!F$15,0)</f>
        <v>0</v>
      </c>
      <c r="G96" s="131">
        <f>ROUND($M83*'PMS(Table2c+2d+2e)'!G$15,0)</f>
        <v>0</v>
      </c>
      <c r="H96" s="131">
        <f>ROUND($M83*'PMS(Table2c+2d+2e)'!H$15,0)</f>
        <v>0</v>
      </c>
      <c r="I96" s="131">
        <f>ROUND($M83*'PMS(Table2c+2d+2e)'!I$15,0)</f>
        <v>0</v>
      </c>
      <c r="J96" s="131">
        <f>ROUND($M83*'PMS(Table2c+2d+2e)'!J$15,0)</f>
        <v>0</v>
      </c>
      <c r="K96" s="131">
        <f>ROUND($M83*'PMS(Table2c+2d+2e)'!K$15,0)</f>
        <v>0</v>
      </c>
      <c r="L96" s="131">
        <f>ROUND($M83*'PMS(Table2c+2d+2e)'!L$15,0)</f>
        <v>0</v>
      </c>
      <c r="M96" s="131">
        <f>ROUND($M83*'PMS(Table2c+2d+2e)'!M$15,0)</f>
        <v>0</v>
      </c>
      <c r="N96" s="131">
        <f>ROUND($M83*'PMS(Table2c+2d+2e)'!N$15,0)</f>
        <v>0</v>
      </c>
      <c r="O96" s="132">
        <f>ROUND($M83*'PMS(Table2c+2d+2e)'!O$15,0)</f>
        <v>0</v>
      </c>
      <c r="P96" s="133">
        <f t="shared" si="39"/>
        <v>0</v>
      </c>
    </row>
    <row r="97" spans="2:16" ht="15" x14ac:dyDescent="0.15">
      <c r="B97" s="197"/>
      <c r="C97" s="89" t="s">
        <v>68</v>
      </c>
      <c r="D97" s="131">
        <f>ROUND($N83*'PMS(Table2c+2d+2e)'!D$16,0)</f>
        <v>0</v>
      </c>
      <c r="E97" s="131">
        <f>ROUND($N83*'PMS(Table2c+2d+2e)'!E$16,0)</f>
        <v>0</v>
      </c>
      <c r="F97" s="131">
        <f>ROUND($N83*'PMS(Table2c+2d+2e)'!F$16,0)</f>
        <v>0</v>
      </c>
      <c r="G97" s="131">
        <f>ROUND($N83*'PMS(Table2c+2d+2e)'!G$16,0)</f>
        <v>0</v>
      </c>
      <c r="H97" s="131">
        <f>ROUND($N83*'PMS(Table2c+2d+2e)'!H$16,0)</f>
        <v>0</v>
      </c>
      <c r="I97" s="131">
        <f>ROUND($N83*'PMS(Table2c+2d+2e)'!I$16,0)</f>
        <v>0</v>
      </c>
      <c r="J97" s="131">
        <f>ROUND($N83*'PMS(Table2c+2d+2e)'!J$16,0)</f>
        <v>0</v>
      </c>
      <c r="K97" s="131">
        <f>ROUND($N83*'PMS(Table2c+2d+2e)'!K$16,0)</f>
        <v>0</v>
      </c>
      <c r="L97" s="131">
        <f>ROUND($N83*'PMS(Table2c+2d+2e)'!L$16,0)</f>
        <v>0</v>
      </c>
      <c r="M97" s="131">
        <f>ROUND($N83*'PMS(Table2c+2d+2e)'!M$16,0)</f>
        <v>0</v>
      </c>
      <c r="N97" s="131">
        <f>ROUND($N83*'PMS(Table2c+2d+2e)'!N$16,0)</f>
        <v>0</v>
      </c>
      <c r="O97" s="131">
        <f>ROUND($N83*'PMS(Table2c+2d+2e)'!O$16,0)</f>
        <v>0</v>
      </c>
      <c r="P97" s="133">
        <f t="shared" si="39"/>
        <v>0</v>
      </c>
    </row>
    <row r="98" spans="2:16" ht="15" x14ac:dyDescent="0.15">
      <c r="B98" s="197"/>
      <c r="C98" s="89" t="s">
        <v>68</v>
      </c>
      <c r="D98" s="131">
        <f>ROUND($O83*'PMS(Table2c+2d+2e)'!D$17,0)</f>
        <v>0</v>
      </c>
      <c r="E98" s="131">
        <f>ROUND($O83*'PMS(Table2c+2d+2e)'!E$17,0)</f>
        <v>0</v>
      </c>
      <c r="F98" s="131">
        <f>ROUND($O83*'PMS(Table2c+2d+2e)'!F$17,0)</f>
        <v>0</v>
      </c>
      <c r="G98" s="131">
        <f>ROUND($O83*'PMS(Table2c+2d+2e)'!G$17,0)</f>
        <v>0</v>
      </c>
      <c r="H98" s="131">
        <f>ROUND($O83*'PMS(Table2c+2d+2e)'!H$17,0)</f>
        <v>0</v>
      </c>
      <c r="I98" s="131">
        <f>ROUND($O83*'PMS(Table2c+2d+2e)'!I$17,0)</f>
        <v>0</v>
      </c>
      <c r="J98" s="131">
        <f>ROUND($O83*'PMS(Table2c+2d+2e)'!J$17,0)</f>
        <v>0</v>
      </c>
      <c r="K98" s="131">
        <f>ROUND($O83*'PMS(Table2c+2d+2e)'!K$17,0)</f>
        <v>0</v>
      </c>
      <c r="L98" s="131">
        <f>ROUND($O83*'PMS(Table2c+2d+2e)'!L$17,0)</f>
        <v>0</v>
      </c>
      <c r="M98" s="131">
        <f>ROUND($O83*'PMS(Table2c+2d+2e)'!M$17,0)</f>
        <v>0</v>
      </c>
      <c r="N98" s="131">
        <f>ROUND($O83*'PMS(Table2c+2d+2e)'!N$17,0)</f>
        <v>0</v>
      </c>
      <c r="O98" s="131">
        <f>ROUND($O83*'PMS(Table2c+2d+2e)'!O$17,0)</f>
        <v>0</v>
      </c>
      <c r="P98" s="133">
        <f t="shared" si="39"/>
        <v>0</v>
      </c>
    </row>
    <row r="99" spans="2:16" ht="14.25" x14ac:dyDescent="0.15">
      <c r="C99" s="127" t="s">
        <v>205</v>
      </c>
      <c r="D99" s="131">
        <f>+SUM(D87:D98)</f>
        <v>0</v>
      </c>
      <c r="E99" s="131">
        <f t="shared" ref="E99" si="40">+SUM(E87:E98)</f>
        <v>0</v>
      </c>
      <c r="F99" s="131">
        <f t="shared" ref="F99" si="41">+SUM(F87:F98)</f>
        <v>0</v>
      </c>
      <c r="G99" s="131">
        <f t="shared" ref="G99" si="42">+SUM(G87:G98)</f>
        <v>0</v>
      </c>
      <c r="H99" s="131">
        <f t="shared" ref="H99" si="43">+SUM(H87:H98)</f>
        <v>0</v>
      </c>
      <c r="I99" s="131">
        <f t="shared" ref="I99" si="44">+SUM(I87:I98)</f>
        <v>0</v>
      </c>
      <c r="J99" s="131">
        <f t="shared" ref="J99" si="45">+SUM(J87:J98)</f>
        <v>0</v>
      </c>
      <c r="K99" s="131">
        <f t="shared" ref="K99" si="46">+SUM(K87:K98)</f>
        <v>0</v>
      </c>
      <c r="L99" s="131">
        <f t="shared" ref="L99" si="47">+SUM(L87:L98)</f>
        <v>0</v>
      </c>
      <c r="M99" s="131">
        <f t="shared" ref="M99" si="48">+SUM(M87:M98)</f>
        <v>0</v>
      </c>
      <c r="N99" s="131">
        <f t="shared" ref="N99" si="49">+SUM(N87:N98)</f>
        <v>0</v>
      </c>
      <c r="O99" s="131">
        <f t="shared" ref="O99" si="50">+SUM(O87:O98)</f>
        <v>0</v>
      </c>
      <c r="P99" s="133"/>
    </row>
    <row r="102" spans="2:16" ht="15" x14ac:dyDescent="0.15">
      <c r="B102" s="95" t="s">
        <v>211</v>
      </c>
    </row>
    <row r="104" spans="2:16" ht="15" x14ac:dyDescent="0.15">
      <c r="B104" s="84" t="s">
        <v>206</v>
      </c>
      <c r="D104" s="198" t="s">
        <v>177</v>
      </c>
      <c r="E104" s="198"/>
      <c r="F104" s="198"/>
      <c r="G104" s="198"/>
      <c r="H104" s="198"/>
      <c r="I104" s="198"/>
      <c r="J104" s="82"/>
    </row>
    <row r="105" spans="2:16" ht="42.75" x14ac:dyDescent="0.15">
      <c r="B105" s="85"/>
      <c r="C105" s="129"/>
      <c r="D105" s="127" t="s">
        <v>187</v>
      </c>
      <c r="E105" s="127" t="s">
        <v>188</v>
      </c>
      <c r="F105" s="128" t="s">
        <v>189</v>
      </c>
      <c r="G105" s="127" t="s">
        <v>190</v>
      </c>
      <c r="H105" s="127" t="s">
        <v>191</v>
      </c>
      <c r="I105" s="127" t="s">
        <v>192</v>
      </c>
      <c r="J105" s="127" t="s">
        <v>193</v>
      </c>
      <c r="K105" s="127" t="s">
        <v>194</v>
      </c>
      <c r="L105" s="127" t="s">
        <v>195</v>
      </c>
      <c r="M105" s="127" t="s">
        <v>196</v>
      </c>
      <c r="N105" s="127" t="s">
        <v>197</v>
      </c>
      <c r="O105" s="130" t="s">
        <v>76</v>
      </c>
      <c r="P105" s="129" t="s">
        <v>205</v>
      </c>
    </row>
    <row r="106" spans="2:16" ht="28.5" x14ac:dyDescent="0.15">
      <c r="B106" s="197" t="s">
        <v>176</v>
      </c>
      <c r="C106" s="127" t="s">
        <v>187</v>
      </c>
      <c r="D106" s="134">
        <f>ROUND(IF(ISNUMBER('PMS(Table2c+2d+2e)'!D$24),D23*'PMS(Table2c+2d+2e)'!D$24),0)</f>
        <v>0</v>
      </c>
      <c r="E106" s="134">
        <f>ROUND(IF(ISNUMBER('PMS(Table2c+2d+2e)'!E$24),E23*'PMS(Table2c+2d+2e)'!E$24),0)</f>
        <v>0</v>
      </c>
      <c r="F106" s="134">
        <f>ROUND(IF(ISNUMBER('PMS(Table2c+2d+2e)'!F$24),F23*'PMS(Table2c+2d+2e)'!F$24),0)</f>
        <v>0</v>
      </c>
      <c r="G106" s="134">
        <f>ROUND(IF(ISNUMBER('PMS(Table2c+2d+2e)'!G$24),G23*'PMS(Table2c+2d+2e)'!G$24),0)</f>
        <v>0</v>
      </c>
      <c r="H106" s="134">
        <f>ROUND(IF(ISNUMBER('PMS(Table2c+2d+2e)'!H$24),H23*'PMS(Table2c+2d+2e)'!H$24),0)</f>
        <v>0</v>
      </c>
      <c r="I106" s="134">
        <f>ROUND(IF(ISNUMBER('PMS(Table2c+2d+2e)'!I$24),I23*'PMS(Table2c+2d+2e)'!I$24),0)</f>
        <v>0</v>
      </c>
      <c r="J106" s="134">
        <f>ROUND(IF(ISNUMBER('PMS(Table2c+2d+2e)'!J$24),J23*'PMS(Table2c+2d+2e)'!J$24),0)</f>
        <v>0</v>
      </c>
      <c r="K106" s="134">
        <f>ROUND(IF(ISNUMBER('PMS(Table2c+2d+2e)'!K$24),K23*'PMS(Table2c+2d+2e)'!K$24),0)</f>
        <v>0</v>
      </c>
      <c r="L106" s="134">
        <f>ROUND(IF(ISNUMBER('PMS(Table2c+2d+2e)'!L$24),L23*'PMS(Table2c+2d+2e)'!L$24),0)</f>
        <v>0</v>
      </c>
      <c r="M106" s="134">
        <f>ROUND(IF(ISNUMBER('PMS(Table2c+2d+2e)'!M$24),M23*'PMS(Table2c+2d+2e)'!M$24),0)</f>
        <v>0</v>
      </c>
      <c r="N106" s="134">
        <f>ROUND(IF(ISNUMBER('PMS(Table2c+2d+2e)'!N$24),N23*'PMS(Table2c+2d+2e)'!N$24),0)</f>
        <v>0</v>
      </c>
      <c r="O106" s="134">
        <f>ROUND(IF(ISNUMBER('PMS(Table2c+2d+2e)'!O$24),O23*'PMS(Table2c+2d+2e)'!O$24),0)</f>
        <v>0</v>
      </c>
      <c r="P106" s="133">
        <f>SUMIF(D106:O106,"&gt;0",D106:O106)</f>
        <v>0</v>
      </c>
    </row>
    <row r="107" spans="2:16" ht="42.75" x14ac:dyDescent="0.15">
      <c r="B107" s="197"/>
      <c r="C107" s="127" t="s">
        <v>188</v>
      </c>
      <c r="D107" s="134">
        <f>ROUND(IF(ISNUMBER('PMS(Table2c+2d+2e)'!D$25),D24*'PMS(Table2c+2d+2e)'!D$25),0)</f>
        <v>0</v>
      </c>
      <c r="E107" s="134">
        <f>ROUND(IF(ISNUMBER('PMS(Table2c+2d+2e)'!E$25),E24*'PMS(Table2c+2d+2e)'!E$25),0)</f>
        <v>0</v>
      </c>
      <c r="F107" s="134">
        <f>ROUND(IF(ISNUMBER('PMS(Table2c+2d+2e)'!F$25),F24*'PMS(Table2c+2d+2e)'!F$25),0)</f>
        <v>0</v>
      </c>
      <c r="G107" s="134">
        <f>ROUND(IF(ISNUMBER('PMS(Table2c+2d+2e)'!G$25),G24*'PMS(Table2c+2d+2e)'!G$25),0)</f>
        <v>0</v>
      </c>
      <c r="H107" s="134">
        <f>ROUND(IF(ISNUMBER('PMS(Table2c+2d+2e)'!H$25),H24*'PMS(Table2c+2d+2e)'!H$25),0)</f>
        <v>0</v>
      </c>
      <c r="I107" s="134">
        <f>ROUND(IF(ISNUMBER('PMS(Table2c+2d+2e)'!I$25),I24*'PMS(Table2c+2d+2e)'!I$25),0)</f>
        <v>0</v>
      </c>
      <c r="J107" s="134">
        <f>ROUND(IF(ISNUMBER('PMS(Table2c+2d+2e)'!J$25),J24*'PMS(Table2c+2d+2e)'!J$25),0)</f>
        <v>0</v>
      </c>
      <c r="K107" s="134">
        <f>ROUND(IF(ISNUMBER('PMS(Table2c+2d+2e)'!K$25),K24*'PMS(Table2c+2d+2e)'!K$25),0)</f>
        <v>0</v>
      </c>
      <c r="L107" s="134">
        <f>ROUND(IF(ISNUMBER('PMS(Table2c+2d+2e)'!L$25),L24*'PMS(Table2c+2d+2e)'!L$25),0)</f>
        <v>0</v>
      </c>
      <c r="M107" s="134">
        <f>ROUND(IF(ISNUMBER('PMS(Table2c+2d+2e)'!M$25),M24*'PMS(Table2c+2d+2e)'!M$25),0)</f>
        <v>0</v>
      </c>
      <c r="N107" s="134">
        <f>ROUND(IF(ISNUMBER('PMS(Table2c+2d+2e)'!N$25),N24*'PMS(Table2c+2d+2e)'!N$25),0)</f>
        <v>0</v>
      </c>
      <c r="O107" s="134">
        <f>ROUND(IF(ISNUMBER('PMS(Table2c+2d+2e)'!O$25),O24*'PMS(Table2c+2d+2e)'!O$25),0)</f>
        <v>0</v>
      </c>
      <c r="P107" s="133">
        <f t="shared" ref="P107:P117" si="51">SUMIF(D107:O107,"&gt;0",D107:O107)</f>
        <v>0</v>
      </c>
    </row>
    <row r="108" spans="2:16" ht="14.25" x14ac:dyDescent="0.15">
      <c r="B108" s="197"/>
      <c r="C108" s="128" t="s">
        <v>189</v>
      </c>
      <c r="D108" s="134">
        <f>ROUND(IF(ISNUMBER('PMS(Table2c+2d+2e)'!D$26),D25*'PMS(Table2c+2d+2e)'!D$26),0)</f>
        <v>0</v>
      </c>
      <c r="E108" s="134">
        <f>ROUND(IF(ISNUMBER('PMS(Table2c+2d+2e)'!E$26),E25*'PMS(Table2c+2d+2e)'!E$26),0)</f>
        <v>0</v>
      </c>
      <c r="F108" s="134">
        <f>ROUND(IF(ISNUMBER('PMS(Table2c+2d+2e)'!F$26),F25*'PMS(Table2c+2d+2e)'!F$26),0)</f>
        <v>0</v>
      </c>
      <c r="G108" s="134">
        <f>ROUND(IF(ISNUMBER('PMS(Table2c+2d+2e)'!G$26),G25*'PMS(Table2c+2d+2e)'!G$26),0)</f>
        <v>0</v>
      </c>
      <c r="H108" s="134">
        <f>ROUND(IF(ISNUMBER('PMS(Table2c+2d+2e)'!H$26),H25*'PMS(Table2c+2d+2e)'!H$26),0)</f>
        <v>0</v>
      </c>
      <c r="I108" s="134">
        <f>ROUND(IF(ISNUMBER('PMS(Table2c+2d+2e)'!I$26),I25*'PMS(Table2c+2d+2e)'!I$26),0)</f>
        <v>0</v>
      </c>
      <c r="J108" s="134">
        <f>ROUND(IF(ISNUMBER('PMS(Table2c+2d+2e)'!J$26),J25*'PMS(Table2c+2d+2e)'!J$26),0)</f>
        <v>0</v>
      </c>
      <c r="K108" s="134">
        <f>ROUND(IF(ISNUMBER('PMS(Table2c+2d+2e)'!K$26),K25*'PMS(Table2c+2d+2e)'!K$26),0)</f>
        <v>0</v>
      </c>
      <c r="L108" s="134">
        <f>ROUND(IF(ISNUMBER('PMS(Table2c+2d+2e)'!L$26),L25*'PMS(Table2c+2d+2e)'!L$26),0)</f>
        <v>0</v>
      </c>
      <c r="M108" s="134">
        <f>ROUND(IF(ISNUMBER('PMS(Table2c+2d+2e)'!M$26),M25*'PMS(Table2c+2d+2e)'!M$26),0)</f>
        <v>0</v>
      </c>
      <c r="N108" s="134">
        <f>ROUND(IF(ISNUMBER('PMS(Table2c+2d+2e)'!N$26),N25*'PMS(Table2c+2d+2e)'!N$26),0)</f>
        <v>0</v>
      </c>
      <c r="O108" s="134">
        <f>ROUND(IF(ISNUMBER('PMS(Table2c+2d+2e)'!O$26),O25*'PMS(Table2c+2d+2e)'!O$26),0)</f>
        <v>0</v>
      </c>
      <c r="P108" s="133">
        <f t="shared" si="51"/>
        <v>0</v>
      </c>
    </row>
    <row r="109" spans="2:16" ht="28.5" x14ac:dyDescent="0.15">
      <c r="B109" s="197"/>
      <c r="C109" s="127" t="s">
        <v>190</v>
      </c>
      <c r="D109" s="134">
        <f>ROUND(IF(ISNUMBER('PMS(Table2c+2d+2e)'!D$27),D26*'PMS(Table2c+2d+2e)'!D$27),0)</f>
        <v>0</v>
      </c>
      <c r="E109" s="134">
        <f>ROUND(IF(ISNUMBER('PMS(Table2c+2d+2e)'!E$27),E26*'PMS(Table2c+2d+2e)'!E$27),0)</f>
        <v>0</v>
      </c>
      <c r="F109" s="134">
        <f>ROUND(IF(ISNUMBER('PMS(Table2c+2d+2e)'!F$27),F26*'PMS(Table2c+2d+2e)'!F$27),0)</f>
        <v>0</v>
      </c>
      <c r="G109" s="134">
        <f>ROUND(IF(ISNUMBER('PMS(Table2c+2d+2e)'!G$27),G26*'PMS(Table2c+2d+2e)'!G$27),0)</f>
        <v>0</v>
      </c>
      <c r="H109" s="134">
        <f>ROUND(IF(ISNUMBER('PMS(Table2c+2d+2e)'!H$27),H26*'PMS(Table2c+2d+2e)'!H$27),0)</f>
        <v>0</v>
      </c>
      <c r="I109" s="134">
        <f>ROUND(IF(ISNUMBER('PMS(Table2c+2d+2e)'!I$27),I26*'PMS(Table2c+2d+2e)'!I$27),0)</f>
        <v>0</v>
      </c>
      <c r="J109" s="134">
        <f>ROUND(IF(ISNUMBER('PMS(Table2c+2d+2e)'!J$27),J26*'PMS(Table2c+2d+2e)'!J$27),0)</f>
        <v>0</v>
      </c>
      <c r="K109" s="134">
        <f>ROUND(IF(ISNUMBER('PMS(Table2c+2d+2e)'!K$27),K26*'PMS(Table2c+2d+2e)'!K$27),0)</f>
        <v>0</v>
      </c>
      <c r="L109" s="134">
        <f>ROUND(IF(ISNUMBER('PMS(Table2c+2d+2e)'!L$27),L26*'PMS(Table2c+2d+2e)'!L$27),0)</f>
        <v>0</v>
      </c>
      <c r="M109" s="134">
        <f>ROUND(IF(ISNUMBER('PMS(Table2c+2d+2e)'!M$27),M26*'PMS(Table2c+2d+2e)'!M$27),0)</f>
        <v>0</v>
      </c>
      <c r="N109" s="134">
        <f>ROUND(IF(ISNUMBER('PMS(Table2c+2d+2e)'!N$27),N26*'PMS(Table2c+2d+2e)'!N$27),0)</f>
        <v>0</v>
      </c>
      <c r="O109" s="134">
        <f>ROUND(IF(ISNUMBER('PMS(Table2c+2d+2e)'!O$27),O26*'PMS(Table2c+2d+2e)'!O$27),0)</f>
        <v>0</v>
      </c>
      <c r="P109" s="133">
        <f t="shared" si="51"/>
        <v>0</v>
      </c>
    </row>
    <row r="110" spans="2:16" ht="14.25" x14ac:dyDescent="0.15">
      <c r="B110" s="197"/>
      <c r="C110" s="129" t="s">
        <v>191</v>
      </c>
      <c r="D110" s="134">
        <f>ROUND(IF(ISNUMBER('PMS(Table2c+2d+2e)'!D$28),D27*'PMS(Table2c+2d+2e)'!D$28),0)</f>
        <v>0</v>
      </c>
      <c r="E110" s="134">
        <f>ROUND(IF(ISNUMBER('PMS(Table2c+2d+2e)'!E$28),E27*'PMS(Table2c+2d+2e)'!E$28),0)</f>
        <v>0</v>
      </c>
      <c r="F110" s="134">
        <f>ROUND(IF(ISNUMBER('PMS(Table2c+2d+2e)'!F$28),F27*'PMS(Table2c+2d+2e)'!F$28),0)</f>
        <v>0</v>
      </c>
      <c r="G110" s="134">
        <f>ROUND(IF(ISNUMBER('PMS(Table2c+2d+2e)'!G$28),G27*'PMS(Table2c+2d+2e)'!G$28),0)</f>
        <v>0</v>
      </c>
      <c r="H110" s="134">
        <f>ROUND(IF(ISNUMBER('PMS(Table2c+2d+2e)'!H$28),H27*'PMS(Table2c+2d+2e)'!H$28),0)</f>
        <v>0</v>
      </c>
      <c r="I110" s="134">
        <f>ROUND(IF(ISNUMBER('PMS(Table2c+2d+2e)'!I$28),I27*'PMS(Table2c+2d+2e)'!I$28),0)</f>
        <v>0</v>
      </c>
      <c r="J110" s="134">
        <f>ROUND(IF(ISNUMBER('PMS(Table2c+2d+2e)'!J$28),J27*'PMS(Table2c+2d+2e)'!J$28),0)</f>
        <v>0</v>
      </c>
      <c r="K110" s="134">
        <f>ROUND(IF(ISNUMBER('PMS(Table2c+2d+2e)'!K$28),K27*'PMS(Table2c+2d+2e)'!K$28),0)</f>
        <v>0</v>
      </c>
      <c r="L110" s="134">
        <f>ROUND(IF(ISNUMBER('PMS(Table2c+2d+2e)'!L$28),L27*'PMS(Table2c+2d+2e)'!L$28),0)</f>
        <v>0</v>
      </c>
      <c r="M110" s="134">
        <f>ROUND(IF(ISNUMBER('PMS(Table2c+2d+2e)'!M$28),M27*'PMS(Table2c+2d+2e)'!M$28),0)</f>
        <v>0</v>
      </c>
      <c r="N110" s="134">
        <f>ROUND(IF(ISNUMBER('PMS(Table2c+2d+2e)'!N$28),N27*'PMS(Table2c+2d+2e)'!N$28),0)</f>
        <v>0</v>
      </c>
      <c r="O110" s="134">
        <f>ROUND(IF(ISNUMBER('PMS(Table2c+2d+2e)'!O$28),O27*'PMS(Table2c+2d+2e)'!O$28),0)</f>
        <v>0</v>
      </c>
      <c r="P110" s="133">
        <f t="shared" si="51"/>
        <v>0</v>
      </c>
    </row>
    <row r="111" spans="2:16" ht="14.25" x14ac:dyDescent="0.15">
      <c r="B111" s="197"/>
      <c r="C111" s="129" t="s">
        <v>192</v>
      </c>
      <c r="D111" s="134">
        <f>ROUND(IF(ISNUMBER('PMS(Table2c+2d+2e)'!D$29),D28*'PMS(Table2c+2d+2e)'!D$29),0)</f>
        <v>0</v>
      </c>
      <c r="E111" s="134">
        <f>ROUND(IF(ISNUMBER('PMS(Table2c+2d+2e)'!E$29),E28*'PMS(Table2c+2d+2e)'!E$29),0)</f>
        <v>0</v>
      </c>
      <c r="F111" s="134">
        <f>ROUND(IF(ISNUMBER('PMS(Table2c+2d+2e)'!F$29),F28*'PMS(Table2c+2d+2e)'!F$29),0)</f>
        <v>0</v>
      </c>
      <c r="G111" s="134">
        <f>ROUND(IF(ISNUMBER('PMS(Table2c+2d+2e)'!G$29),G28*'PMS(Table2c+2d+2e)'!G$29),0)</f>
        <v>0</v>
      </c>
      <c r="H111" s="134">
        <f>ROUND(IF(ISNUMBER('PMS(Table2c+2d+2e)'!H$29),H28*'PMS(Table2c+2d+2e)'!H$29),0)</f>
        <v>0</v>
      </c>
      <c r="I111" s="134">
        <f>ROUND(IF(ISNUMBER('PMS(Table2c+2d+2e)'!I$29),I28*'PMS(Table2c+2d+2e)'!I$29),0)</f>
        <v>0</v>
      </c>
      <c r="J111" s="134">
        <f>ROUND(IF(ISNUMBER('PMS(Table2c+2d+2e)'!J$29),J28*'PMS(Table2c+2d+2e)'!J$29),0)</f>
        <v>0</v>
      </c>
      <c r="K111" s="134">
        <f>ROUND(IF(ISNUMBER('PMS(Table2c+2d+2e)'!K$29),K28*'PMS(Table2c+2d+2e)'!K$29),0)</f>
        <v>0</v>
      </c>
      <c r="L111" s="134">
        <f>ROUND(IF(ISNUMBER('PMS(Table2c+2d+2e)'!L$29),L28*'PMS(Table2c+2d+2e)'!L$29),0)</f>
        <v>0</v>
      </c>
      <c r="M111" s="134">
        <f>ROUND(IF(ISNUMBER('PMS(Table2c+2d+2e)'!M$29),M28*'PMS(Table2c+2d+2e)'!M$29),0)</f>
        <v>0</v>
      </c>
      <c r="N111" s="134">
        <f>ROUND(IF(ISNUMBER('PMS(Table2c+2d+2e)'!N$29),N28*'PMS(Table2c+2d+2e)'!N$29),0)</f>
        <v>0</v>
      </c>
      <c r="O111" s="134">
        <f>ROUND(IF(ISNUMBER('PMS(Table2c+2d+2e)'!O$29),O28*'PMS(Table2c+2d+2e)'!O$29),0)</f>
        <v>0</v>
      </c>
      <c r="P111" s="133">
        <f t="shared" si="51"/>
        <v>0</v>
      </c>
    </row>
    <row r="112" spans="2:16" ht="14.25" x14ac:dyDescent="0.15">
      <c r="B112" s="197"/>
      <c r="C112" s="129" t="s">
        <v>193</v>
      </c>
      <c r="D112" s="134">
        <f>ROUND(IF(ISNUMBER('PMS(Table2c+2d+2e)'!D$30),D29*'PMS(Table2c+2d+2e)'!D$30),0)</f>
        <v>0</v>
      </c>
      <c r="E112" s="134">
        <f>ROUND(IF(ISNUMBER('PMS(Table2c+2d+2e)'!E$30),E29*'PMS(Table2c+2d+2e)'!E$30),0)</f>
        <v>0</v>
      </c>
      <c r="F112" s="134">
        <f>ROUND(IF(ISNUMBER('PMS(Table2c+2d+2e)'!F$30),F29*'PMS(Table2c+2d+2e)'!F$30),0)</f>
        <v>0</v>
      </c>
      <c r="G112" s="134">
        <f>ROUND(IF(ISNUMBER('PMS(Table2c+2d+2e)'!G$30),G29*'PMS(Table2c+2d+2e)'!G$30),0)</f>
        <v>0</v>
      </c>
      <c r="H112" s="134">
        <f>ROUND(IF(ISNUMBER('PMS(Table2c+2d+2e)'!H$30),H29*'PMS(Table2c+2d+2e)'!H$30),0)</f>
        <v>0</v>
      </c>
      <c r="I112" s="134">
        <f>ROUND(IF(ISNUMBER('PMS(Table2c+2d+2e)'!I$30),I29*'PMS(Table2c+2d+2e)'!I$30),0)</f>
        <v>0</v>
      </c>
      <c r="J112" s="134">
        <f>ROUND(IF(ISNUMBER('PMS(Table2c+2d+2e)'!J$30),J29*'PMS(Table2c+2d+2e)'!J$30),0)</f>
        <v>0</v>
      </c>
      <c r="K112" s="134">
        <f>ROUND(IF(ISNUMBER('PMS(Table2c+2d+2e)'!K$30),K29*'PMS(Table2c+2d+2e)'!K$30),0)</f>
        <v>0</v>
      </c>
      <c r="L112" s="134">
        <f>ROUND(IF(ISNUMBER('PMS(Table2c+2d+2e)'!L$30),L29*'PMS(Table2c+2d+2e)'!L$30),0)</f>
        <v>0</v>
      </c>
      <c r="M112" s="134">
        <f>ROUND(IF(ISNUMBER('PMS(Table2c+2d+2e)'!M$30),M29*'PMS(Table2c+2d+2e)'!M$30),0)</f>
        <v>0</v>
      </c>
      <c r="N112" s="134">
        <f>ROUND(IF(ISNUMBER('PMS(Table2c+2d+2e)'!N$30),N29*'PMS(Table2c+2d+2e)'!N$30),0)</f>
        <v>0</v>
      </c>
      <c r="O112" s="134">
        <f>ROUND(IF(ISNUMBER('PMS(Table2c+2d+2e)'!O$30),O29*'PMS(Table2c+2d+2e)'!O$30),0)</f>
        <v>0</v>
      </c>
      <c r="P112" s="133">
        <f t="shared" si="51"/>
        <v>0</v>
      </c>
    </row>
    <row r="113" spans="2:16" ht="14.25" x14ac:dyDescent="0.15">
      <c r="B113" s="197"/>
      <c r="C113" s="129" t="s">
        <v>194</v>
      </c>
      <c r="D113" s="134">
        <f>ROUND(IF(ISNUMBER('PMS(Table2c+2d+2e)'!D$31),D30*'PMS(Table2c+2d+2e)'!D$31),0)</f>
        <v>0</v>
      </c>
      <c r="E113" s="134">
        <f>ROUND(IF(ISNUMBER('PMS(Table2c+2d+2e)'!E$31),E30*'PMS(Table2c+2d+2e)'!E$31),0)</f>
        <v>0</v>
      </c>
      <c r="F113" s="134">
        <f>ROUND(IF(ISNUMBER('PMS(Table2c+2d+2e)'!F$31),F30*'PMS(Table2c+2d+2e)'!F$31),0)</f>
        <v>0</v>
      </c>
      <c r="G113" s="134">
        <f>ROUND(IF(ISNUMBER('PMS(Table2c+2d+2e)'!G$31),G30*'PMS(Table2c+2d+2e)'!G$31),0)</f>
        <v>0</v>
      </c>
      <c r="H113" s="134">
        <f>ROUND(IF(ISNUMBER('PMS(Table2c+2d+2e)'!H$31),H30*'PMS(Table2c+2d+2e)'!H$31),0)</f>
        <v>0</v>
      </c>
      <c r="I113" s="134">
        <f>ROUND(IF(ISNUMBER('PMS(Table2c+2d+2e)'!I$31),I30*'PMS(Table2c+2d+2e)'!I$31),0)</f>
        <v>0</v>
      </c>
      <c r="J113" s="134">
        <f>ROUND(IF(ISNUMBER('PMS(Table2c+2d+2e)'!J$31),J30*'PMS(Table2c+2d+2e)'!J$31),0)</f>
        <v>0</v>
      </c>
      <c r="K113" s="134">
        <f>ROUND(IF(ISNUMBER('PMS(Table2c+2d+2e)'!K$31),K30*'PMS(Table2c+2d+2e)'!K$31),0)</f>
        <v>0</v>
      </c>
      <c r="L113" s="134">
        <f>ROUND(IF(ISNUMBER('PMS(Table2c+2d+2e)'!L$31),L30*'PMS(Table2c+2d+2e)'!L$31),0)</f>
        <v>0</v>
      </c>
      <c r="M113" s="134">
        <f>ROUND(IF(ISNUMBER('PMS(Table2c+2d+2e)'!M$31),M30*'PMS(Table2c+2d+2e)'!M$31),0)</f>
        <v>0</v>
      </c>
      <c r="N113" s="134">
        <f>ROUND(IF(ISNUMBER('PMS(Table2c+2d+2e)'!N$31),N30*'PMS(Table2c+2d+2e)'!N$31),0)</f>
        <v>0</v>
      </c>
      <c r="O113" s="134">
        <f>ROUND(IF(ISNUMBER('PMS(Table2c+2d+2e)'!O$31),O30*'PMS(Table2c+2d+2e)'!O$31),0)</f>
        <v>0</v>
      </c>
      <c r="P113" s="133">
        <f t="shared" si="51"/>
        <v>0</v>
      </c>
    </row>
    <row r="114" spans="2:16" ht="14.25" x14ac:dyDescent="0.15">
      <c r="B114" s="197"/>
      <c r="C114" s="129" t="s">
        <v>195</v>
      </c>
      <c r="D114" s="134">
        <f>ROUND(IF(ISNUMBER('PMS(Table2c+2d+2e)'!D$32),D31*'PMS(Table2c+2d+2e)'!D$32),0)</f>
        <v>0</v>
      </c>
      <c r="E114" s="134">
        <f>ROUND(IF(ISNUMBER('PMS(Table2c+2d+2e)'!E$32),E31*'PMS(Table2c+2d+2e)'!E$32),0)</f>
        <v>0</v>
      </c>
      <c r="F114" s="134">
        <f>ROUND(IF(ISNUMBER('PMS(Table2c+2d+2e)'!F$32),F31*'PMS(Table2c+2d+2e)'!F$32),0)</f>
        <v>0</v>
      </c>
      <c r="G114" s="134">
        <f>ROUND(IF(ISNUMBER('PMS(Table2c+2d+2e)'!G$32),G31*'PMS(Table2c+2d+2e)'!G$32),0)</f>
        <v>0</v>
      </c>
      <c r="H114" s="134">
        <f>ROUND(IF(ISNUMBER('PMS(Table2c+2d+2e)'!H$32),H31*'PMS(Table2c+2d+2e)'!H$32),0)</f>
        <v>0</v>
      </c>
      <c r="I114" s="134">
        <f>ROUND(IF(ISNUMBER('PMS(Table2c+2d+2e)'!I$32),I31*'PMS(Table2c+2d+2e)'!I$32),0)</f>
        <v>0</v>
      </c>
      <c r="J114" s="134">
        <f>ROUND(IF(ISNUMBER('PMS(Table2c+2d+2e)'!J$32),J31*'PMS(Table2c+2d+2e)'!J$32),0)</f>
        <v>0</v>
      </c>
      <c r="K114" s="134">
        <f>ROUND(IF(ISNUMBER('PMS(Table2c+2d+2e)'!K$32),K31*'PMS(Table2c+2d+2e)'!K$32),0)</f>
        <v>0</v>
      </c>
      <c r="L114" s="134">
        <f>ROUND(IF(ISNUMBER('PMS(Table2c+2d+2e)'!L$32),L31*'PMS(Table2c+2d+2e)'!L$32),0)</f>
        <v>0</v>
      </c>
      <c r="M114" s="134">
        <f>ROUND(IF(ISNUMBER('PMS(Table2c+2d+2e)'!M$32),M31*'PMS(Table2c+2d+2e)'!M$32),0)</f>
        <v>0</v>
      </c>
      <c r="N114" s="134">
        <f>ROUND(IF(ISNUMBER('PMS(Table2c+2d+2e)'!N$32),N31*'PMS(Table2c+2d+2e)'!N$32),0)</f>
        <v>0</v>
      </c>
      <c r="O114" s="134">
        <f>ROUND(IF(ISNUMBER('PMS(Table2c+2d+2e)'!O$32),O31*'PMS(Table2c+2d+2e)'!O$32),0)</f>
        <v>0</v>
      </c>
      <c r="P114" s="133">
        <f t="shared" si="51"/>
        <v>0</v>
      </c>
    </row>
    <row r="115" spans="2:16" ht="14.25" x14ac:dyDescent="0.15">
      <c r="B115" s="197"/>
      <c r="C115" s="129" t="s">
        <v>196</v>
      </c>
      <c r="D115" s="134">
        <f>ROUND(IF(ISNUMBER('PMS(Table2c+2d+2e)'!D$33),D32*'PMS(Table2c+2d+2e)'!D$33),0)</f>
        <v>0</v>
      </c>
      <c r="E115" s="134">
        <f>ROUND(IF(ISNUMBER('PMS(Table2c+2d+2e)'!E$33),E32*'PMS(Table2c+2d+2e)'!E$33),0)</f>
        <v>0</v>
      </c>
      <c r="F115" s="134">
        <f>ROUND(IF(ISNUMBER('PMS(Table2c+2d+2e)'!F$33),F32*'PMS(Table2c+2d+2e)'!F$33),0)</f>
        <v>0</v>
      </c>
      <c r="G115" s="134">
        <f>ROUND(IF(ISNUMBER('PMS(Table2c+2d+2e)'!G$33),G32*'PMS(Table2c+2d+2e)'!G$33),0)</f>
        <v>0</v>
      </c>
      <c r="H115" s="134">
        <f>ROUND(IF(ISNUMBER('PMS(Table2c+2d+2e)'!H$33),H32*'PMS(Table2c+2d+2e)'!H$33),0)</f>
        <v>0</v>
      </c>
      <c r="I115" s="134">
        <f>ROUND(IF(ISNUMBER('PMS(Table2c+2d+2e)'!I$33),I32*'PMS(Table2c+2d+2e)'!I$33),0)</f>
        <v>0</v>
      </c>
      <c r="J115" s="134">
        <f>ROUND(IF(ISNUMBER('PMS(Table2c+2d+2e)'!J$33),J32*'PMS(Table2c+2d+2e)'!J$33),0)</f>
        <v>0</v>
      </c>
      <c r="K115" s="134">
        <f>ROUND(IF(ISNUMBER('PMS(Table2c+2d+2e)'!K$33),K32*'PMS(Table2c+2d+2e)'!K$33),0)</f>
        <v>0</v>
      </c>
      <c r="L115" s="134">
        <f>ROUND(IF(ISNUMBER('PMS(Table2c+2d+2e)'!L$33),L32*'PMS(Table2c+2d+2e)'!L$33),0)</f>
        <v>0</v>
      </c>
      <c r="M115" s="134">
        <f>ROUND(IF(ISNUMBER('PMS(Table2c+2d+2e)'!M$33),M32*'PMS(Table2c+2d+2e)'!M$33),0)</f>
        <v>0</v>
      </c>
      <c r="N115" s="134">
        <f>ROUND(IF(ISNUMBER('PMS(Table2c+2d+2e)'!N$33),N32*'PMS(Table2c+2d+2e)'!N$33),0)</f>
        <v>0</v>
      </c>
      <c r="O115" s="134">
        <f>ROUND(IF(ISNUMBER('PMS(Table2c+2d+2e)'!O$33),O32*'PMS(Table2c+2d+2e)'!O$33),0)</f>
        <v>0</v>
      </c>
      <c r="P115" s="133">
        <f t="shared" si="51"/>
        <v>0</v>
      </c>
    </row>
    <row r="116" spans="2:16" ht="14.25" x14ac:dyDescent="0.15">
      <c r="B116" s="197"/>
      <c r="C116" s="129" t="s">
        <v>197</v>
      </c>
      <c r="D116" s="134">
        <f>ROUND(IF(ISNUMBER('PMS(Table2c+2d+2e)'!D$34),D33*'PMS(Table2c+2d+2e)'!D$34),0)</f>
        <v>0</v>
      </c>
      <c r="E116" s="134">
        <f>ROUND(IF(ISNUMBER('PMS(Table2c+2d+2e)'!E$34),E33*'PMS(Table2c+2d+2e)'!E$34),0)</f>
        <v>0</v>
      </c>
      <c r="F116" s="134">
        <f>ROUND(IF(ISNUMBER('PMS(Table2c+2d+2e)'!F$34),F33*'PMS(Table2c+2d+2e)'!F$34),0)</f>
        <v>0</v>
      </c>
      <c r="G116" s="134">
        <f>ROUND(IF(ISNUMBER('PMS(Table2c+2d+2e)'!G$34),G33*'PMS(Table2c+2d+2e)'!G$34),0)</f>
        <v>0</v>
      </c>
      <c r="H116" s="134">
        <f>ROUND(IF(ISNUMBER('PMS(Table2c+2d+2e)'!H$34),H33*'PMS(Table2c+2d+2e)'!H$34),0)</f>
        <v>0</v>
      </c>
      <c r="I116" s="134">
        <f>ROUND(IF(ISNUMBER('PMS(Table2c+2d+2e)'!I$34),I33*'PMS(Table2c+2d+2e)'!I$34),0)</f>
        <v>0</v>
      </c>
      <c r="J116" s="134">
        <f>ROUND(IF(ISNUMBER('PMS(Table2c+2d+2e)'!J$34),J33*'PMS(Table2c+2d+2e)'!J$34),0)</f>
        <v>0</v>
      </c>
      <c r="K116" s="134">
        <f>ROUND(IF(ISNUMBER('PMS(Table2c+2d+2e)'!K$34),K33*'PMS(Table2c+2d+2e)'!K$34),0)</f>
        <v>0</v>
      </c>
      <c r="L116" s="134">
        <f>ROUND(IF(ISNUMBER('PMS(Table2c+2d+2e)'!L$34),L33*'PMS(Table2c+2d+2e)'!L$34),0)</f>
        <v>0</v>
      </c>
      <c r="M116" s="134">
        <f>ROUND(IF(ISNUMBER('PMS(Table2c+2d+2e)'!M$34),M33*'PMS(Table2c+2d+2e)'!M$34),0)</f>
        <v>0</v>
      </c>
      <c r="N116" s="134">
        <f>ROUND(IF(ISNUMBER('PMS(Table2c+2d+2e)'!N$34),N33*'PMS(Table2c+2d+2e)'!N$34),0)</f>
        <v>0</v>
      </c>
      <c r="O116" s="134">
        <f>ROUND(IF(ISNUMBER('PMS(Table2c+2d+2e)'!O$34),O33*'PMS(Table2c+2d+2e)'!O$34),0)</f>
        <v>0</v>
      </c>
      <c r="P116" s="133">
        <f t="shared" si="51"/>
        <v>0</v>
      </c>
    </row>
    <row r="117" spans="2:16" ht="14.25" x14ac:dyDescent="0.15">
      <c r="B117" s="197"/>
      <c r="C117" s="129" t="s">
        <v>198</v>
      </c>
      <c r="D117" s="134">
        <f>ROUND(IF(ISNUMBER('PMS(Table2c+2d+2e)'!D$35),D34*'PMS(Table2c+2d+2e)'!D$35),0)</f>
        <v>0</v>
      </c>
      <c r="E117" s="134">
        <f>ROUND(IF(ISNUMBER('PMS(Table2c+2d+2e)'!E$35),E34*'PMS(Table2c+2d+2e)'!E$35),0)</f>
        <v>0</v>
      </c>
      <c r="F117" s="134">
        <f>ROUND(IF(ISNUMBER('PMS(Table2c+2d+2e)'!F$35),F34*'PMS(Table2c+2d+2e)'!F$35),0)</f>
        <v>0</v>
      </c>
      <c r="G117" s="134">
        <f>ROUND(IF(ISNUMBER('PMS(Table2c+2d+2e)'!G$35),G34*'PMS(Table2c+2d+2e)'!G$35),0)</f>
        <v>0</v>
      </c>
      <c r="H117" s="134">
        <f>ROUND(IF(ISNUMBER('PMS(Table2c+2d+2e)'!H$35),H34*'PMS(Table2c+2d+2e)'!H$35),0)</f>
        <v>0</v>
      </c>
      <c r="I117" s="134">
        <f>ROUND(IF(ISNUMBER('PMS(Table2c+2d+2e)'!I$35),I34*'PMS(Table2c+2d+2e)'!I$35),0)</f>
        <v>0</v>
      </c>
      <c r="J117" s="134">
        <f>ROUND(IF(ISNUMBER('PMS(Table2c+2d+2e)'!J$35),J34*'PMS(Table2c+2d+2e)'!J$35),0)</f>
        <v>0</v>
      </c>
      <c r="K117" s="134">
        <f>ROUND(IF(ISNUMBER('PMS(Table2c+2d+2e)'!K$35),K34*'PMS(Table2c+2d+2e)'!K$35),0)</f>
        <v>0</v>
      </c>
      <c r="L117" s="134">
        <f>ROUND(IF(ISNUMBER('PMS(Table2c+2d+2e)'!L$35),L34*'PMS(Table2c+2d+2e)'!L$35),0)</f>
        <v>0</v>
      </c>
      <c r="M117" s="134">
        <f>ROUND(IF(ISNUMBER('PMS(Table2c+2d+2e)'!M$35),M34*'PMS(Table2c+2d+2e)'!M$35),0)</f>
        <v>0</v>
      </c>
      <c r="N117" s="134">
        <f>ROUND(IF(ISNUMBER('PMS(Table2c+2d+2e)'!N$35),N34*'PMS(Table2c+2d+2e)'!N$35),0)</f>
        <v>0</v>
      </c>
      <c r="O117" s="134">
        <f>ROUND(IF(ISNUMBER('PMS(Table2c+2d+2e)'!O$35),O34*'PMS(Table2c+2d+2e)'!O$35),0)</f>
        <v>0</v>
      </c>
      <c r="P117" s="133">
        <f t="shared" si="51"/>
        <v>0</v>
      </c>
    </row>
    <row r="118" spans="2:16" ht="14.25" x14ac:dyDescent="0.15">
      <c r="C118" s="127" t="s">
        <v>205</v>
      </c>
      <c r="D118" s="131"/>
      <c r="E118" s="131"/>
      <c r="F118" s="131"/>
      <c r="G118" s="131"/>
      <c r="H118" s="131"/>
      <c r="I118" s="131"/>
      <c r="J118" s="131"/>
      <c r="K118" s="131"/>
      <c r="L118" s="131"/>
      <c r="M118" s="131"/>
      <c r="N118" s="131"/>
      <c r="O118" s="131"/>
      <c r="P118" s="133">
        <f>SUM(P106:P117)</f>
        <v>0</v>
      </c>
    </row>
    <row r="120" spans="2:16" ht="15" x14ac:dyDescent="0.15">
      <c r="B120" s="84" t="s">
        <v>207</v>
      </c>
      <c r="D120" s="198" t="s">
        <v>177</v>
      </c>
      <c r="E120" s="198"/>
      <c r="F120" s="198"/>
      <c r="G120" s="198"/>
      <c r="H120" s="198"/>
      <c r="I120" s="198"/>
    </row>
    <row r="121" spans="2:16" ht="42.75" x14ac:dyDescent="0.15">
      <c r="B121" s="85"/>
      <c r="C121" s="129"/>
      <c r="D121" s="127" t="s">
        <v>187</v>
      </c>
      <c r="E121" s="127" t="s">
        <v>188</v>
      </c>
      <c r="F121" s="128" t="s">
        <v>189</v>
      </c>
      <c r="G121" s="127" t="s">
        <v>190</v>
      </c>
      <c r="H121" s="127" t="s">
        <v>191</v>
      </c>
      <c r="I121" s="127" t="s">
        <v>192</v>
      </c>
      <c r="J121" s="127" t="s">
        <v>193</v>
      </c>
      <c r="K121" s="127" t="s">
        <v>194</v>
      </c>
      <c r="L121" s="127" t="s">
        <v>195</v>
      </c>
      <c r="M121" s="127" t="s">
        <v>196</v>
      </c>
      <c r="N121" s="127" t="s">
        <v>197</v>
      </c>
      <c r="O121" s="130" t="s">
        <v>76</v>
      </c>
      <c r="P121" s="129"/>
    </row>
    <row r="122" spans="2:16" ht="28.5" x14ac:dyDescent="0.15">
      <c r="B122" s="197" t="s">
        <v>176</v>
      </c>
      <c r="C122" s="127" t="s">
        <v>187</v>
      </c>
      <c r="D122" s="134">
        <f>ROUND(IF(ISNUMBER('PMS(Table2c+2d+2e)'!D$24),D39*'PMS(Table2c+2d+2e)'!D$24),0)</f>
        <v>0</v>
      </c>
      <c r="E122" s="134">
        <f>ROUND(IF(ISNUMBER('PMS(Table2c+2d+2e)'!E$24),E39*'PMS(Table2c+2d+2e)'!E$24),0)</f>
        <v>0</v>
      </c>
      <c r="F122" s="134">
        <f>ROUND(IF(ISNUMBER('PMS(Table2c+2d+2e)'!F$24),F39*'PMS(Table2c+2d+2e)'!F$24),0)</f>
        <v>0</v>
      </c>
      <c r="G122" s="134">
        <f>ROUND(IF(ISNUMBER('PMS(Table2c+2d+2e)'!G$24),G39*'PMS(Table2c+2d+2e)'!G$24),0)</f>
        <v>0</v>
      </c>
      <c r="H122" s="134">
        <f>ROUND(IF(ISNUMBER('PMS(Table2c+2d+2e)'!H$24),H39*'PMS(Table2c+2d+2e)'!H$24),0)</f>
        <v>0</v>
      </c>
      <c r="I122" s="134">
        <f>ROUND(IF(ISNUMBER('PMS(Table2c+2d+2e)'!I$24),I39*'PMS(Table2c+2d+2e)'!I$24),0)</f>
        <v>0</v>
      </c>
      <c r="J122" s="134">
        <f>ROUND(IF(ISNUMBER('PMS(Table2c+2d+2e)'!J$24),J39*'PMS(Table2c+2d+2e)'!J$24),0)</f>
        <v>0</v>
      </c>
      <c r="K122" s="134">
        <f>ROUND(IF(ISNUMBER('PMS(Table2c+2d+2e)'!K$24),K39*'PMS(Table2c+2d+2e)'!K$24),0)</f>
        <v>0</v>
      </c>
      <c r="L122" s="134">
        <f>ROUND(IF(ISNUMBER('PMS(Table2c+2d+2e)'!L$24),L39*'PMS(Table2c+2d+2e)'!L$24),0)</f>
        <v>0</v>
      </c>
      <c r="M122" s="134">
        <f>ROUND(IF(ISNUMBER('PMS(Table2c+2d+2e)'!M$24),M39*'PMS(Table2c+2d+2e)'!M$24),0)</f>
        <v>0</v>
      </c>
      <c r="N122" s="134">
        <f>ROUND(IF(ISNUMBER('PMS(Table2c+2d+2e)'!N$24),N39*'PMS(Table2c+2d+2e)'!N$24),0)</f>
        <v>0</v>
      </c>
      <c r="O122" s="134">
        <f>ROUND(IF(ISNUMBER('PMS(Table2c+2d+2e)'!O$24),O39*'PMS(Table2c+2d+2e)'!O$24),0)</f>
        <v>0</v>
      </c>
      <c r="P122" s="133">
        <f>SUMIF(D122:O122,"&gt;0",D122:O122)</f>
        <v>0</v>
      </c>
    </row>
    <row r="123" spans="2:16" ht="42.75" x14ac:dyDescent="0.15">
      <c r="B123" s="197"/>
      <c r="C123" s="127" t="s">
        <v>188</v>
      </c>
      <c r="D123" s="134">
        <f>ROUND(IF(ISNUMBER('PMS(Table2c+2d+2e)'!D$25),D40*'PMS(Table2c+2d+2e)'!D$25),0)</f>
        <v>0</v>
      </c>
      <c r="E123" s="134">
        <f>ROUND(IF(ISNUMBER('PMS(Table2c+2d+2e)'!E$25),E40*'PMS(Table2c+2d+2e)'!E$25),0)</f>
        <v>0</v>
      </c>
      <c r="F123" s="134">
        <f>ROUND(IF(ISNUMBER('PMS(Table2c+2d+2e)'!F$25),F40*'PMS(Table2c+2d+2e)'!F$25),0)</f>
        <v>0</v>
      </c>
      <c r="G123" s="134">
        <f>ROUND(IF(ISNUMBER('PMS(Table2c+2d+2e)'!G$25),G40*'PMS(Table2c+2d+2e)'!G$25),0)</f>
        <v>0</v>
      </c>
      <c r="H123" s="134">
        <f>ROUND(IF(ISNUMBER('PMS(Table2c+2d+2e)'!H$25),H40*'PMS(Table2c+2d+2e)'!H$25),0)</f>
        <v>0</v>
      </c>
      <c r="I123" s="134">
        <f>ROUND(IF(ISNUMBER('PMS(Table2c+2d+2e)'!I$25),I40*'PMS(Table2c+2d+2e)'!I$25),0)</f>
        <v>0</v>
      </c>
      <c r="J123" s="134">
        <f>ROUND(IF(ISNUMBER('PMS(Table2c+2d+2e)'!J$25),J40*'PMS(Table2c+2d+2e)'!J$25),0)</f>
        <v>0</v>
      </c>
      <c r="K123" s="134">
        <f>ROUND(IF(ISNUMBER('PMS(Table2c+2d+2e)'!K$25),K40*'PMS(Table2c+2d+2e)'!K$25),0)</f>
        <v>0</v>
      </c>
      <c r="L123" s="134">
        <f>ROUND(IF(ISNUMBER('PMS(Table2c+2d+2e)'!L$25),L40*'PMS(Table2c+2d+2e)'!L$25),0)</f>
        <v>0</v>
      </c>
      <c r="M123" s="134">
        <f>ROUND(IF(ISNUMBER('PMS(Table2c+2d+2e)'!M$25),M40*'PMS(Table2c+2d+2e)'!M$25),0)</f>
        <v>0</v>
      </c>
      <c r="N123" s="134">
        <f>ROUND(IF(ISNUMBER('PMS(Table2c+2d+2e)'!N$25),N40*'PMS(Table2c+2d+2e)'!N$25),0)</f>
        <v>0</v>
      </c>
      <c r="O123" s="134">
        <f>ROUND(IF(ISNUMBER('PMS(Table2c+2d+2e)'!O$25),O40*'PMS(Table2c+2d+2e)'!O$25),0)</f>
        <v>0</v>
      </c>
      <c r="P123" s="133">
        <f t="shared" ref="P123:P133" si="52">SUMIF(D123:O123,"&gt;0",D123:O123)</f>
        <v>0</v>
      </c>
    </row>
    <row r="124" spans="2:16" ht="14.25" x14ac:dyDescent="0.15">
      <c r="B124" s="197"/>
      <c r="C124" s="128" t="s">
        <v>189</v>
      </c>
      <c r="D124" s="134">
        <f>ROUND(IF(ISNUMBER('PMS(Table2c+2d+2e)'!D$26),D41*'PMS(Table2c+2d+2e)'!D$26),0)</f>
        <v>0</v>
      </c>
      <c r="E124" s="134">
        <f>ROUND(IF(ISNUMBER('PMS(Table2c+2d+2e)'!E$26),E41*'PMS(Table2c+2d+2e)'!E$26),0)</f>
        <v>0</v>
      </c>
      <c r="F124" s="134">
        <f>ROUND(IF(ISNUMBER('PMS(Table2c+2d+2e)'!F$26),F41*'PMS(Table2c+2d+2e)'!F$26),0)</f>
        <v>0</v>
      </c>
      <c r="G124" s="134">
        <f>ROUND(IF(ISNUMBER('PMS(Table2c+2d+2e)'!G$26),G41*'PMS(Table2c+2d+2e)'!G$26),0)</f>
        <v>0</v>
      </c>
      <c r="H124" s="134">
        <f>ROUND(IF(ISNUMBER('PMS(Table2c+2d+2e)'!H$26),H41*'PMS(Table2c+2d+2e)'!H$26),0)</f>
        <v>0</v>
      </c>
      <c r="I124" s="134">
        <f>ROUND(IF(ISNUMBER('PMS(Table2c+2d+2e)'!I$26),I41*'PMS(Table2c+2d+2e)'!I$26),0)</f>
        <v>0</v>
      </c>
      <c r="J124" s="134">
        <f>ROUND(IF(ISNUMBER('PMS(Table2c+2d+2e)'!J$26),J41*'PMS(Table2c+2d+2e)'!J$26),0)</f>
        <v>0</v>
      </c>
      <c r="K124" s="134">
        <f>ROUND(IF(ISNUMBER('PMS(Table2c+2d+2e)'!K$26),K41*'PMS(Table2c+2d+2e)'!K$26),0)</f>
        <v>0</v>
      </c>
      <c r="L124" s="134">
        <f>ROUND(IF(ISNUMBER('PMS(Table2c+2d+2e)'!L$26),L41*'PMS(Table2c+2d+2e)'!L$26),0)</f>
        <v>0</v>
      </c>
      <c r="M124" s="134">
        <f>ROUND(IF(ISNUMBER('PMS(Table2c+2d+2e)'!M$26),M41*'PMS(Table2c+2d+2e)'!M$26),0)</f>
        <v>0</v>
      </c>
      <c r="N124" s="134">
        <f>ROUND(IF(ISNUMBER('PMS(Table2c+2d+2e)'!N$26),N41*'PMS(Table2c+2d+2e)'!N$26),0)</f>
        <v>0</v>
      </c>
      <c r="O124" s="134">
        <f>ROUND(IF(ISNUMBER('PMS(Table2c+2d+2e)'!O$26),O41*'PMS(Table2c+2d+2e)'!O$26),0)</f>
        <v>0</v>
      </c>
      <c r="P124" s="133">
        <f t="shared" si="52"/>
        <v>0</v>
      </c>
    </row>
    <row r="125" spans="2:16" ht="28.5" x14ac:dyDescent="0.15">
      <c r="B125" s="197"/>
      <c r="C125" s="127" t="s">
        <v>190</v>
      </c>
      <c r="D125" s="134">
        <f>ROUND(IF(ISNUMBER('PMS(Table2c+2d+2e)'!D$27),D42*'PMS(Table2c+2d+2e)'!D$27),0)</f>
        <v>0</v>
      </c>
      <c r="E125" s="134">
        <f>ROUND(IF(ISNUMBER('PMS(Table2c+2d+2e)'!E$27),E42*'PMS(Table2c+2d+2e)'!E$27),0)</f>
        <v>0</v>
      </c>
      <c r="F125" s="134">
        <f>ROUND(IF(ISNUMBER('PMS(Table2c+2d+2e)'!F$27),F42*'PMS(Table2c+2d+2e)'!F$27),0)</f>
        <v>0</v>
      </c>
      <c r="G125" s="134">
        <f>ROUND(IF(ISNUMBER('PMS(Table2c+2d+2e)'!G$27),G42*'PMS(Table2c+2d+2e)'!G$27),0)</f>
        <v>0</v>
      </c>
      <c r="H125" s="134">
        <f>ROUND(IF(ISNUMBER('PMS(Table2c+2d+2e)'!H$27),H42*'PMS(Table2c+2d+2e)'!H$27),0)</f>
        <v>0</v>
      </c>
      <c r="I125" s="134">
        <f>ROUND(IF(ISNUMBER('PMS(Table2c+2d+2e)'!I$27),I42*'PMS(Table2c+2d+2e)'!I$27),0)</f>
        <v>0</v>
      </c>
      <c r="J125" s="134">
        <f>ROUND(IF(ISNUMBER('PMS(Table2c+2d+2e)'!J$27),J42*'PMS(Table2c+2d+2e)'!J$27),0)</f>
        <v>0</v>
      </c>
      <c r="K125" s="134">
        <f>ROUND(IF(ISNUMBER('PMS(Table2c+2d+2e)'!K$27),K42*'PMS(Table2c+2d+2e)'!K$27),0)</f>
        <v>0</v>
      </c>
      <c r="L125" s="134">
        <f>ROUND(IF(ISNUMBER('PMS(Table2c+2d+2e)'!L$27),L42*'PMS(Table2c+2d+2e)'!L$27),0)</f>
        <v>0</v>
      </c>
      <c r="M125" s="134">
        <f>ROUND(IF(ISNUMBER('PMS(Table2c+2d+2e)'!M$27),M42*'PMS(Table2c+2d+2e)'!M$27),0)</f>
        <v>0</v>
      </c>
      <c r="N125" s="134">
        <f>ROUND(IF(ISNUMBER('PMS(Table2c+2d+2e)'!N$27),N42*'PMS(Table2c+2d+2e)'!N$27),0)</f>
        <v>0</v>
      </c>
      <c r="O125" s="134">
        <f>ROUND(IF(ISNUMBER('PMS(Table2c+2d+2e)'!O$27),O42*'PMS(Table2c+2d+2e)'!O$27),0)</f>
        <v>0</v>
      </c>
      <c r="P125" s="133">
        <f t="shared" si="52"/>
        <v>0</v>
      </c>
    </row>
    <row r="126" spans="2:16" ht="14.25" x14ac:dyDescent="0.15">
      <c r="B126" s="197"/>
      <c r="C126" s="129" t="s">
        <v>191</v>
      </c>
      <c r="D126" s="134">
        <f>ROUND(IF(ISNUMBER('PMS(Table2c+2d+2e)'!D$28),D43*'PMS(Table2c+2d+2e)'!D$28),0)</f>
        <v>0</v>
      </c>
      <c r="E126" s="134">
        <f>ROUND(IF(ISNUMBER('PMS(Table2c+2d+2e)'!E$28),E43*'PMS(Table2c+2d+2e)'!E$28),0)</f>
        <v>0</v>
      </c>
      <c r="F126" s="134">
        <f>ROUND(IF(ISNUMBER('PMS(Table2c+2d+2e)'!F$28),F43*'PMS(Table2c+2d+2e)'!F$28),0)</f>
        <v>0</v>
      </c>
      <c r="G126" s="134">
        <f>ROUND(IF(ISNUMBER('PMS(Table2c+2d+2e)'!G$28),G43*'PMS(Table2c+2d+2e)'!G$28),0)</f>
        <v>0</v>
      </c>
      <c r="H126" s="134">
        <f>ROUND(IF(ISNUMBER('PMS(Table2c+2d+2e)'!H$28),H43*'PMS(Table2c+2d+2e)'!H$28),0)</f>
        <v>0</v>
      </c>
      <c r="I126" s="134">
        <f>ROUND(IF(ISNUMBER('PMS(Table2c+2d+2e)'!I$28),I43*'PMS(Table2c+2d+2e)'!I$28),0)</f>
        <v>0</v>
      </c>
      <c r="J126" s="134">
        <f>ROUND(IF(ISNUMBER('PMS(Table2c+2d+2e)'!J$28),J43*'PMS(Table2c+2d+2e)'!J$28),0)</f>
        <v>0</v>
      </c>
      <c r="K126" s="134">
        <f>ROUND(IF(ISNUMBER('PMS(Table2c+2d+2e)'!K$28),K43*'PMS(Table2c+2d+2e)'!K$28),0)</f>
        <v>0</v>
      </c>
      <c r="L126" s="134">
        <f>ROUND(IF(ISNUMBER('PMS(Table2c+2d+2e)'!L$28),L43*'PMS(Table2c+2d+2e)'!L$28),0)</f>
        <v>0</v>
      </c>
      <c r="M126" s="134">
        <f>ROUND(IF(ISNUMBER('PMS(Table2c+2d+2e)'!M$28),M43*'PMS(Table2c+2d+2e)'!M$28),0)</f>
        <v>0</v>
      </c>
      <c r="N126" s="134">
        <f>ROUND(IF(ISNUMBER('PMS(Table2c+2d+2e)'!N$28),N43*'PMS(Table2c+2d+2e)'!N$28),0)</f>
        <v>0</v>
      </c>
      <c r="O126" s="134">
        <f>ROUND(IF(ISNUMBER('PMS(Table2c+2d+2e)'!O$28),O43*'PMS(Table2c+2d+2e)'!O$28),0)</f>
        <v>0</v>
      </c>
      <c r="P126" s="133">
        <f t="shared" si="52"/>
        <v>0</v>
      </c>
    </row>
    <row r="127" spans="2:16" ht="14.25" x14ac:dyDescent="0.15">
      <c r="B127" s="197"/>
      <c r="C127" s="129" t="s">
        <v>192</v>
      </c>
      <c r="D127" s="134">
        <f>ROUND(IF(ISNUMBER('PMS(Table2c+2d+2e)'!D$29),D44*'PMS(Table2c+2d+2e)'!D$29),0)</f>
        <v>0</v>
      </c>
      <c r="E127" s="134">
        <f>ROUND(IF(ISNUMBER('PMS(Table2c+2d+2e)'!E$29),E44*'PMS(Table2c+2d+2e)'!E$29),0)</f>
        <v>0</v>
      </c>
      <c r="F127" s="134">
        <f>ROUND(IF(ISNUMBER('PMS(Table2c+2d+2e)'!F$29),F44*'PMS(Table2c+2d+2e)'!F$29),0)</f>
        <v>0</v>
      </c>
      <c r="G127" s="134">
        <f>ROUND(IF(ISNUMBER('PMS(Table2c+2d+2e)'!G$29),G44*'PMS(Table2c+2d+2e)'!G$29),0)</f>
        <v>0</v>
      </c>
      <c r="H127" s="134">
        <f>ROUND(IF(ISNUMBER('PMS(Table2c+2d+2e)'!H$29),H44*'PMS(Table2c+2d+2e)'!H$29),0)</f>
        <v>0</v>
      </c>
      <c r="I127" s="134">
        <f>ROUND(IF(ISNUMBER('PMS(Table2c+2d+2e)'!I$29),I44*'PMS(Table2c+2d+2e)'!I$29),0)</f>
        <v>0</v>
      </c>
      <c r="J127" s="134">
        <f>ROUND(IF(ISNUMBER('PMS(Table2c+2d+2e)'!J$29),J44*'PMS(Table2c+2d+2e)'!J$29),0)</f>
        <v>0</v>
      </c>
      <c r="K127" s="134">
        <f>ROUND(IF(ISNUMBER('PMS(Table2c+2d+2e)'!K$29),K44*'PMS(Table2c+2d+2e)'!K$29),0)</f>
        <v>0</v>
      </c>
      <c r="L127" s="134">
        <f>ROUND(IF(ISNUMBER('PMS(Table2c+2d+2e)'!L$29),L44*'PMS(Table2c+2d+2e)'!L$29),0)</f>
        <v>0</v>
      </c>
      <c r="M127" s="134">
        <f>ROUND(IF(ISNUMBER('PMS(Table2c+2d+2e)'!M$29),M44*'PMS(Table2c+2d+2e)'!M$29),0)</f>
        <v>0</v>
      </c>
      <c r="N127" s="134">
        <f>ROUND(IF(ISNUMBER('PMS(Table2c+2d+2e)'!N$29),N44*'PMS(Table2c+2d+2e)'!N$29),0)</f>
        <v>0</v>
      </c>
      <c r="O127" s="134">
        <f>ROUND(IF(ISNUMBER('PMS(Table2c+2d+2e)'!O$29),O44*'PMS(Table2c+2d+2e)'!O$29),0)</f>
        <v>0</v>
      </c>
      <c r="P127" s="133">
        <f t="shared" si="52"/>
        <v>0</v>
      </c>
    </row>
    <row r="128" spans="2:16" ht="14.25" x14ac:dyDescent="0.15">
      <c r="B128" s="197"/>
      <c r="C128" s="129" t="s">
        <v>193</v>
      </c>
      <c r="D128" s="134">
        <f>ROUND(IF(ISNUMBER('PMS(Table2c+2d+2e)'!D$30),D45*'PMS(Table2c+2d+2e)'!D$30),0)</f>
        <v>0</v>
      </c>
      <c r="E128" s="134">
        <f>ROUND(IF(ISNUMBER('PMS(Table2c+2d+2e)'!E$30),E45*'PMS(Table2c+2d+2e)'!E$30),0)</f>
        <v>0</v>
      </c>
      <c r="F128" s="134">
        <f>ROUND(IF(ISNUMBER('PMS(Table2c+2d+2e)'!F$30),F45*'PMS(Table2c+2d+2e)'!F$30),0)</f>
        <v>0</v>
      </c>
      <c r="G128" s="134">
        <f>ROUND(IF(ISNUMBER('PMS(Table2c+2d+2e)'!G$30),G45*'PMS(Table2c+2d+2e)'!G$30),0)</f>
        <v>0</v>
      </c>
      <c r="H128" s="134">
        <f>ROUND(IF(ISNUMBER('PMS(Table2c+2d+2e)'!H$30),H45*'PMS(Table2c+2d+2e)'!H$30),0)</f>
        <v>0</v>
      </c>
      <c r="I128" s="134">
        <f>ROUND(IF(ISNUMBER('PMS(Table2c+2d+2e)'!I$30),I45*'PMS(Table2c+2d+2e)'!I$30),0)</f>
        <v>0</v>
      </c>
      <c r="J128" s="134">
        <f>ROUND(IF(ISNUMBER('PMS(Table2c+2d+2e)'!J$30),J45*'PMS(Table2c+2d+2e)'!J$30),0)</f>
        <v>0</v>
      </c>
      <c r="K128" s="134">
        <f>ROUND(IF(ISNUMBER('PMS(Table2c+2d+2e)'!K$30),K45*'PMS(Table2c+2d+2e)'!K$30),0)</f>
        <v>0</v>
      </c>
      <c r="L128" s="134">
        <f>ROUND(IF(ISNUMBER('PMS(Table2c+2d+2e)'!L$30),L45*'PMS(Table2c+2d+2e)'!L$30),0)</f>
        <v>0</v>
      </c>
      <c r="M128" s="134">
        <f>ROUND(IF(ISNUMBER('PMS(Table2c+2d+2e)'!M$30),M45*'PMS(Table2c+2d+2e)'!M$30),0)</f>
        <v>0</v>
      </c>
      <c r="N128" s="134">
        <f>ROUND(IF(ISNUMBER('PMS(Table2c+2d+2e)'!N$30),N45*'PMS(Table2c+2d+2e)'!N$30),0)</f>
        <v>0</v>
      </c>
      <c r="O128" s="134">
        <f>ROUND(IF(ISNUMBER('PMS(Table2c+2d+2e)'!O$30),O45*'PMS(Table2c+2d+2e)'!O$30),0)</f>
        <v>0</v>
      </c>
      <c r="P128" s="133">
        <f t="shared" si="52"/>
        <v>0</v>
      </c>
    </row>
    <row r="129" spans="2:16" ht="14.25" x14ac:dyDescent="0.15">
      <c r="B129" s="197"/>
      <c r="C129" s="129" t="s">
        <v>194</v>
      </c>
      <c r="D129" s="134">
        <f>ROUND(IF(ISNUMBER('PMS(Table2c+2d+2e)'!D$31),D46*'PMS(Table2c+2d+2e)'!D$31),0)</f>
        <v>0</v>
      </c>
      <c r="E129" s="134">
        <f>ROUND(IF(ISNUMBER('PMS(Table2c+2d+2e)'!E$31),E46*'PMS(Table2c+2d+2e)'!E$31),0)</f>
        <v>0</v>
      </c>
      <c r="F129" s="134">
        <f>ROUND(IF(ISNUMBER('PMS(Table2c+2d+2e)'!F$31),F46*'PMS(Table2c+2d+2e)'!F$31),0)</f>
        <v>0</v>
      </c>
      <c r="G129" s="134">
        <f>ROUND(IF(ISNUMBER('PMS(Table2c+2d+2e)'!G$31),G46*'PMS(Table2c+2d+2e)'!G$31),0)</f>
        <v>0</v>
      </c>
      <c r="H129" s="134">
        <f>ROUND(IF(ISNUMBER('PMS(Table2c+2d+2e)'!H$31),H46*'PMS(Table2c+2d+2e)'!H$31),0)</f>
        <v>0</v>
      </c>
      <c r="I129" s="134">
        <f>ROUND(IF(ISNUMBER('PMS(Table2c+2d+2e)'!I$31),I46*'PMS(Table2c+2d+2e)'!I$31),0)</f>
        <v>0</v>
      </c>
      <c r="J129" s="134">
        <f>ROUND(IF(ISNUMBER('PMS(Table2c+2d+2e)'!J$31),J46*'PMS(Table2c+2d+2e)'!J$31),0)</f>
        <v>0</v>
      </c>
      <c r="K129" s="134">
        <f>ROUND(IF(ISNUMBER('PMS(Table2c+2d+2e)'!K$31),K46*'PMS(Table2c+2d+2e)'!K$31),0)</f>
        <v>0</v>
      </c>
      <c r="L129" s="134">
        <f>ROUND(IF(ISNUMBER('PMS(Table2c+2d+2e)'!L$31),L46*'PMS(Table2c+2d+2e)'!L$31),0)</f>
        <v>0</v>
      </c>
      <c r="M129" s="134">
        <f>ROUND(IF(ISNUMBER('PMS(Table2c+2d+2e)'!M$31),M46*'PMS(Table2c+2d+2e)'!M$31),0)</f>
        <v>0</v>
      </c>
      <c r="N129" s="134">
        <f>ROUND(IF(ISNUMBER('PMS(Table2c+2d+2e)'!N$31),N46*'PMS(Table2c+2d+2e)'!N$31),0)</f>
        <v>0</v>
      </c>
      <c r="O129" s="134">
        <f>ROUND(IF(ISNUMBER('PMS(Table2c+2d+2e)'!O$31),O46*'PMS(Table2c+2d+2e)'!O$31),0)</f>
        <v>0</v>
      </c>
      <c r="P129" s="133">
        <f t="shared" si="52"/>
        <v>0</v>
      </c>
    </row>
    <row r="130" spans="2:16" ht="14.25" x14ac:dyDescent="0.15">
      <c r="B130" s="197"/>
      <c r="C130" s="129" t="s">
        <v>195</v>
      </c>
      <c r="D130" s="134">
        <f>ROUND(IF(ISNUMBER('PMS(Table2c+2d+2e)'!D$32),D47*'PMS(Table2c+2d+2e)'!D$32),0)</f>
        <v>0</v>
      </c>
      <c r="E130" s="134">
        <f>ROUND(IF(ISNUMBER('PMS(Table2c+2d+2e)'!E$32),E47*'PMS(Table2c+2d+2e)'!E$32),0)</f>
        <v>0</v>
      </c>
      <c r="F130" s="134">
        <f>ROUND(IF(ISNUMBER('PMS(Table2c+2d+2e)'!F$32),F47*'PMS(Table2c+2d+2e)'!F$32),0)</f>
        <v>0</v>
      </c>
      <c r="G130" s="134">
        <f>ROUND(IF(ISNUMBER('PMS(Table2c+2d+2e)'!G$32),G47*'PMS(Table2c+2d+2e)'!G$32),0)</f>
        <v>0</v>
      </c>
      <c r="H130" s="134">
        <f>ROUND(IF(ISNUMBER('PMS(Table2c+2d+2e)'!H$32),H47*'PMS(Table2c+2d+2e)'!H$32),0)</f>
        <v>0</v>
      </c>
      <c r="I130" s="134">
        <f>ROUND(IF(ISNUMBER('PMS(Table2c+2d+2e)'!I$32),I47*'PMS(Table2c+2d+2e)'!I$32),0)</f>
        <v>0</v>
      </c>
      <c r="J130" s="134">
        <f>ROUND(IF(ISNUMBER('PMS(Table2c+2d+2e)'!J$32),J47*'PMS(Table2c+2d+2e)'!J$32),0)</f>
        <v>0</v>
      </c>
      <c r="K130" s="134">
        <f>ROUND(IF(ISNUMBER('PMS(Table2c+2d+2e)'!K$32),K47*'PMS(Table2c+2d+2e)'!K$32),0)</f>
        <v>0</v>
      </c>
      <c r="L130" s="134">
        <f>ROUND(IF(ISNUMBER('PMS(Table2c+2d+2e)'!L$32),L47*'PMS(Table2c+2d+2e)'!L$32),0)</f>
        <v>0</v>
      </c>
      <c r="M130" s="134">
        <f>ROUND(IF(ISNUMBER('PMS(Table2c+2d+2e)'!M$32),M47*'PMS(Table2c+2d+2e)'!M$32),0)</f>
        <v>0</v>
      </c>
      <c r="N130" s="134">
        <f>ROUND(IF(ISNUMBER('PMS(Table2c+2d+2e)'!N$32),N47*'PMS(Table2c+2d+2e)'!N$32),0)</f>
        <v>0</v>
      </c>
      <c r="O130" s="134">
        <f>ROUND(IF(ISNUMBER('PMS(Table2c+2d+2e)'!O$32),O47*'PMS(Table2c+2d+2e)'!O$32),0)</f>
        <v>0</v>
      </c>
      <c r="P130" s="133">
        <f t="shared" si="52"/>
        <v>0</v>
      </c>
    </row>
    <row r="131" spans="2:16" ht="14.25" x14ac:dyDescent="0.15">
      <c r="B131" s="197"/>
      <c r="C131" s="129" t="s">
        <v>196</v>
      </c>
      <c r="D131" s="134">
        <f>ROUND(IF(ISNUMBER('PMS(Table2c+2d+2e)'!D$33),D48*'PMS(Table2c+2d+2e)'!D$33),0)</f>
        <v>0</v>
      </c>
      <c r="E131" s="134">
        <f>ROUND(IF(ISNUMBER('PMS(Table2c+2d+2e)'!E$33),E48*'PMS(Table2c+2d+2e)'!E$33),0)</f>
        <v>0</v>
      </c>
      <c r="F131" s="134">
        <f>ROUND(IF(ISNUMBER('PMS(Table2c+2d+2e)'!F$33),F48*'PMS(Table2c+2d+2e)'!F$33),0)</f>
        <v>0</v>
      </c>
      <c r="G131" s="134">
        <f>ROUND(IF(ISNUMBER('PMS(Table2c+2d+2e)'!G$33),G48*'PMS(Table2c+2d+2e)'!G$33),0)</f>
        <v>0</v>
      </c>
      <c r="H131" s="134">
        <f>ROUND(IF(ISNUMBER('PMS(Table2c+2d+2e)'!H$33),H48*'PMS(Table2c+2d+2e)'!H$33),0)</f>
        <v>0</v>
      </c>
      <c r="I131" s="134">
        <f>ROUND(IF(ISNUMBER('PMS(Table2c+2d+2e)'!I$33),I48*'PMS(Table2c+2d+2e)'!I$33),0)</f>
        <v>0</v>
      </c>
      <c r="J131" s="134">
        <f>ROUND(IF(ISNUMBER('PMS(Table2c+2d+2e)'!J$33),J48*'PMS(Table2c+2d+2e)'!J$33),0)</f>
        <v>0</v>
      </c>
      <c r="K131" s="134">
        <f>ROUND(IF(ISNUMBER('PMS(Table2c+2d+2e)'!K$33),K48*'PMS(Table2c+2d+2e)'!K$33),0)</f>
        <v>0</v>
      </c>
      <c r="L131" s="134">
        <f>ROUND(IF(ISNUMBER('PMS(Table2c+2d+2e)'!L$33),L48*'PMS(Table2c+2d+2e)'!L$33),0)</f>
        <v>0</v>
      </c>
      <c r="M131" s="134">
        <f>ROUND(IF(ISNUMBER('PMS(Table2c+2d+2e)'!M$33),M48*'PMS(Table2c+2d+2e)'!M$33),0)</f>
        <v>0</v>
      </c>
      <c r="N131" s="134">
        <f>ROUND(IF(ISNUMBER('PMS(Table2c+2d+2e)'!N$33),N48*'PMS(Table2c+2d+2e)'!N$33),0)</f>
        <v>0</v>
      </c>
      <c r="O131" s="134">
        <f>ROUND(IF(ISNUMBER('PMS(Table2c+2d+2e)'!O$33),O48*'PMS(Table2c+2d+2e)'!O$33),0)</f>
        <v>0</v>
      </c>
      <c r="P131" s="133">
        <f t="shared" si="52"/>
        <v>0</v>
      </c>
    </row>
    <row r="132" spans="2:16" ht="14.25" x14ac:dyDescent="0.15">
      <c r="B132" s="197"/>
      <c r="C132" s="129" t="s">
        <v>197</v>
      </c>
      <c r="D132" s="134">
        <f>ROUND(IF(ISNUMBER('PMS(Table2c+2d+2e)'!D$34),D49*'PMS(Table2c+2d+2e)'!D$34),0)</f>
        <v>0</v>
      </c>
      <c r="E132" s="134">
        <f>ROUND(IF(ISNUMBER('PMS(Table2c+2d+2e)'!E$34),E49*'PMS(Table2c+2d+2e)'!E$34),0)</f>
        <v>0</v>
      </c>
      <c r="F132" s="134">
        <f>ROUND(IF(ISNUMBER('PMS(Table2c+2d+2e)'!F$34),F49*'PMS(Table2c+2d+2e)'!F$34),0)</f>
        <v>0</v>
      </c>
      <c r="G132" s="134">
        <f>ROUND(IF(ISNUMBER('PMS(Table2c+2d+2e)'!G$34),G49*'PMS(Table2c+2d+2e)'!G$34),0)</f>
        <v>0</v>
      </c>
      <c r="H132" s="134">
        <f>ROUND(IF(ISNUMBER('PMS(Table2c+2d+2e)'!H$34),H49*'PMS(Table2c+2d+2e)'!H$34),0)</f>
        <v>0</v>
      </c>
      <c r="I132" s="134">
        <f>ROUND(IF(ISNUMBER('PMS(Table2c+2d+2e)'!I$34),I49*'PMS(Table2c+2d+2e)'!I$34),0)</f>
        <v>0</v>
      </c>
      <c r="J132" s="134">
        <f>ROUND(IF(ISNUMBER('PMS(Table2c+2d+2e)'!J$34),J49*'PMS(Table2c+2d+2e)'!J$34),0)</f>
        <v>0</v>
      </c>
      <c r="K132" s="134">
        <f>ROUND(IF(ISNUMBER('PMS(Table2c+2d+2e)'!K$34),K49*'PMS(Table2c+2d+2e)'!K$34),0)</f>
        <v>0</v>
      </c>
      <c r="L132" s="134">
        <f>ROUND(IF(ISNUMBER('PMS(Table2c+2d+2e)'!L$34),L49*'PMS(Table2c+2d+2e)'!L$34),0)</f>
        <v>0</v>
      </c>
      <c r="M132" s="134">
        <f>ROUND(IF(ISNUMBER('PMS(Table2c+2d+2e)'!M$34),M49*'PMS(Table2c+2d+2e)'!M$34),0)</f>
        <v>0</v>
      </c>
      <c r="N132" s="134">
        <f>ROUND(IF(ISNUMBER('PMS(Table2c+2d+2e)'!N$34),N49*'PMS(Table2c+2d+2e)'!N$34),0)</f>
        <v>0</v>
      </c>
      <c r="O132" s="134">
        <f>ROUND(IF(ISNUMBER('PMS(Table2c+2d+2e)'!O$34),O49*'PMS(Table2c+2d+2e)'!O$34),0)</f>
        <v>0</v>
      </c>
      <c r="P132" s="133">
        <f t="shared" si="52"/>
        <v>0</v>
      </c>
    </row>
    <row r="133" spans="2:16" ht="14.25" x14ac:dyDescent="0.15">
      <c r="B133" s="197"/>
      <c r="C133" s="129" t="s">
        <v>198</v>
      </c>
      <c r="D133" s="134">
        <f>ROUND(IF(ISNUMBER('PMS(Table2c+2d+2e)'!D$35),D50*'PMS(Table2c+2d+2e)'!D$35),0)</f>
        <v>0</v>
      </c>
      <c r="E133" s="134">
        <f>ROUND(IF(ISNUMBER('PMS(Table2c+2d+2e)'!E$35),E50*'PMS(Table2c+2d+2e)'!E$35),0)</f>
        <v>0</v>
      </c>
      <c r="F133" s="134">
        <f>ROUND(IF(ISNUMBER('PMS(Table2c+2d+2e)'!F$35),F50*'PMS(Table2c+2d+2e)'!F$35),0)</f>
        <v>0</v>
      </c>
      <c r="G133" s="134">
        <f>ROUND(IF(ISNUMBER('PMS(Table2c+2d+2e)'!G$35),G50*'PMS(Table2c+2d+2e)'!G$35),0)</f>
        <v>0</v>
      </c>
      <c r="H133" s="134">
        <f>ROUND(IF(ISNUMBER('PMS(Table2c+2d+2e)'!H$35),H50*'PMS(Table2c+2d+2e)'!H$35),0)</f>
        <v>0</v>
      </c>
      <c r="I133" s="134">
        <f>ROUND(IF(ISNUMBER('PMS(Table2c+2d+2e)'!I$35),I50*'PMS(Table2c+2d+2e)'!I$35),0)</f>
        <v>0</v>
      </c>
      <c r="J133" s="134">
        <f>ROUND(IF(ISNUMBER('PMS(Table2c+2d+2e)'!J$35),J50*'PMS(Table2c+2d+2e)'!J$35),0)</f>
        <v>0</v>
      </c>
      <c r="K133" s="134">
        <f>ROUND(IF(ISNUMBER('PMS(Table2c+2d+2e)'!K$35),K50*'PMS(Table2c+2d+2e)'!K$35),0)</f>
        <v>0</v>
      </c>
      <c r="L133" s="134">
        <f>ROUND(IF(ISNUMBER('PMS(Table2c+2d+2e)'!L$35),L50*'PMS(Table2c+2d+2e)'!L$35),0)</f>
        <v>0</v>
      </c>
      <c r="M133" s="134">
        <f>ROUND(IF(ISNUMBER('PMS(Table2c+2d+2e)'!M$35),M50*'PMS(Table2c+2d+2e)'!M$35),0)</f>
        <v>0</v>
      </c>
      <c r="N133" s="134">
        <f>ROUND(IF(ISNUMBER('PMS(Table2c+2d+2e)'!N$35),N50*'PMS(Table2c+2d+2e)'!N$35),0)</f>
        <v>0</v>
      </c>
      <c r="O133" s="134">
        <f>ROUND(IF(ISNUMBER('PMS(Table2c+2d+2e)'!O$35),O50*'PMS(Table2c+2d+2e)'!O$35),0)</f>
        <v>0</v>
      </c>
      <c r="P133" s="133">
        <f t="shared" si="52"/>
        <v>0</v>
      </c>
    </row>
    <row r="134" spans="2:16" ht="14.25" x14ac:dyDescent="0.15">
      <c r="C134" s="127" t="s">
        <v>205</v>
      </c>
      <c r="D134" s="131">
        <f>+SUM(D122:D133)</f>
        <v>0</v>
      </c>
      <c r="E134" s="131">
        <f t="shared" ref="E134" si="53">+SUM(E122:E133)</f>
        <v>0</v>
      </c>
      <c r="F134" s="131">
        <f t="shared" ref="F134" si="54">+SUM(F122:F133)</f>
        <v>0</v>
      </c>
      <c r="G134" s="131">
        <f t="shared" ref="G134" si="55">+SUM(G122:G133)</f>
        <v>0</v>
      </c>
      <c r="H134" s="131">
        <f t="shared" ref="H134" si="56">+SUM(H122:H133)</f>
        <v>0</v>
      </c>
      <c r="I134" s="131">
        <f t="shared" ref="I134" si="57">+SUM(I122:I133)</f>
        <v>0</v>
      </c>
      <c r="J134" s="131">
        <f t="shared" ref="J134" si="58">+SUM(J122:J133)</f>
        <v>0</v>
      </c>
      <c r="K134" s="131">
        <f t="shared" ref="K134" si="59">+SUM(K122:K133)</f>
        <v>0</v>
      </c>
      <c r="L134" s="131">
        <f t="shared" ref="L134" si="60">+SUM(L122:L133)</f>
        <v>0</v>
      </c>
      <c r="M134" s="131">
        <f t="shared" ref="M134" si="61">+SUM(M122:M133)</f>
        <v>0</v>
      </c>
      <c r="N134" s="131">
        <f t="shared" ref="N134" si="62">+SUM(N122:N133)</f>
        <v>0</v>
      </c>
      <c r="O134" s="131">
        <f t="shared" ref="O134" si="63">+SUM(O122:O133)</f>
        <v>0</v>
      </c>
      <c r="P134" s="133">
        <f>SUM(P122:P133)</f>
        <v>0</v>
      </c>
    </row>
    <row r="136" spans="2:16" ht="15" x14ac:dyDescent="0.15">
      <c r="B136" s="84" t="s">
        <v>208</v>
      </c>
      <c r="D136" s="198" t="s">
        <v>80</v>
      </c>
      <c r="E136" s="198"/>
      <c r="F136" s="198"/>
      <c r="G136" s="198"/>
      <c r="H136" s="198"/>
      <c r="I136" s="198"/>
    </row>
    <row r="137" spans="2:16" ht="42.75" x14ac:dyDescent="0.15">
      <c r="B137" s="85"/>
      <c r="C137" s="129"/>
      <c r="D137" s="127" t="s">
        <v>187</v>
      </c>
      <c r="E137" s="127" t="s">
        <v>188</v>
      </c>
      <c r="F137" s="128" t="s">
        <v>189</v>
      </c>
      <c r="G137" s="127" t="s">
        <v>190</v>
      </c>
      <c r="H137" s="127" t="s">
        <v>191</v>
      </c>
      <c r="I137" s="127" t="s">
        <v>192</v>
      </c>
      <c r="J137" s="127" t="s">
        <v>193</v>
      </c>
      <c r="K137" s="127" t="s">
        <v>194</v>
      </c>
      <c r="L137" s="127" t="s">
        <v>195</v>
      </c>
      <c r="M137" s="127" t="s">
        <v>196</v>
      </c>
      <c r="N137" s="127" t="s">
        <v>197</v>
      </c>
      <c r="O137" s="130" t="s">
        <v>76</v>
      </c>
      <c r="P137" s="129"/>
    </row>
    <row r="138" spans="2:16" ht="28.5" x14ac:dyDescent="0.15">
      <c r="B138" s="197" t="s">
        <v>81</v>
      </c>
      <c r="C138" s="127" t="s">
        <v>187</v>
      </c>
      <c r="D138" s="134">
        <f>ROUND(IF(ISNUMBER('PMS(Table2c+2d+2e)'!D$24),D55*'PMS(Table2c+2d+2e)'!D$24),0)</f>
        <v>0</v>
      </c>
      <c r="E138" s="134">
        <f>ROUND(IF(ISNUMBER('PMS(Table2c+2d+2e)'!E$24),E55*'PMS(Table2c+2d+2e)'!E$24),0)</f>
        <v>0</v>
      </c>
      <c r="F138" s="134">
        <f>ROUND(IF(ISNUMBER('PMS(Table2c+2d+2e)'!F$24),F55*'PMS(Table2c+2d+2e)'!F$24),0)</f>
        <v>0</v>
      </c>
      <c r="G138" s="134">
        <f>ROUND(IF(ISNUMBER('PMS(Table2c+2d+2e)'!G$24),G55*'PMS(Table2c+2d+2e)'!G$24),0)</f>
        <v>0</v>
      </c>
      <c r="H138" s="134">
        <f>ROUND(IF(ISNUMBER('PMS(Table2c+2d+2e)'!H$24),H55*'PMS(Table2c+2d+2e)'!H$24),0)</f>
        <v>0</v>
      </c>
      <c r="I138" s="134">
        <f>ROUND(IF(ISNUMBER('PMS(Table2c+2d+2e)'!I$24),I55*'PMS(Table2c+2d+2e)'!I$24),0)</f>
        <v>0</v>
      </c>
      <c r="J138" s="134">
        <f>ROUND(IF(ISNUMBER('PMS(Table2c+2d+2e)'!J$24),J55*'PMS(Table2c+2d+2e)'!J$24),0)</f>
        <v>0</v>
      </c>
      <c r="K138" s="134">
        <f>ROUND(IF(ISNUMBER('PMS(Table2c+2d+2e)'!K$24),K55*'PMS(Table2c+2d+2e)'!K$24),0)</f>
        <v>0</v>
      </c>
      <c r="L138" s="134">
        <f>ROUND(IF(ISNUMBER('PMS(Table2c+2d+2e)'!L$24),L55*'PMS(Table2c+2d+2e)'!L$24),0)</f>
        <v>0</v>
      </c>
      <c r="M138" s="134">
        <f>ROUND(IF(ISNUMBER('PMS(Table2c+2d+2e)'!M$24),M55*'PMS(Table2c+2d+2e)'!M$24),0)</f>
        <v>0</v>
      </c>
      <c r="N138" s="134">
        <f>ROUND(IF(ISNUMBER('PMS(Table2c+2d+2e)'!N$24),N55*'PMS(Table2c+2d+2e)'!N$24),0)</f>
        <v>0</v>
      </c>
      <c r="O138" s="134">
        <f>ROUND(IF(ISNUMBER('PMS(Table2c+2d+2e)'!O$24),O55*'PMS(Table2c+2d+2e)'!O$24),0)</f>
        <v>0</v>
      </c>
      <c r="P138" s="133">
        <f>SUMIF(D138:O138,"&gt;0",D138:O138)</f>
        <v>0</v>
      </c>
    </row>
    <row r="139" spans="2:16" ht="42.75" x14ac:dyDescent="0.15">
      <c r="B139" s="197"/>
      <c r="C139" s="127" t="s">
        <v>188</v>
      </c>
      <c r="D139" s="134">
        <f>ROUND(IF(ISNUMBER('PMS(Table2c+2d+2e)'!D$25),D56*'PMS(Table2c+2d+2e)'!D$25),0)</f>
        <v>0</v>
      </c>
      <c r="E139" s="134">
        <f>ROUND(IF(ISNUMBER('PMS(Table2c+2d+2e)'!E$25),E56*'PMS(Table2c+2d+2e)'!E$25),0)</f>
        <v>0</v>
      </c>
      <c r="F139" s="134">
        <f>ROUND(IF(ISNUMBER('PMS(Table2c+2d+2e)'!F$25),F56*'PMS(Table2c+2d+2e)'!F$25),0)</f>
        <v>0</v>
      </c>
      <c r="G139" s="134">
        <f>ROUND(IF(ISNUMBER('PMS(Table2c+2d+2e)'!G$25),G56*'PMS(Table2c+2d+2e)'!G$25),0)</f>
        <v>0</v>
      </c>
      <c r="H139" s="134">
        <f>ROUND(IF(ISNUMBER('PMS(Table2c+2d+2e)'!H$25),H56*'PMS(Table2c+2d+2e)'!H$25),0)</f>
        <v>0</v>
      </c>
      <c r="I139" s="134">
        <f>ROUND(IF(ISNUMBER('PMS(Table2c+2d+2e)'!I$25),I56*'PMS(Table2c+2d+2e)'!I$25),0)</f>
        <v>0</v>
      </c>
      <c r="J139" s="134">
        <f>ROUND(IF(ISNUMBER('PMS(Table2c+2d+2e)'!J$25),J56*'PMS(Table2c+2d+2e)'!J$25),0)</f>
        <v>0</v>
      </c>
      <c r="K139" s="134">
        <f>ROUND(IF(ISNUMBER('PMS(Table2c+2d+2e)'!K$25),K56*'PMS(Table2c+2d+2e)'!K$25),0)</f>
        <v>0</v>
      </c>
      <c r="L139" s="134">
        <f>ROUND(IF(ISNUMBER('PMS(Table2c+2d+2e)'!L$25),L56*'PMS(Table2c+2d+2e)'!L$25),0)</f>
        <v>0</v>
      </c>
      <c r="M139" s="134">
        <f>ROUND(IF(ISNUMBER('PMS(Table2c+2d+2e)'!M$25),M56*'PMS(Table2c+2d+2e)'!M$25),0)</f>
        <v>0</v>
      </c>
      <c r="N139" s="134">
        <f>ROUND(IF(ISNUMBER('PMS(Table2c+2d+2e)'!N$25),N56*'PMS(Table2c+2d+2e)'!N$25),0)</f>
        <v>0</v>
      </c>
      <c r="O139" s="134">
        <f>ROUND(IF(ISNUMBER('PMS(Table2c+2d+2e)'!O$25),O56*'PMS(Table2c+2d+2e)'!O$25),0)</f>
        <v>0</v>
      </c>
      <c r="P139" s="133">
        <f t="shared" ref="P139:P149" si="64">SUMIF(D139:O139,"&gt;0",D139:O139)</f>
        <v>0</v>
      </c>
    </row>
    <row r="140" spans="2:16" ht="14.25" x14ac:dyDescent="0.15">
      <c r="B140" s="197"/>
      <c r="C140" s="128" t="s">
        <v>189</v>
      </c>
      <c r="D140" s="134">
        <f>ROUND(IF(ISNUMBER('PMS(Table2c+2d+2e)'!D$26),D57*'PMS(Table2c+2d+2e)'!D$26),0)</f>
        <v>0</v>
      </c>
      <c r="E140" s="134">
        <f>ROUND(IF(ISNUMBER('PMS(Table2c+2d+2e)'!E$26),E57*'PMS(Table2c+2d+2e)'!E$26),0)</f>
        <v>0</v>
      </c>
      <c r="F140" s="134">
        <f>ROUND(IF(ISNUMBER('PMS(Table2c+2d+2e)'!F$26),F57*'PMS(Table2c+2d+2e)'!F$26),0)</f>
        <v>0</v>
      </c>
      <c r="G140" s="134">
        <f>ROUND(IF(ISNUMBER('PMS(Table2c+2d+2e)'!G$26),G57*'PMS(Table2c+2d+2e)'!G$26),0)</f>
        <v>0</v>
      </c>
      <c r="H140" s="134">
        <f>ROUND(IF(ISNUMBER('PMS(Table2c+2d+2e)'!H$26),H57*'PMS(Table2c+2d+2e)'!H$26),0)</f>
        <v>0</v>
      </c>
      <c r="I140" s="134">
        <f>ROUND(IF(ISNUMBER('PMS(Table2c+2d+2e)'!I$26),I57*'PMS(Table2c+2d+2e)'!I$26),0)</f>
        <v>0</v>
      </c>
      <c r="J140" s="134">
        <f>ROUND(IF(ISNUMBER('PMS(Table2c+2d+2e)'!J$26),J57*'PMS(Table2c+2d+2e)'!J$26),0)</f>
        <v>0</v>
      </c>
      <c r="K140" s="134">
        <f>ROUND(IF(ISNUMBER('PMS(Table2c+2d+2e)'!K$26),K57*'PMS(Table2c+2d+2e)'!K$26),0)</f>
        <v>0</v>
      </c>
      <c r="L140" s="134">
        <f>ROUND(IF(ISNUMBER('PMS(Table2c+2d+2e)'!L$26),L57*'PMS(Table2c+2d+2e)'!L$26),0)</f>
        <v>0</v>
      </c>
      <c r="M140" s="134">
        <f>ROUND(IF(ISNUMBER('PMS(Table2c+2d+2e)'!M$26),M57*'PMS(Table2c+2d+2e)'!M$26),0)</f>
        <v>0</v>
      </c>
      <c r="N140" s="134">
        <f>ROUND(IF(ISNUMBER('PMS(Table2c+2d+2e)'!N$26),N57*'PMS(Table2c+2d+2e)'!N$26),0)</f>
        <v>0</v>
      </c>
      <c r="O140" s="134">
        <f>ROUND(IF(ISNUMBER('PMS(Table2c+2d+2e)'!O$26),O57*'PMS(Table2c+2d+2e)'!O$26),0)</f>
        <v>0</v>
      </c>
      <c r="P140" s="133">
        <f t="shared" si="64"/>
        <v>0</v>
      </c>
    </row>
    <row r="141" spans="2:16" ht="28.5" x14ac:dyDescent="0.15">
      <c r="B141" s="197"/>
      <c r="C141" s="127" t="s">
        <v>190</v>
      </c>
      <c r="D141" s="134">
        <f>ROUND(IF(ISNUMBER('PMS(Table2c+2d+2e)'!D$27),D58*'PMS(Table2c+2d+2e)'!D$27),0)</f>
        <v>0</v>
      </c>
      <c r="E141" s="134">
        <f>ROUND(IF(ISNUMBER('PMS(Table2c+2d+2e)'!E$27),E58*'PMS(Table2c+2d+2e)'!E$27),0)</f>
        <v>0</v>
      </c>
      <c r="F141" s="134">
        <f>ROUND(IF(ISNUMBER('PMS(Table2c+2d+2e)'!F$27),F58*'PMS(Table2c+2d+2e)'!F$27),0)</f>
        <v>0</v>
      </c>
      <c r="G141" s="134">
        <f>ROUND(IF(ISNUMBER('PMS(Table2c+2d+2e)'!G$27),G58*'PMS(Table2c+2d+2e)'!G$27),0)</f>
        <v>0</v>
      </c>
      <c r="H141" s="134">
        <f>ROUND(IF(ISNUMBER('PMS(Table2c+2d+2e)'!H$27),H58*'PMS(Table2c+2d+2e)'!H$27),0)</f>
        <v>0</v>
      </c>
      <c r="I141" s="134">
        <f>ROUND(IF(ISNUMBER('PMS(Table2c+2d+2e)'!I$27),I58*'PMS(Table2c+2d+2e)'!I$27),0)</f>
        <v>0</v>
      </c>
      <c r="J141" s="134">
        <f>ROUND(IF(ISNUMBER('PMS(Table2c+2d+2e)'!J$27),J58*'PMS(Table2c+2d+2e)'!J$27),0)</f>
        <v>0</v>
      </c>
      <c r="K141" s="134">
        <f>ROUND(IF(ISNUMBER('PMS(Table2c+2d+2e)'!K$27),K58*'PMS(Table2c+2d+2e)'!K$27),0)</f>
        <v>0</v>
      </c>
      <c r="L141" s="134">
        <f>ROUND(IF(ISNUMBER('PMS(Table2c+2d+2e)'!L$27),L58*'PMS(Table2c+2d+2e)'!L$27),0)</f>
        <v>0</v>
      </c>
      <c r="M141" s="134">
        <f>ROUND(IF(ISNUMBER('PMS(Table2c+2d+2e)'!M$27),M58*'PMS(Table2c+2d+2e)'!M$27),0)</f>
        <v>0</v>
      </c>
      <c r="N141" s="134">
        <f>ROUND(IF(ISNUMBER('PMS(Table2c+2d+2e)'!N$27),N58*'PMS(Table2c+2d+2e)'!N$27),0)</f>
        <v>0</v>
      </c>
      <c r="O141" s="134">
        <f>ROUND(IF(ISNUMBER('PMS(Table2c+2d+2e)'!O$27),O58*'PMS(Table2c+2d+2e)'!O$27),0)</f>
        <v>0</v>
      </c>
      <c r="P141" s="133">
        <f t="shared" si="64"/>
        <v>0</v>
      </c>
    </row>
    <row r="142" spans="2:16" ht="14.25" x14ac:dyDescent="0.15">
      <c r="B142" s="197"/>
      <c r="C142" s="129" t="s">
        <v>191</v>
      </c>
      <c r="D142" s="134">
        <f>ROUND(IF(ISNUMBER('PMS(Table2c+2d+2e)'!D$28),D59*'PMS(Table2c+2d+2e)'!D$28),0)</f>
        <v>0</v>
      </c>
      <c r="E142" s="134">
        <f>ROUND(IF(ISNUMBER('PMS(Table2c+2d+2e)'!E$28),E59*'PMS(Table2c+2d+2e)'!E$28),0)</f>
        <v>0</v>
      </c>
      <c r="F142" s="134">
        <f>ROUND(IF(ISNUMBER('PMS(Table2c+2d+2e)'!F$28),F59*'PMS(Table2c+2d+2e)'!F$28),0)</f>
        <v>0</v>
      </c>
      <c r="G142" s="134">
        <f>ROUND(IF(ISNUMBER('PMS(Table2c+2d+2e)'!G$28),G59*'PMS(Table2c+2d+2e)'!G$28),0)</f>
        <v>0</v>
      </c>
      <c r="H142" s="134">
        <f>ROUND(IF(ISNUMBER('PMS(Table2c+2d+2e)'!H$28),H59*'PMS(Table2c+2d+2e)'!H$28),0)</f>
        <v>0</v>
      </c>
      <c r="I142" s="134">
        <f>ROUND(IF(ISNUMBER('PMS(Table2c+2d+2e)'!I$28),I59*'PMS(Table2c+2d+2e)'!I$28),0)</f>
        <v>0</v>
      </c>
      <c r="J142" s="134">
        <f>ROUND(IF(ISNUMBER('PMS(Table2c+2d+2e)'!J$28),J59*'PMS(Table2c+2d+2e)'!J$28),0)</f>
        <v>0</v>
      </c>
      <c r="K142" s="134">
        <f>ROUND(IF(ISNUMBER('PMS(Table2c+2d+2e)'!K$28),K59*'PMS(Table2c+2d+2e)'!K$28),0)</f>
        <v>0</v>
      </c>
      <c r="L142" s="134">
        <f>ROUND(IF(ISNUMBER('PMS(Table2c+2d+2e)'!L$28),L59*'PMS(Table2c+2d+2e)'!L$28),0)</f>
        <v>0</v>
      </c>
      <c r="M142" s="134">
        <f>ROUND(IF(ISNUMBER('PMS(Table2c+2d+2e)'!M$28),M59*'PMS(Table2c+2d+2e)'!M$28),0)</f>
        <v>0</v>
      </c>
      <c r="N142" s="134">
        <f>ROUND(IF(ISNUMBER('PMS(Table2c+2d+2e)'!N$28),N59*'PMS(Table2c+2d+2e)'!N$28),0)</f>
        <v>0</v>
      </c>
      <c r="O142" s="134">
        <f>ROUND(IF(ISNUMBER('PMS(Table2c+2d+2e)'!O$28),O59*'PMS(Table2c+2d+2e)'!O$28),0)</f>
        <v>0</v>
      </c>
      <c r="P142" s="133">
        <f t="shared" si="64"/>
        <v>0</v>
      </c>
    </row>
    <row r="143" spans="2:16" ht="14.25" x14ac:dyDescent="0.15">
      <c r="B143" s="197"/>
      <c r="C143" s="129" t="s">
        <v>192</v>
      </c>
      <c r="D143" s="134">
        <f>ROUND(IF(ISNUMBER('PMS(Table2c+2d+2e)'!D$29),D60*'PMS(Table2c+2d+2e)'!D$29),0)</f>
        <v>0</v>
      </c>
      <c r="E143" s="134">
        <f>ROUND(IF(ISNUMBER('PMS(Table2c+2d+2e)'!E$29),E60*'PMS(Table2c+2d+2e)'!E$29),0)</f>
        <v>0</v>
      </c>
      <c r="F143" s="134">
        <f>ROUND(IF(ISNUMBER('PMS(Table2c+2d+2e)'!F$29),F60*'PMS(Table2c+2d+2e)'!F$29),0)</f>
        <v>0</v>
      </c>
      <c r="G143" s="134">
        <f>ROUND(IF(ISNUMBER('PMS(Table2c+2d+2e)'!G$29),G60*'PMS(Table2c+2d+2e)'!G$29),0)</f>
        <v>0</v>
      </c>
      <c r="H143" s="134">
        <f>ROUND(IF(ISNUMBER('PMS(Table2c+2d+2e)'!H$29),H60*'PMS(Table2c+2d+2e)'!H$29),0)</f>
        <v>0</v>
      </c>
      <c r="I143" s="134">
        <f>ROUND(IF(ISNUMBER('PMS(Table2c+2d+2e)'!I$29),I60*'PMS(Table2c+2d+2e)'!I$29),0)</f>
        <v>0</v>
      </c>
      <c r="J143" s="134">
        <f>ROUND(IF(ISNUMBER('PMS(Table2c+2d+2e)'!J$29),J60*'PMS(Table2c+2d+2e)'!J$29),0)</f>
        <v>0</v>
      </c>
      <c r="K143" s="134">
        <f>ROUND(IF(ISNUMBER('PMS(Table2c+2d+2e)'!K$29),K60*'PMS(Table2c+2d+2e)'!K$29),0)</f>
        <v>0</v>
      </c>
      <c r="L143" s="134">
        <f>ROUND(IF(ISNUMBER('PMS(Table2c+2d+2e)'!L$29),L60*'PMS(Table2c+2d+2e)'!L$29),0)</f>
        <v>0</v>
      </c>
      <c r="M143" s="134">
        <f>ROUND(IF(ISNUMBER('PMS(Table2c+2d+2e)'!M$29),M60*'PMS(Table2c+2d+2e)'!M$29),0)</f>
        <v>0</v>
      </c>
      <c r="N143" s="134">
        <f>ROUND(IF(ISNUMBER('PMS(Table2c+2d+2e)'!N$29),N60*'PMS(Table2c+2d+2e)'!N$29),0)</f>
        <v>0</v>
      </c>
      <c r="O143" s="134">
        <f>ROUND(IF(ISNUMBER('PMS(Table2c+2d+2e)'!O$29),O60*'PMS(Table2c+2d+2e)'!O$29),0)</f>
        <v>0</v>
      </c>
      <c r="P143" s="133">
        <f t="shared" si="64"/>
        <v>0</v>
      </c>
    </row>
    <row r="144" spans="2:16" ht="14.25" x14ac:dyDescent="0.15">
      <c r="B144" s="197"/>
      <c r="C144" s="129" t="s">
        <v>193</v>
      </c>
      <c r="D144" s="134">
        <f>ROUND(IF(ISNUMBER('PMS(Table2c+2d+2e)'!D$30),D61*'PMS(Table2c+2d+2e)'!D$30),0)</f>
        <v>0</v>
      </c>
      <c r="E144" s="134">
        <f>ROUND(IF(ISNUMBER('PMS(Table2c+2d+2e)'!E$30),E61*'PMS(Table2c+2d+2e)'!E$30),0)</f>
        <v>0</v>
      </c>
      <c r="F144" s="134">
        <f>ROUND(IF(ISNUMBER('PMS(Table2c+2d+2e)'!F$30),F61*'PMS(Table2c+2d+2e)'!F$30),0)</f>
        <v>0</v>
      </c>
      <c r="G144" s="134">
        <f>ROUND(IF(ISNUMBER('PMS(Table2c+2d+2e)'!G$30),G61*'PMS(Table2c+2d+2e)'!G$30),0)</f>
        <v>0</v>
      </c>
      <c r="H144" s="134">
        <f>ROUND(IF(ISNUMBER('PMS(Table2c+2d+2e)'!H$30),H61*'PMS(Table2c+2d+2e)'!H$30),0)</f>
        <v>0</v>
      </c>
      <c r="I144" s="134">
        <f>ROUND(IF(ISNUMBER('PMS(Table2c+2d+2e)'!I$30),I61*'PMS(Table2c+2d+2e)'!I$30),0)</f>
        <v>0</v>
      </c>
      <c r="J144" s="134">
        <f>ROUND(IF(ISNUMBER('PMS(Table2c+2d+2e)'!J$30),J61*'PMS(Table2c+2d+2e)'!J$30),0)</f>
        <v>0</v>
      </c>
      <c r="K144" s="134">
        <f>ROUND(IF(ISNUMBER('PMS(Table2c+2d+2e)'!K$30),K61*'PMS(Table2c+2d+2e)'!K$30),0)</f>
        <v>0</v>
      </c>
      <c r="L144" s="134">
        <f>ROUND(IF(ISNUMBER('PMS(Table2c+2d+2e)'!L$30),L61*'PMS(Table2c+2d+2e)'!L$30),0)</f>
        <v>0</v>
      </c>
      <c r="M144" s="134">
        <f>ROUND(IF(ISNUMBER('PMS(Table2c+2d+2e)'!M$30),M61*'PMS(Table2c+2d+2e)'!M$30),0)</f>
        <v>0</v>
      </c>
      <c r="N144" s="134">
        <f>ROUND(IF(ISNUMBER('PMS(Table2c+2d+2e)'!N$30),N61*'PMS(Table2c+2d+2e)'!N$30),0)</f>
        <v>0</v>
      </c>
      <c r="O144" s="134">
        <f>ROUND(IF(ISNUMBER('PMS(Table2c+2d+2e)'!O$30),O61*'PMS(Table2c+2d+2e)'!O$30),0)</f>
        <v>0</v>
      </c>
      <c r="P144" s="133">
        <f t="shared" si="64"/>
        <v>0</v>
      </c>
    </row>
    <row r="145" spans="2:16" ht="14.25" x14ac:dyDescent="0.15">
      <c r="B145" s="197"/>
      <c r="C145" s="129" t="s">
        <v>194</v>
      </c>
      <c r="D145" s="134">
        <f>ROUND(IF(ISNUMBER('PMS(Table2c+2d+2e)'!D$31),D62*'PMS(Table2c+2d+2e)'!D$31),0)</f>
        <v>0</v>
      </c>
      <c r="E145" s="134">
        <f>ROUND(IF(ISNUMBER('PMS(Table2c+2d+2e)'!E$31),E62*'PMS(Table2c+2d+2e)'!E$31),0)</f>
        <v>0</v>
      </c>
      <c r="F145" s="134">
        <f>ROUND(IF(ISNUMBER('PMS(Table2c+2d+2e)'!F$31),F62*'PMS(Table2c+2d+2e)'!F$31),0)</f>
        <v>0</v>
      </c>
      <c r="G145" s="134">
        <f>ROUND(IF(ISNUMBER('PMS(Table2c+2d+2e)'!G$31),G62*'PMS(Table2c+2d+2e)'!G$31),0)</f>
        <v>0</v>
      </c>
      <c r="H145" s="134">
        <f>ROUND(IF(ISNUMBER('PMS(Table2c+2d+2e)'!H$31),H62*'PMS(Table2c+2d+2e)'!H$31),0)</f>
        <v>0</v>
      </c>
      <c r="I145" s="134">
        <f>ROUND(IF(ISNUMBER('PMS(Table2c+2d+2e)'!I$31),I62*'PMS(Table2c+2d+2e)'!I$31),0)</f>
        <v>0</v>
      </c>
      <c r="J145" s="134">
        <f>ROUND(IF(ISNUMBER('PMS(Table2c+2d+2e)'!J$31),J62*'PMS(Table2c+2d+2e)'!J$31),0)</f>
        <v>0</v>
      </c>
      <c r="K145" s="134">
        <f>ROUND(IF(ISNUMBER('PMS(Table2c+2d+2e)'!K$31),K62*'PMS(Table2c+2d+2e)'!K$31),0)</f>
        <v>0</v>
      </c>
      <c r="L145" s="134">
        <f>ROUND(IF(ISNUMBER('PMS(Table2c+2d+2e)'!L$31),L62*'PMS(Table2c+2d+2e)'!L$31),0)</f>
        <v>0</v>
      </c>
      <c r="M145" s="134">
        <f>ROUND(IF(ISNUMBER('PMS(Table2c+2d+2e)'!M$31),M62*'PMS(Table2c+2d+2e)'!M$31),0)</f>
        <v>0</v>
      </c>
      <c r="N145" s="134">
        <f>ROUND(IF(ISNUMBER('PMS(Table2c+2d+2e)'!N$31),N62*'PMS(Table2c+2d+2e)'!N$31),0)</f>
        <v>0</v>
      </c>
      <c r="O145" s="134">
        <f>ROUND(IF(ISNUMBER('PMS(Table2c+2d+2e)'!O$31),O62*'PMS(Table2c+2d+2e)'!O$31),0)</f>
        <v>0</v>
      </c>
      <c r="P145" s="133">
        <f t="shared" si="64"/>
        <v>0</v>
      </c>
    </row>
    <row r="146" spans="2:16" ht="14.25" x14ac:dyDescent="0.15">
      <c r="B146" s="197"/>
      <c r="C146" s="129" t="s">
        <v>195</v>
      </c>
      <c r="D146" s="134">
        <f>ROUND(IF(ISNUMBER('PMS(Table2c+2d+2e)'!D$32),D63*'PMS(Table2c+2d+2e)'!D$32),0)</f>
        <v>0</v>
      </c>
      <c r="E146" s="134">
        <f>ROUND(IF(ISNUMBER('PMS(Table2c+2d+2e)'!E$32),E63*'PMS(Table2c+2d+2e)'!E$32),0)</f>
        <v>0</v>
      </c>
      <c r="F146" s="134">
        <f>ROUND(IF(ISNUMBER('PMS(Table2c+2d+2e)'!F$32),F63*'PMS(Table2c+2d+2e)'!F$32),0)</f>
        <v>0</v>
      </c>
      <c r="G146" s="134">
        <f>ROUND(IF(ISNUMBER('PMS(Table2c+2d+2e)'!G$32),G63*'PMS(Table2c+2d+2e)'!G$32),0)</f>
        <v>0</v>
      </c>
      <c r="H146" s="134">
        <f>ROUND(IF(ISNUMBER('PMS(Table2c+2d+2e)'!H$32),H63*'PMS(Table2c+2d+2e)'!H$32),0)</f>
        <v>0</v>
      </c>
      <c r="I146" s="134">
        <f>ROUND(IF(ISNUMBER('PMS(Table2c+2d+2e)'!I$32),I63*'PMS(Table2c+2d+2e)'!I$32),0)</f>
        <v>0</v>
      </c>
      <c r="J146" s="134">
        <f>ROUND(IF(ISNUMBER('PMS(Table2c+2d+2e)'!J$32),J63*'PMS(Table2c+2d+2e)'!J$32),0)</f>
        <v>0</v>
      </c>
      <c r="K146" s="134">
        <f>ROUND(IF(ISNUMBER('PMS(Table2c+2d+2e)'!K$32),K63*'PMS(Table2c+2d+2e)'!K$32),0)</f>
        <v>0</v>
      </c>
      <c r="L146" s="134">
        <f>ROUND(IF(ISNUMBER('PMS(Table2c+2d+2e)'!L$32),L63*'PMS(Table2c+2d+2e)'!L$32),0)</f>
        <v>0</v>
      </c>
      <c r="M146" s="134">
        <f>ROUND(IF(ISNUMBER('PMS(Table2c+2d+2e)'!M$32),M63*'PMS(Table2c+2d+2e)'!M$32),0)</f>
        <v>0</v>
      </c>
      <c r="N146" s="134">
        <f>ROUND(IF(ISNUMBER('PMS(Table2c+2d+2e)'!N$32),N63*'PMS(Table2c+2d+2e)'!N$32),0)</f>
        <v>0</v>
      </c>
      <c r="O146" s="134">
        <f>ROUND(IF(ISNUMBER('PMS(Table2c+2d+2e)'!O$32),O63*'PMS(Table2c+2d+2e)'!O$32),0)</f>
        <v>0</v>
      </c>
      <c r="P146" s="133">
        <f t="shared" si="64"/>
        <v>0</v>
      </c>
    </row>
    <row r="147" spans="2:16" ht="14.25" x14ac:dyDescent="0.15">
      <c r="B147" s="197"/>
      <c r="C147" s="129" t="s">
        <v>196</v>
      </c>
      <c r="D147" s="134">
        <f>ROUND(IF(ISNUMBER('PMS(Table2c+2d+2e)'!D$33),D64*'PMS(Table2c+2d+2e)'!D$33),0)</f>
        <v>0</v>
      </c>
      <c r="E147" s="134">
        <f>ROUND(IF(ISNUMBER('PMS(Table2c+2d+2e)'!E$33),E64*'PMS(Table2c+2d+2e)'!E$33),0)</f>
        <v>0</v>
      </c>
      <c r="F147" s="134">
        <f>ROUND(IF(ISNUMBER('PMS(Table2c+2d+2e)'!F$33),F64*'PMS(Table2c+2d+2e)'!F$33),0)</f>
        <v>0</v>
      </c>
      <c r="G147" s="134">
        <f>ROUND(IF(ISNUMBER('PMS(Table2c+2d+2e)'!G$33),G64*'PMS(Table2c+2d+2e)'!G$33),0)</f>
        <v>0</v>
      </c>
      <c r="H147" s="134">
        <f>ROUND(IF(ISNUMBER('PMS(Table2c+2d+2e)'!H$33),H64*'PMS(Table2c+2d+2e)'!H$33),0)</f>
        <v>0</v>
      </c>
      <c r="I147" s="134">
        <f>ROUND(IF(ISNUMBER('PMS(Table2c+2d+2e)'!I$33),I64*'PMS(Table2c+2d+2e)'!I$33),0)</f>
        <v>0</v>
      </c>
      <c r="J147" s="134">
        <f>ROUND(IF(ISNUMBER('PMS(Table2c+2d+2e)'!J$33),J64*'PMS(Table2c+2d+2e)'!J$33),0)</f>
        <v>0</v>
      </c>
      <c r="K147" s="134">
        <f>ROUND(IF(ISNUMBER('PMS(Table2c+2d+2e)'!K$33),K64*'PMS(Table2c+2d+2e)'!K$33),0)</f>
        <v>0</v>
      </c>
      <c r="L147" s="134">
        <f>ROUND(IF(ISNUMBER('PMS(Table2c+2d+2e)'!L$33),L64*'PMS(Table2c+2d+2e)'!L$33),0)</f>
        <v>0</v>
      </c>
      <c r="M147" s="134">
        <f>ROUND(IF(ISNUMBER('PMS(Table2c+2d+2e)'!M$33),M64*'PMS(Table2c+2d+2e)'!M$33),0)</f>
        <v>0</v>
      </c>
      <c r="N147" s="134">
        <f>ROUND(IF(ISNUMBER('PMS(Table2c+2d+2e)'!N$33),N64*'PMS(Table2c+2d+2e)'!N$33),0)</f>
        <v>0</v>
      </c>
      <c r="O147" s="134">
        <f>ROUND(IF(ISNUMBER('PMS(Table2c+2d+2e)'!O$33),O64*'PMS(Table2c+2d+2e)'!O$33),0)</f>
        <v>0</v>
      </c>
      <c r="P147" s="133">
        <f t="shared" si="64"/>
        <v>0</v>
      </c>
    </row>
    <row r="148" spans="2:16" ht="14.25" x14ac:dyDescent="0.15">
      <c r="B148" s="197"/>
      <c r="C148" s="129" t="s">
        <v>197</v>
      </c>
      <c r="D148" s="134">
        <f>ROUND(IF(ISNUMBER('PMS(Table2c+2d+2e)'!D$34),D65*'PMS(Table2c+2d+2e)'!D$34),0)</f>
        <v>0</v>
      </c>
      <c r="E148" s="134">
        <f>ROUND(IF(ISNUMBER('PMS(Table2c+2d+2e)'!E$34),E65*'PMS(Table2c+2d+2e)'!E$34),0)</f>
        <v>0</v>
      </c>
      <c r="F148" s="134">
        <f>ROUND(IF(ISNUMBER('PMS(Table2c+2d+2e)'!F$34),F65*'PMS(Table2c+2d+2e)'!F$34),0)</f>
        <v>0</v>
      </c>
      <c r="G148" s="134">
        <f>ROUND(IF(ISNUMBER('PMS(Table2c+2d+2e)'!G$34),G65*'PMS(Table2c+2d+2e)'!G$34),0)</f>
        <v>0</v>
      </c>
      <c r="H148" s="134">
        <f>ROUND(IF(ISNUMBER('PMS(Table2c+2d+2e)'!H$34),H65*'PMS(Table2c+2d+2e)'!H$34),0)</f>
        <v>0</v>
      </c>
      <c r="I148" s="134">
        <f>ROUND(IF(ISNUMBER('PMS(Table2c+2d+2e)'!I$34),I65*'PMS(Table2c+2d+2e)'!I$34),0)</f>
        <v>0</v>
      </c>
      <c r="J148" s="134">
        <f>ROUND(IF(ISNUMBER('PMS(Table2c+2d+2e)'!J$34),J65*'PMS(Table2c+2d+2e)'!J$34),0)</f>
        <v>0</v>
      </c>
      <c r="K148" s="134">
        <f>ROUND(IF(ISNUMBER('PMS(Table2c+2d+2e)'!K$34),K65*'PMS(Table2c+2d+2e)'!K$34),0)</f>
        <v>0</v>
      </c>
      <c r="L148" s="134">
        <f>ROUND(IF(ISNUMBER('PMS(Table2c+2d+2e)'!L$34),L65*'PMS(Table2c+2d+2e)'!L$34),0)</f>
        <v>0</v>
      </c>
      <c r="M148" s="134">
        <f>ROUND(IF(ISNUMBER('PMS(Table2c+2d+2e)'!M$34),M65*'PMS(Table2c+2d+2e)'!M$34),0)</f>
        <v>0</v>
      </c>
      <c r="N148" s="134">
        <f>ROUND(IF(ISNUMBER('PMS(Table2c+2d+2e)'!N$34),N65*'PMS(Table2c+2d+2e)'!N$34),0)</f>
        <v>0</v>
      </c>
      <c r="O148" s="134">
        <f>ROUND(IF(ISNUMBER('PMS(Table2c+2d+2e)'!O$34),O65*'PMS(Table2c+2d+2e)'!O$34),0)</f>
        <v>0</v>
      </c>
      <c r="P148" s="133">
        <f t="shared" si="64"/>
        <v>0</v>
      </c>
    </row>
    <row r="149" spans="2:16" ht="14.25" x14ac:dyDescent="0.15">
      <c r="B149" s="197"/>
      <c r="C149" s="129" t="s">
        <v>198</v>
      </c>
      <c r="D149" s="134">
        <f>ROUND(IF(ISNUMBER('PMS(Table2c+2d+2e)'!D$35),D66*'PMS(Table2c+2d+2e)'!D$35),0)</f>
        <v>0</v>
      </c>
      <c r="E149" s="134">
        <f>ROUND(IF(ISNUMBER('PMS(Table2c+2d+2e)'!E$35),E66*'PMS(Table2c+2d+2e)'!E$35),0)</f>
        <v>0</v>
      </c>
      <c r="F149" s="134">
        <f>ROUND(IF(ISNUMBER('PMS(Table2c+2d+2e)'!F$35),F66*'PMS(Table2c+2d+2e)'!F$35),0)</f>
        <v>0</v>
      </c>
      <c r="G149" s="134">
        <f>ROUND(IF(ISNUMBER('PMS(Table2c+2d+2e)'!G$35),G66*'PMS(Table2c+2d+2e)'!G$35),0)</f>
        <v>0</v>
      </c>
      <c r="H149" s="134">
        <f>ROUND(IF(ISNUMBER('PMS(Table2c+2d+2e)'!H$35),H66*'PMS(Table2c+2d+2e)'!H$35),0)</f>
        <v>0</v>
      </c>
      <c r="I149" s="134">
        <f>ROUND(IF(ISNUMBER('PMS(Table2c+2d+2e)'!I$35),I66*'PMS(Table2c+2d+2e)'!I$35),0)</f>
        <v>0</v>
      </c>
      <c r="J149" s="134">
        <f>ROUND(IF(ISNUMBER('PMS(Table2c+2d+2e)'!J$35),J66*'PMS(Table2c+2d+2e)'!J$35),0)</f>
        <v>0</v>
      </c>
      <c r="K149" s="134">
        <f>ROUND(IF(ISNUMBER('PMS(Table2c+2d+2e)'!K$35),K66*'PMS(Table2c+2d+2e)'!K$35),0)</f>
        <v>0</v>
      </c>
      <c r="L149" s="134">
        <f>ROUND(IF(ISNUMBER('PMS(Table2c+2d+2e)'!L$35),L66*'PMS(Table2c+2d+2e)'!L$35),0)</f>
        <v>0</v>
      </c>
      <c r="M149" s="134">
        <f>ROUND(IF(ISNUMBER('PMS(Table2c+2d+2e)'!M$35),M66*'PMS(Table2c+2d+2e)'!M$35),0)</f>
        <v>0</v>
      </c>
      <c r="N149" s="134">
        <f>ROUND(IF(ISNUMBER('PMS(Table2c+2d+2e)'!N$35),N66*'PMS(Table2c+2d+2e)'!N$35),0)</f>
        <v>0</v>
      </c>
      <c r="O149" s="134">
        <f>ROUND(IF(ISNUMBER('PMS(Table2c+2d+2e)'!O$35),O66*'PMS(Table2c+2d+2e)'!O$35),0)</f>
        <v>0</v>
      </c>
      <c r="P149" s="133">
        <f t="shared" si="64"/>
        <v>0</v>
      </c>
    </row>
    <row r="150" spans="2:16" ht="14.25" x14ac:dyDescent="0.15">
      <c r="C150" s="127" t="s">
        <v>205</v>
      </c>
      <c r="D150" s="131">
        <f>+SUM(D138:D149)</f>
        <v>0</v>
      </c>
      <c r="E150" s="131">
        <f t="shared" ref="E150" si="65">+SUM(E138:E149)</f>
        <v>0</v>
      </c>
      <c r="F150" s="131">
        <f t="shared" ref="F150" si="66">+SUM(F138:F149)</f>
        <v>0</v>
      </c>
      <c r="G150" s="131">
        <f t="shared" ref="G150" si="67">+SUM(G138:G149)</f>
        <v>0</v>
      </c>
      <c r="H150" s="131">
        <f t="shared" ref="H150" si="68">+SUM(H138:H149)</f>
        <v>0</v>
      </c>
      <c r="I150" s="131">
        <f t="shared" ref="I150" si="69">+SUM(I138:I149)</f>
        <v>0</v>
      </c>
      <c r="J150" s="131">
        <f t="shared" ref="J150" si="70">+SUM(J138:J149)</f>
        <v>0</v>
      </c>
      <c r="K150" s="131">
        <f t="shared" ref="K150" si="71">+SUM(K138:K149)</f>
        <v>0</v>
      </c>
      <c r="L150" s="131">
        <f t="shared" ref="L150" si="72">+SUM(L138:L149)</f>
        <v>0</v>
      </c>
      <c r="M150" s="131">
        <f t="shared" ref="M150" si="73">+SUM(M138:M149)</f>
        <v>0</v>
      </c>
      <c r="N150" s="131">
        <f t="shared" ref="N150" si="74">+SUM(N138:N149)</f>
        <v>0</v>
      </c>
      <c r="O150" s="131">
        <f t="shared" ref="O150" si="75">+SUM(O138:O149)</f>
        <v>0</v>
      </c>
      <c r="P150" s="133">
        <f>SUM(P138:P149)</f>
        <v>0</v>
      </c>
    </row>
    <row r="152" spans="2:16" ht="15" x14ac:dyDescent="0.15">
      <c r="B152" s="84" t="s">
        <v>209</v>
      </c>
      <c r="D152" s="198" t="s">
        <v>80</v>
      </c>
      <c r="E152" s="198"/>
      <c r="F152" s="198"/>
      <c r="G152" s="198"/>
      <c r="H152" s="198"/>
      <c r="I152" s="198"/>
    </row>
    <row r="153" spans="2:16" ht="42.75" x14ac:dyDescent="0.15">
      <c r="B153" s="85"/>
      <c r="C153" s="129"/>
      <c r="D153" s="127" t="s">
        <v>187</v>
      </c>
      <c r="E153" s="127" t="s">
        <v>188</v>
      </c>
      <c r="F153" s="128" t="s">
        <v>189</v>
      </c>
      <c r="G153" s="127" t="s">
        <v>190</v>
      </c>
      <c r="H153" s="127" t="s">
        <v>191</v>
      </c>
      <c r="I153" s="127" t="s">
        <v>192</v>
      </c>
      <c r="J153" s="127" t="s">
        <v>193</v>
      </c>
      <c r="K153" s="127" t="s">
        <v>194</v>
      </c>
      <c r="L153" s="127" t="s">
        <v>195</v>
      </c>
      <c r="M153" s="127" t="s">
        <v>196</v>
      </c>
      <c r="N153" s="127" t="s">
        <v>197</v>
      </c>
      <c r="O153" s="130" t="s">
        <v>76</v>
      </c>
      <c r="P153" s="129"/>
    </row>
    <row r="154" spans="2:16" ht="28.5" x14ac:dyDescent="0.15">
      <c r="B154" s="197" t="s">
        <v>81</v>
      </c>
      <c r="C154" s="127" t="s">
        <v>187</v>
      </c>
      <c r="D154" s="134">
        <f>ROUND(IF(ISNUMBER('PMS(Table2c+2d+2e)'!D$24),D71*'PMS(Table2c+2d+2e)'!D$24),0)</f>
        <v>0</v>
      </c>
      <c r="E154" s="134">
        <f>ROUND(IF(ISNUMBER('PMS(Table2c+2d+2e)'!E$24),E71*'PMS(Table2c+2d+2e)'!E$24),0)</f>
        <v>0</v>
      </c>
      <c r="F154" s="134">
        <f>ROUND(IF(ISNUMBER('PMS(Table2c+2d+2e)'!F$24),F71*'PMS(Table2c+2d+2e)'!F$24),0)</f>
        <v>0</v>
      </c>
      <c r="G154" s="134">
        <f>ROUND(IF(ISNUMBER('PMS(Table2c+2d+2e)'!G$24),G71*'PMS(Table2c+2d+2e)'!G$24),0)</f>
        <v>0</v>
      </c>
      <c r="H154" s="134">
        <f>ROUND(IF(ISNUMBER('PMS(Table2c+2d+2e)'!H$24),H71*'PMS(Table2c+2d+2e)'!H$24),0)</f>
        <v>0</v>
      </c>
      <c r="I154" s="134">
        <f>ROUND(IF(ISNUMBER('PMS(Table2c+2d+2e)'!I$24),I71*'PMS(Table2c+2d+2e)'!I$24),0)</f>
        <v>0</v>
      </c>
      <c r="J154" s="134">
        <f>ROUND(IF(ISNUMBER('PMS(Table2c+2d+2e)'!J$24),J71*'PMS(Table2c+2d+2e)'!J$24),0)</f>
        <v>0</v>
      </c>
      <c r="K154" s="134">
        <f>ROUND(IF(ISNUMBER('PMS(Table2c+2d+2e)'!K$24),K71*'PMS(Table2c+2d+2e)'!K$24),0)</f>
        <v>0</v>
      </c>
      <c r="L154" s="134">
        <f>ROUND(IF(ISNUMBER('PMS(Table2c+2d+2e)'!L$24),L71*'PMS(Table2c+2d+2e)'!L$24),0)</f>
        <v>0</v>
      </c>
      <c r="M154" s="134">
        <f>ROUND(IF(ISNUMBER('PMS(Table2c+2d+2e)'!M$24),M71*'PMS(Table2c+2d+2e)'!M$24),0)</f>
        <v>0</v>
      </c>
      <c r="N154" s="134">
        <f>ROUND(IF(ISNUMBER('PMS(Table2c+2d+2e)'!N$24),N71*'PMS(Table2c+2d+2e)'!N$24),0)</f>
        <v>0</v>
      </c>
      <c r="O154" s="134">
        <f>ROUND(IF(ISNUMBER('PMS(Table2c+2d+2e)'!O$24),O71*'PMS(Table2c+2d+2e)'!O$24),0)</f>
        <v>0</v>
      </c>
      <c r="P154" s="133">
        <f>SUMIF(D154:O154,"&gt;0",D154:O154)</f>
        <v>0</v>
      </c>
    </row>
    <row r="155" spans="2:16" ht="42.75" x14ac:dyDescent="0.15">
      <c r="B155" s="197"/>
      <c r="C155" s="127" t="s">
        <v>188</v>
      </c>
      <c r="D155" s="134">
        <f>ROUND(IF(ISNUMBER('PMS(Table2c+2d+2e)'!D$25),D72*'PMS(Table2c+2d+2e)'!D$25),0)</f>
        <v>0</v>
      </c>
      <c r="E155" s="134">
        <f>ROUND(IF(ISNUMBER('PMS(Table2c+2d+2e)'!E$25),E72*'PMS(Table2c+2d+2e)'!E$25),0)</f>
        <v>0</v>
      </c>
      <c r="F155" s="134">
        <f>ROUND(IF(ISNUMBER('PMS(Table2c+2d+2e)'!F$25),F72*'PMS(Table2c+2d+2e)'!F$25),0)</f>
        <v>0</v>
      </c>
      <c r="G155" s="134">
        <f>ROUND(IF(ISNUMBER('PMS(Table2c+2d+2e)'!G$25),G72*'PMS(Table2c+2d+2e)'!G$25),0)</f>
        <v>0</v>
      </c>
      <c r="H155" s="134">
        <f>ROUND(IF(ISNUMBER('PMS(Table2c+2d+2e)'!H$25),H72*'PMS(Table2c+2d+2e)'!H$25),0)</f>
        <v>0</v>
      </c>
      <c r="I155" s="134">
        <f>ROUND(IF(ISNUMBER('PMS(Table2c+2d+2e)'!I$25),I72*'PMS(Table2c+2d+2e)'!I$25),0)</f>
        <v>0</v>
      </c>
      <c r="J155" s="134">
        <f>ROUND(IF(ISNUMBER('PMS(Table2c+2d+2e)'!J$25),J72*'PMS(Table2c+2d+2e)'!J$25),0)</f>
        <v>0</v>
      </c>
      <c r="K155" s="134">
        <f>ROUND(IF(ISNUMBER('PMS(Table2c+2d+2e)'!K$25),K72*'PMS(Table2c+2d+2e)'!K$25),0)</f>
        <v>0</v>
      </c>
      <c r="L155" s="134">
        <f>ROUND(IF(ISNUMBER('PMS(Table2c+2d+2e)'!L$25),L72*'PMS(Table2c+2d+2e)'!L$25),0)</f>
        <v>0</v>
      </c>
      <c r="M155" s="134">
        <f>ROUND(IF(ISNUMBER('PMS(Table2c+2d+2e)'!M$25),M72*'PMS(Table2c+2d+2e)'!M$25),0)</f>
        <v>0</v>
      </c>
      <c r="N155" s="134">
        <f>ROUND(IF(ISNUMBER('PMS(Table2c+2d+2e)'!N$25),N72*'PMS(Table2c+2d+2e)'!N$25),0)</f>
        <v>0</v>
      </c>
      <c r="O155" s="134">
        <f>ROUND(IF(ISNUMBER('PMS(Table2c+2d+2e)'!O$25),O72*'PMS(Table2c+2d+2e)'!O$25),0)</f>
        <v>0</v>
      </c>
      <c r="P155" s="133">
        <f t="shared" ref="P155:P165" si="76">SUMIF(D155:O155,"&gt;0",D155:O155)</f>
        <v>0</v>
      </c>
    </row>
    <row r="156" spans="2:16" ht="14.25" x14ac:dyDescent="0.15">
      <c r="B156" s="197"/>
      <c r="C156" s="128" t="s">
        <v>189</v>
      </c>
      <c r="D156" s="134">
        <f>ROUND(IF(ISNUMBER('PMS(Table2c+2d+2e)'!D$26),D73*'PMS(Table2c+2d+2e)'!D$26),0)</f>
        <v>0</v>
      </c>
      <c r="E156" s="134">
        <f>ROUND(IF(ISNUMBER('PMS(Table2c+2d+2e)'!E$26),E73*'PMS(Table2c+2d+2e)'!E$26),0)</f>
        <v>0</v>
      </c>
      <c r="F156" s="134">
        <f>ROUND(IF(ISNUMBER('PMS(Table2c+2d+2e)'!F$26),F73*'PMS(Table2c+2d+2e)'!F$26),0)</f>
        <v>0</v>
      </c>
      <c r="G156" s="134">
        <f>ROUND(IF(ISNUMBER('PMS(Table2c+2d+2e)'!G$26),G73*'PMS(Table2c+2d+2e)'!G$26),0)</f>
        <v>0</v>
      </c>
      <c r="H156" s="134">
        <f>ROUND(IF(ISNUMBER('PMS(Table2c+2d+2e)'!H$26),H73*'PMS(Table2c+2d+2e)'!H$26),0)</f>
        <v>0</v>
      </c>
      <c r="I156" s="134">
        <f>ROUND(IF(ISNUMBER('PMS(Table2c+2d+2e)'!I$26),I73*'PMS(Table2c+2d+2e)'!I$26),0)</f>
        <v>0</v>
      </c>
      <c r="J156" s="134">
        <f>ROUND(IF(ISNUMBER('PMS(Table2c+2d+2e)'!J$26),J73*'PMS(Table2c+2d+2e)'!J$26),0)</f>
        <v>0</v>
      </c>
      <c r="K156" s="134">
        <f>ROUND(IF(ISNUMBER('PMS(Table2c+2d+2e)'!K$26),K73*'PMS(Table2c+2d+2e)'!K$26),0)</f>
        <v>0</v>
      </c>
      <c r="L156" s="134">
        <f>ROUND(IF(ISNUMBER('PMS(Table2c+2d+2e)'!L$26),L73*'PMS(Table2c+2d+2e)'!L$26),0)</f>
        <v>0</v>
      </c>
      <c r="M156" s="134">
        <f>ROUND(IF(ISNUMBER('PMS(Table2c+2d+2e)'!M$26),M73*'PMS(Table2c+2d+2e)'!M$26),0)</f>
        <v>0</v>
      </c>
      <c r="N156" s="134">
        <f>ROUND(IF(ISNUMBER('PMS(Table2c+2d+2e)'!N$26),N73*'PMS(Table2c+2d+2e)'!N$26),0)</f>
        <v>0</v>
      </c>
      <c r="O156" s="134">
        <f>ROUND(IF(ISNUMBER('PMS(Table2c+2d+2e)'!O$26),O73*'PMS(Table2c+2d+2e)'!O$26),0)</f>
        <v>0</v>
      </c>
      <c r="P156" s="133">
        <f t="shared" si="76"/>
        <v>0</v>
      </c>
    </row>
    <row r="157" spans="2:16" ht="28.5" x14ac:dyDescent="0.15">
      <c r="B157" s="197"/>
      <c r="C157" s="127" t="s">
        <v>190</v>
      </c>
      <c r="D157" s="134">
        <f>ROUND(IF(ISNUMBER('PMS(Table2c+2d+2e)'!D$27),D74*'PMS(Table2c+2d+2e)'!D$27),0)</f>
        <v>0</v>
      </c>
      <c r="E157" s="134">
        <f>ROUND(IF(ISNUMBER('PMS(Table2c+2d+2e)'!E$27),E74*'PMS(Table2c+2d+2e)'!E$27),0)</f>
        <v>0</v>
      </c>
      <c r="F157" s="134">
        <f>ROUND(IF(ISNUMBER('PMS(Table2c+2d+2e)'!F$27),F74*'PMS(Table2c+2d+2e)'!F$27),0)</f>
        <v>0</v>
      </c>
      <c r="G157" s="134">
        <f>ROUND(IF(ISNUMBER('PMS(Table2c+2d+2e)'!G$27),G74*'PMS(Table2c+2d+2e)'!G$27),0)</f>
        <v>0</v>
      </c>
      <c r="H157" s="134">
        <f>ROUND(IF(ISNUMBER('PMS(Table2c+2d+2e)'!H$27),H74*'PMS(Table2c+2d+2e)'!H$27),0)</f>
        <v>0</v>
      </c>
      <c r="I157" s="134">
        <f>ROUND(IF(ISNUMBER('PMS(Table2c+2d+2e)'!I$27),I74*'PMS(Table2c+2d+2e)'!I$27),0)</f>
        <v>0</v>
      </c>
      <c r="J157" s="134">
        <f>ROUND(IF(ISNUMBER('PMS(Table2c+2d+2e)'!J$27),J74*'PMS(Table2c+2d+2e)'!J$27),0)</f>
        <v>0</v>
      </c>
      <c r="K157" s="134">
        <f>ROUND(IF(ISNUMBER('PMS(Table2c+2d+2e)'!K$27),K74*'PMS(Table2c+2d+2e)'!K$27),0)</f>
        <v>0</v>
      </c>
      <c r="L157" s="134">
        <f>ROUND(IF(ISNUMBER('PMS(Table2c+2d+2e)'!L$27),L74*'PMS(Table2c+2d+2e)'!L$27),0)</f>
        <v>0</v>
      </c>
      <c r="M157" s="134">
        <f>ROUND(IF(ISNUMBER('PMS(Table2c+2d+2e)'!M$27),M74*'PMS(Table2c+2d+2e)'!M$27),0)</f>
        <v>0</v>
      </c>
      <c r="N157" s="134">
        <f>ROUND(IF(ISNUMBER('PMS(Table2c+2d+2e)'!N$27),N74*'PMS(Table2c+2d+2e)'!N$27),0)</f>
        <v>0</v>
      </c>
      <c r="O157" s="134">
        <f>ROUND(IF(ISNUMBER('PMS(Table2c+2d+2e)'!O$27),O74*'PMS(Table2c+2d+2e)'!O$27),0)</f>
        <v>0</v>
      </c>
      <c r="P157" s="133">
        <f t="shared" si="76"/>
        <v>0</v>
      </c>
    </row>
    <row r="158" spans="2:16" ht="14.25" x14ac:dyDescent="0.15">
      <c r="B158" s="197"/>
      <c r="C158" s="129" t="s">
        <v>191</v>
      </c>
      <c r="D158" s="134">
        <f>ROUND(IF(ISNUMBER('PMS(Table2c+2d+2e)'!D$28),D75*'PMS(Table2c+2d+2e)'!D$28),0)</f>
        <v>0</v>
      </c>
      <c r="E158" s="134">
        <f>ROUND(IF(ISNUMBER('PMS(Table2c+2d+2e)'!E$28),E75*'PMS(Table2c+2d+2e)'!E$28),0)</f>
        <v>0</v>
      </c>
      <c r="F158" s="134">
        <f>ROUND(IF(ISNUMBER('PMS(Table2c+2d+2e)'!F$28),F75*'PMS(Table2c+2d+2e)'!F$28),0)</f>
        <v>0</v>
      </c>
      <c r="G158" s="134">
        <f>ROUND(IF(ISNUMBER('PMS(Table2c+2d+2e)'!G$28),G75*'PMS(Table2c+2d+2e)'!G$28),0)</f>
        <v>0</v>
      </c>
      <c r="H158" s="134">
        <f>ROUND(IF(ISNUMBER('PMS(Table2c+2d+2e)'!H$28),H75*'PMS(Table2c+2d+2e)'!H$28),0)</f>
        <v>0</v>
      </c>
      <c r="I158" s="134">
        <f>ROUND(IF(ISNUMBER('PMS(Table2c+2d+2e)'!I$28),I75*'PMS(Table2c+2d+2e)'!I$28),0)</f>
        <v>0</v>
      </c>
      <c r="J158" s="134">
        <f>ROUND(IF(ISNUMBER('PMS(Table2c+2d+2e)'!J$28),J75*'PMS(Table2c+2d+2e)'!J$28),0)</f>
        <v>0</v>
      </c>
      <c r="K158" s="134">
        <f>ROUND(IF(ISNUMBER('PMS(Table2c+2d+2e)'!K$28),K75*'PMS(Table2c+2d+2e)'!K$28),0)</f>
        <v>0</v>
      </c>
      <c r="L158" s="134">
        <f>ROUND(IF(ISNUMBER('PMS(Table2c+2d+2e)'!L$28),L75*'PMS(Table2c+2d+2e)'!L$28),0)</f>
        <v>0</v>
      </c>
      <c r="M158" s="134">
        <f>ROUND(IF(ISNUMBER('PMS(Table2c+2d+2e)'!M$28),M75*'PMS(Table2c+2d+2e)'!M$28),0)</f>
        <v>0</v>
      </c>
      <c r="N158" s="134">
        <f>ROUND(IF(ISNUMBER('PMS(Table2c+2d+2e)'!N$28),N75*'PMS(Table2c+2d+2e)'!N$28),0)</f>
        <v>0</v>
      </c>
      <c r="O158" s="134">
        <f>ROUND(IF(ISNUMBER('PMS(Table2c+2d+2e)'!O$28),O75*'PMS(Table2c+2d+2e)'!O$28),0)</f>
        <v>0</v>
      </c>
      <c r="P158" s="133">
        <f t="shared" si="76"/>
        <v>0</v>
      </c>
    </row>
    <row r="159" spans="2:16" ht="14.25" x14ac:dyDescent="0.15">
      <c r="B159" s="197"/>
      <c r="C159" s="129" t="s">
        <v>192</v>
      </c>
      <c r="D159" s="134">
        <f>ROUND(IF(ISNUMBER('PMS(Table2c+2d+2e)'!D$29),D76*'PMS(Table2c+2d+2e)'!D$29),0)</f>
        <v>0</v>
      </c>
      <c r="E159" s="134">
        <f>ROUND(IF(ISNUMBER('PMS(Table2c+2d+2e)'!E$29),E76*'PMS(Table2c+2d+2e)'!E$29),0)</f>
        <v>0</v>
      </c>
      <c r="F159" s="134">
        <f>ROUND(IF(ISNUMBER('PMS(Table2c+2d+2e)'!F$29),F76*'PMS(Table2c+2d+2e)'!F$29),0)</f>
        <v>0</v>
      </c>
      <c r="G159" s="134">
        <f>ROUND(IF(ISNUMBER('PMS(Table2c+2d+2e)'!G$29),G76*'PMS(Table2c+2d+2e)'!G$29),0)</f>
        <v>0</v>
      </c>
      <c r="H159" s="134">
        <f>ROUND(IF(ISNUMBER('PMS(Table2c+2d+2e)'!H$29),H76*'PMS(Table2c+2d+2e)'!H$29),0)</f>
        <v>0</v>
      </c>
      <c r="I159" s="134">
        <f>ROUND(IF(ISNUMBER('PMS(Table2c+2d+2e)'!I$29),I76*'PMS(Table2c+2d+2e)'!I$29),0)</f>
        <v>0</v>
      </c>
      <c r="J159" s="134">
        <f>ROUND(IF(ISNUMBER('PMS(Table2c+2d+2e)'!J$29),J76*'PMS(Table2c+2d+2e)'!J$29),0)</f>
        <v>0</v>
      </c>
      <c r="K159" s="134">
        <f>ROUND(IF(ISNUMBER('PMS(Table2c+2d+2e)'!K$29),K76*'PMS(Table2c+2d+2e)'!K$29),0)</f>
        <v>0</v>
      </c>
      <c r="L159" s="134">
        <f>ROUND(IF(ISNUMBER('PMS(Table2c+2d+2e)'!L$29),L76*'PMS(Table2c+2d+2e)'!L$29),0)</f>
        <v>0</v>
      </c>
      <c r="M159" s="134">
        <f>ROUND(IF(ISNUMBER('PMS(Table2c+2d+2e)'!M$29),M76*'PMS(Table2c+2d+2e)'!M$29),0)</f>
        <v>0</v>
      </c>
      <c r="N159" s="134">
        <f>ROUND(IF(ISNUMBER('PMS(Table2c+2d+2e)'!N$29),N76*'PMS(Table2c+2d+2e)'!N$29),0)</f>
        <v>0</v>
      </c>
      <c r="O159" s="134">
        <f>ROUND(IF(ISNUMBER('PMS(Table2c+2d+2e)'!O$29),O76*'PMS(Table2c+2d+2e)'!O$29),0)</f>
        <v>0</v>
      </c>
      <c r="P159" s="133">
        <f t="shared" si="76"/>
        <v>0</v>
      </c>
    </row>
    <row r="160" spans="2:16" ht="14.25" x14ac:dyDescent="0.15">
      <c r="B160" s="197"/>
      <c r="C160" s="129" t="s">
        <v>193</v>
      </c>
      <c r="D160" s="134">
        <f>ROUND(IF(ISNUMBER('PMS(Table2c+2d+2e)'!D$30),D77*'PMS(Table2c+2d+2e)'!D$30),0)</f>
        <v>0</v>
      </c>
      <c r="E160" s="134">
        <f>ROUND(IF(ISNUMBER('PMS(Table2c+2d+2e)'!E$30),E77*'PMS(Table2c+2d+2e)'!E$30),0)</f>
        <v>0</v>
      </c>
      <c r="F160" s="134">
        <f>ROUND(IF(ISNUMBER('PMS(Table2c+2d+2e)'!F$30),F77*'PMS(Table2c+2d+2e)'!F$30),0)</f>
        <v>0</v>
      </c>
      <c r="G160" s="134">
        <f>ROUND(IF(ISNUMBER('PMS(Table2c+2d+2e)'!G$30),G77*'PMS(Table2c+2d+2e)'!G$30),0)</f>
        <v>0</v>
      </c>
      <c r="H160" s="134">
        <f>ROUND(IF(ISNUMBER('PMS(Table2c+2d+2e)'!H$30),H77*'PMS(Table2c+2d+2e)'!H$30),0)</f>
        <v>0</v>
      </c>
      <c r="I160" s="134">
        <f>ROUND(IF(ISNUMBER('PMS(Table2c+2d+2e)'!I$30),I77*'PMS(Table2c+2d+2e)'!I$30),0)</f>
        <v>0</v>
      </c>
      <c r="J160" s="134">
        <f>ROUND(IF(ISNUMBER('PMS(Table2c+2d+2e)'!J$30),J77*'PMS(Table2c+2d+2e)'!J$30),0)</f>
        <v>0</v>
      </c>
      <c r="K160" s="134">
        <f>ROUND(IF(ISNUMBER('PMS(Table2c+2d+2e)'!K$30),K77*'PMS(Table2c+2d+2e)'!K$30),0)</f>
        <v>0</v>
      </c>
      <c r="L160" s="134">
        <f>ROUND(IF(ISNUMBER('PMS(Table2c+2d+2e)'!L$30),L77*'PMS(Table2c+2d+2e)'!L$30),0)</f>
        <v>0</v>
      </c>
      <c r="M160" s="134">
        <f>ROUND(IF(ISNUMBER('PMS(Table2c+2d+2e)'!M$30),M77*'PMS(Table2c+2d+2e)'!M$30),0)</f>
        <v>0</v>
      </c>
      <c r="N160" s="134">
        <f>ROUND(IF(ISNUMBER('PMS(Table2c+2d+2e)'!N$30),N77*'PMS(Table2c+2d+2e)'!N$30),0)</f>
        <v>0</v>
      </c>
      <c r="O160" s="134">
        <f>ROUND(IF(ISNUMBER('PMS(Table2c+2d+2e)'!O$30),O77*'PMS(Table2c+2d+2e)'!O$30),0)</f>
        <v>0</v>
      </c>
      <c r="P160" s="133">
        <f t="shared" si="76"/>
        <v>0</v>
      </c>
    </row>
    <row r="161" spans="2:16" ht="14.25" x14ac:dyDescent="0.15">
      <c r="B161" s="197"/>
      <c r="C161" s="129" t="s">
        <v>194</v>
      </c>
      <c r="D161" s="134">
        <f>ROUND(IF(ISNUMBER('PMS(Table2c+2d+2e)'!D$31),D78*'PMS(Table2c+2d+2e)'!D$31),0)</f>
        <v>0</v>
      </c>
      <c r="E161" s="134">
        <f>ROUND(IF(ISNUMBER('PMS(Table2c+2d+2e)'!E$31),E78*'PMS(Table2c+2d+2e)'!E$31),0)</f>
        <v>0</v>
      </c>
      <c r="F161" s="134">
        <f>ROUND(IF(ISNUMBER('PMS(Table2c+2d+2e)'!F$31),F78*'PMS(Table2c+2d+2e)'!F$31),0)</f>
        <v>0</v>
      </c>
      <c r="G161" s="134">
        <f>ROUND(IF(ISNUMBER('PMS(Table2c+2d+2e)'!G$31),G78*'PMS(Table2c+2d+2e)'!G$31),0)</f>
        <v>0</v>
      </c>
      <c r="H161" s="134">
        <f>ROUND(IF(ISNUMBER('PMS(Table2c+2d+2e)'!H$31),H78*'PMS(Table2c+2d+2e)'!H$31),0)</f>
        <v>0</v>
      </c>
      <c r="I161" s="134">
        <f>ROUND(IF(ISNUMBER('PMS(Table2c+2d+2e)'!I$31),I78*'PMS(Table2c+2d+2e)'!I$31),0)</f>
        <v>0</v>
      </c>
      <c r="J161" s="134">
        <f>ROUND(IF(ISNUMBER('PMS(Table2c+2d+2e)'!J$31),J78*'PMS(Table2c+2d+2e)'!J$31),0)</f>
        <v>0</v>
      </c>
      <c r="K161" s="134">
        <f>ROUND(IF(ISNUMBER('PMS(Table2c+2d+2e)'!K$31),K78*'PMS(Table2c+2d+2e)'!K$31),0)</f>
        <v>0</v>
      </c>
      <c r="L161" s="134">
        <f>ROUND(IF(ISNUMBER('PMS(Table2c+2d+2e)'!L$31),L78*'PMS(Table2c+2d+2e)'!L$31),0)</f>
        <v>0</v>
      </c>
      <c r="M161" s="134">
        <f>ROUND(IF(ISNUMBER('PMS(Table2c+2d+2e)'!M$31),M78*'PMS(Table2c+2d+2e)'!M$31),0)</f>
        <v>0</v>
      </c>
      <c r="N161" s="134">
        <f>ROUND(IF(ISNUMBER('PMS(Table2c+2d+2e)'!N$31),N78*'PMS(Table2c+2d+2e)'!N$31),0)</f>
        <v>0</v>
      </c>
      <c r="O161" s="134">
        <f>ROUND(IF(ISNUMBER('PMS(Table2c+2d+2e)'!O$31),O78*'PMS(Table2c+2d+2e)'!O$31),0)</f>
        <v>0</v>
      </c>
      <c r="P161" s="133">
        <f t="shared" si="76"/>
        <v>0</v>
      </c>
    </row>
    <row r="162" spans="2:16" ht="14.25" x14ac:dyDescent="0.15">
      <c r="B162" s="197"/>
      <c r="C162" s="129" t="s">
        <v>195</v>
      </c>
      <c r="D162" s="134">
        <f>ROUND(IF(ISNUMBER('PMS(Table2c+2d+2e)'!D$32),D79*'PMS(Table2c+2d+2e)'!D$32),0)</f>
        <v>0</v>
      </c>
      <c r="E162" s="134">
        <f>ROUND(IF(ISNUMBER('PMS(Table2c+2d+2e)'!E$32),E79*'PMS(Table2c+2d+2e)'!E$32),0)</f>
        <v>0</v>
      </c>
      <c r="F162" s="134">
        <f>ROUND(IF(ISNUMBER('PMS(Table2c+2d+2e)'!F$32),F79*'PMS(Table2c+2d+2e)'!F$32),0)</f>
        <v>0</v>
      </c>
      <c r="G162" s="134">
        <f>ROUND(IF(ISNUMBER('PMS(Table2c+2d+2e)'!G$32),G79*'PMS(Table2c+2d+2e)'!G$32),0)</f>
        <v>0</v>
      </c>
      <c r="H162" s="134">
        <f>ROUND(IF(ISNUMBER('PMS(Table2c+2d+2e)'!H$32),H79*'PMS(Table2c+2d+2e)'!H$32),0)</f>
        <v>0</v>
      </c>
      <c r="I162" s="134">
        <f>ROUND(IF(ISNUMBER('PMS(Table2c+2d+2e)'!I$32),I79*'PMS(Table2c+2d+2e)'!I$32),0)</f>
        <v>0</v>
      </c>
      <c r="J162" s="134">
        <f>ROUND(IF(ISNUMBER('PMS(Table2c+2d+2e)'!J$32),J79*'PMS(Table2c+2d+2e)'!J$32),0)</f>
        <v>0</v>
      </c>
      <c r="K162" s="134">
        <f>ROUND(IF(ISNUMBER('PMS(Table2c+2d+2e)'!K$32),K79*'PMS(Table2c+2d+2e)'!K$32),0)</f>
        <v>0</v>
      </c>
      <c r="L162" s="134">
        <f>ROUND(IF(ISNUMBER('PMS(Table2c+2d+2e)'!L$32),L79*'PMS(Table2c+2d+2e)'!L$32),0)</f>
        <v>0</v>
      </c>
      <c r="M162" s="134">
        <f>ROUND(IF(ISNUMBER('PMS(Table2c+2d+2e)'!M$32),M79*'PMS(Table2c+2d+2e)'!M$32),0)</f>
        <v>0</v>
      </c>
      <c r="N162" s="134">
        <f>ROUND(IF(ISNUMBER('PMS(Table2c+2d+2e)'!N$32),N79*'PMS(Table2c+2d+2e)'!N$32),0)</f>
        <v>0</v>
      </c>
      <c r="O162" s="134">
        <f>ROUND(IF(ISNUMBER('PMS(Table2c+2d+2e)'!O$32),O79*'PMS(Table2c+2d+2e)'!O$32),0)</f>
        <v>0</v>
      </c>
      <c r="P162" s="133">
        <f t="shared" si="76"/>
        <v>0</v>
      </c>
    </row>
    <row r="163" spans="2:16" ht="14.25" x14ac:dyDescent="0.15">
      <c r="B163" s="197"/>
      <c r="C163" s="129" t="s">
        <v>196</v>
      </c>
      <c r="D163" s="134">
        <f>ROUND(IF(ISNUMBER('PMS(Table2c+2d+2e)'!D$33),D80*'PMS(Table2c+2d+2e)'!D$33),0)</f>
        <v>0</v>
      </c>
      <c r="E163" s="134">
        <f>ROUND(IF(ISNUMBER('PMS(Table2c+2d+2e)'!E$33),E80*'PMS(Table2c+2d+2e)'!E$33),0)</f>
        <v>0</v>
      </c>
      <c r="F163" s="134">
        <f>ROUND(IF(ISNUMBER('PMS(Table2c+2d+2e)'!F$33),F80*'PMS(Table2c+2d+2e)'!F$33),0)</f>
        <v>0</v>
      </c>
      <c r="G163" s="134">
        <f>ROUND(IF(ISNUMBER('PMS(Table2c+2d+2e)'!G$33),G80*'PMS(Table2c+2d+2e)'!G$33),0)</f>
        <v>0</v>
      </c>
      <c r="H163" s="134">
        <f>ROUND(IF(ISNUMBER('PMS(Table2c+2d+2e)'!H$33),H80*'PMS(Table2c+2d+2e)'!H$33),0)</f>
        <v>0</v>
      </c>
      <c r="I163" s="134">
        <f>ROUND(IF(ISNUMBER('PMS(Table2c+2d+2e)'!I$33),I80*'PMS(Table2c+2d+2e)'!I$33),0)</f>
        <v>0</v>
      </c>
      <c r="J163" s="134">
        <f>ROUND(IF(ISNUMBER('PMS(Table2c+2d+2e)'!J$33),J80*'PMS(Table2c+2d+2e)'!J$33),0)</f>
        <v>0</v>
      </c>
      <c r="K163" s="134">
        <f>ROUND(IF(ISNUMBER('PMS(Table2c+2d+2e)'!K$33),K80*'PMS(Table2c+2d+2e)'!K$33),0)</f>
        <v>0</v>
      </c>
      <c r="L163" s="134">
        <f>ROUND(IF(ISNUMBER('PMS(Table2c+2d+2e)'!L$33),L80*'PMS(Table2c+2d+2e)'!L$33),0)</f>
        <v>0</v>
      </c>
      <c r="M163" s="134">
        <f>ROUND(IF(ISNUMBER('PMS(Table2c+2d+2e)'!M$33),M80*'PMS(Table2c+2d+2e)'!M$33),0)</f>
        <v>0</v>
      </c>
      <c r="N163" s="134">
        <f>ROUND(IF(ISNUMBER('PMS(Table2c+2d+2e)'!N$33),N80*'PMS(Table2c+2d+2e)'!N$33),0)</f>
        <v>0</v>
      </c>
      <c r="O163" s="134">
        <f>ROUND(IF(ISNUMBER('PMS(Table2c+2d+2e)'!O$33),O80*'PMS(Table2c+2d+2e)'!O$33),0)</f>
        <v>0</v>
      </c>
      <c r="P163" s="133">
        <f t="shared" si="76"/>
        <v>0</v>
      </c>
    </row>
    <row r="164" spans="2:16" ht="14.25" x14ac:dyDescent="0.15">
      <c r="B164" s="197"/>
      <c r="C164" s="129" t="s">
        <v>197</v>
      </c>
      <c r="D164" s="134">
        <f>ROUND(IF(ISNUMBER('PMS(Table2c+2d+2e)'!D$34),D81*'PMS(Table2c+2d+2e)'!D$34),0)</f>
        <v>0</v>
      </c>
      <c r="E164" s="134">
        <f>ROUND(IF(ISNUMBER('PMS(Table2c+2d+2e)'!E$34),E81*'PMS(Table2c+2d+2e)'!E$34),0)</f>
        <v>0</v>
      </c>
      <c r="F164" s="134">
        <f>ROUND(IF(ISNUMBER('PMS(Table2c+2d+2e)'!F$34),F81*'PMS(Table2c+2d+2e)'!F$34),0)</f>
        <v>0</v>
      </c>
      <c r="G164" s="134">
        <f>ROUND(IF(ISNUMBER('PMS(Table2c+2d+2e)'!G$34),G81*'PMS(Table2c+2d+2e)'!G$34),0)</f>
        <v>0</v>
      </c>
      <c r="H164" s="134">
        <f>ROUND(IF(ISNUMBER('PMS(Table2c+2d+2e)'!H$34),H81*'PMS(Table2c+2d+2e)'!H$34),0)</f>
        <v>0</v>
      </c>
      <c r="I164" s="134">
        <f>ROUND(IF(ISNUMBER('PMS(Table2c+2d+2e)'!I$34),I81*'PMS(Table2c+2d+2e)'!I$34),0)</f>
        <v>0</v>
      </c>
      <c r="J164" s="134">
        <f>ROUND(IF(ISNUMBER('PMS(Table2c+2d+2e)'!J$34),J81*'PMS(Table2c+2d+2e)'!J$34),0)</f>
        <v>0</v>
      </c>
      <c r="K164" s="134">
        <f>ROUND(IF(ISNUMBER('PMS(Table2c+2d+2e)'!K$34),K81*'PMS(Table2c+2d+2e)'!K$34),0)</f>
        <v>0</v>
      </c>
      <c r="L164" s="134">
        <f>ROUND(IF(ISNUMBER('PMS(Table2c+2d+2e)'!L$34),L81*'PMS(Table2c+2d+2e)'!L$34),0)</f>
        <v>0</v>
      </c>
      <c r="M164" s="134">
        <f>ROUND(IF(ISNUMBER('PMS(Table2c+2d+2e)'!M$34),M81*'PMS(Table2c+2d+2e)'!M$34),0)</f>
        <v>0</v>
      </c>
      <c r="N164" s="134">
        <f>ROUND(IF(ISNUMBER('PMS(Table2c+2d+2e)'!N$34),N81*'PMS(Table2c+2d+2e)'!N$34),0)</f>
        <v>0</v>
      </c>
      <c r="O164" s="134">
        <f>ROUND(IF(ISNUMBER('PMS(Table2c+2d+2e)'!O$34),O81*'PMS(Table2c+2d+2e)'!O$34),0)</f>
        <v>0</v>
      </c>
      <c r="P164" s="133">
        <f t="shared" si="76"/>
        <v>0</v>
      </c>
    </row>
    <row r="165" spans="2:16" ht="14.25" x14ac:dyDescent="0.15">
      <c r="B165" s="197"/>
      <c r="C165" s="129" t="s">
        <v>198</v>
      </c>
      <c r="D165" s="134">
        <f>ROUND(IF(ISNUMBER('PMS(Table2c+2d+2e)'!D$35),D82*'PMS(Table2c+2d+2e)'!D$35),0)</f>
        <v>0</v>
      </c>
      <c r="E165" s="134">
        <f>ROUND(IF(ISNUMBER('PMS(Table2c+2d+2e)'!E$35),E82*'PMS(Table2c+2d+2e)'!E$35),0)</f>
        <v>0</v>
      </c>
      <c r="F165" s="134">
        <f>ROUND(IF(ISNUMBER('PMS(Table2c+2d+2e)'!F$35),F82*'PMS(Table2c+2d+2e)'!F$35),0)</f>
        <v>0</v>
      </c>
      <c r="G165" s="134">
        <f>ROUND(IF(ISNUMBER('PMS(Table2c+2d+2e)'!G$35),G82*'PMS(Table2c+2d+2e)'!G$35),0)</f>
        <v>0</v>
      </c>
      <c r="H165" s="134">
        <f>ROUND(IF(ISNUMBER('PMS(Table2c+2d+2e)'!H$35),H82*'PMS(Table2c+2d+2e)'!H$35),0)</f>
        <v>0</v>
      </c>
      <c r="I165" s="134">
        <f>ROUND(IF(ISNUMBER('PMS(Table2c+2d+2e)'!I$35),I82*'PMS(Table2c+2d+2e)'!I$35),0)</f>
        <v>0</v>
      </c>
      <c r="J165" s="134">
        <f>ROUND(IF(ISNUMBER('PMS(Table2c+2d+2e)'!J$35),J82*'PMS(Table2c+2d+2e)'!J$35),0)</f>
        <v>0</v>
      </c>
      <c r="K165" s="134">
        <f>ROUND(IF(ISNUMBER('PMS(Table2c+2d+2e)'!K$35),K82*'PMS(Table2c+2d+2e)'!K$35),0)</f>
        <v>0</v>
      </c>
      <c r="L165" s="134">
        <f>ROUND(IF(ISNUMBER('PMS(Table2c+2d+2e)'!L$35),L82*'PMS(Table2c+2d+2e)'!L$35),0)</f>
        <v>0</v>
      </c>
      <c r="M165" s="134">
        <f>ROUND(IF(ISNUMBER('PMS(Table2c+2d+2e)'!M$35),M82*'PMS(Table2c+2d+2e)'!M$35),0)</f>
        <v>0</v>
      </c>
      <c r="N165" s="134">
        <f>ROUND(IF(ISNUMBER('PMS(Table2c+2d+2e)'!N$35),N82*'PMS(Table2c+2d+2e)'!N$35),0)</f>
        <v>0</v>
      </c>
      <c r="O165" s="134">
        <f>ROUND(IF(ISNUMBER('PMS(Table2c+2d+2e)'!O$35),O82*'PMS(Table2c+2d+2e)'!O$35),0)</f>
        <v>0</v>
      </c>
      <c r="P165" s="133">
        <f t="shared" si="76"/>
        <v>0</v>
      </c>
    </row>
    <row r="166" spans="2:16" ht="14.25" x14ac:dyDescent="0.15">
      <c r="C166" s="127" t="s">
        <v>205</v>
      </c>
      <c r="D166" s="131">
        <f>+SUM(D154:D165)</f>
        <v>0</v>
      </c>
      <c r="E166" s="131">
        <f t="shared" ref="E166" si="77">+SUM(E154:E165)</f>
        <v>0</v>
      </c>
      <c r="F166" s="131">
        <f t="shared" ref="F166" si="78">+SUM(F154:F165)</f>
        <v>0</v>
      </c>
      <c r="G166" s="131">
        <f t="shared" ref="G166" si="79">+SUM(G154:G165)</f>
        <v>0</v>
      </c>
      <c r="H166" s="131">
        <f t="shared" ref="H166" si="80">+SUM(H154:H165)</f>
        <v>0</v>
      </c>
      <c r="I166" s="131">
        <f t="shared" ref="I166" si="81">+SUM(I154:I165)</f>
        <v>0</v>
      </c>
      <c r="J166" s="131">
        <f t="shared" ref="J166" si="82">+SUM(J154:J165)</f>
        <v>0</v>
      </c>
      <c r="K166" s="131">
        <f t="shared" ref="K166" si="83">+SUM(K154:K165)</f>
        <v>0</v>
      </c>
      <c r="L166" s="131">
        <f t="shared" ref="L166" si="84">+SUM(L154:L165)</f>
        <v>0</v>
      </c>
      <c r="M166" s="131">
        <f t="shared" ref="M166" si="85">+SUM(M154:M165)</f>
        <v>0</v>
      </c>
      <c r="N166" s="131">
        <f t="shared" ref="N166" si="86">+SUM(N154:N165)</f>
        <v>0</v>
      </c>
      <c r="O166" s="131">
        <f t="shared" ref="O166" si="87">+SUM(O154:O165)</f>
        <v>0</v>
      </c>
      <c r="P166" s="133">
        <f>SUM(P154:P165)</f>
        <v>0</v>
      </c>
    </row>
    <row r="168" spans="2:16" ht="15" x14ac:dyDescent="0.15">
      <c r="B168" s="84" t="s">
        <v>210</v>
      </c>
      <c r="D168" s="198" t="s">
        <v>80</v>
      </c>
      <c r="E168" s="198"/>
      <c r="F168" s="198"/>
      <c r="G168" s="198"/>
      <c r="H168" s="198"/>
      <c r="I168" s="198"/>
    </row>
    <row r="169" spans="2:16" ht="42.75" x14ac:dyDescent="0.15">
      <c r="B169" s="85"/>
      <c r="C169" s="129"/>
      <c r="D169" s="127" t="s">
        <v>187</v>
      </c>
      <c r="E169" s="127" t="s">
        <v>188</v>
      </c>
      <c r="F169" s="128" t="s">
        <v>189</v>
      </c>
      <c r="G169" s="127" t="s">
        <v>190</v>
      </c>
      <c r="H169" s="127" t="s">
        <v>191</v>
      </c>
      <c r="I169" s="127" t="s">
        <v>192</v>
      </c>
      <c r="J169" s="127" t="s">
        <v>193</v>
      </c>
      <c r="K169" s="127" t="s">
        <v>194</v>
      </c>
      <c r="L169" s="127" t="s">
        <v>195</v>
      </c>
      <c r="M169" s="127" t="s">
        <v>196</v>
      </c>
      <c r="N169" s="127" t="s">
        <v>197</v>
      </c>
      <c r="O169" s="130" t="s">
        <v>76</v>
      </c>
      <c r="P169" s="129"/>
    </row>
    <row r="170" spans="2:16" ht="28.5" x14ac:dyDescent="0.15">
      <c r="B170" s="197" t="s">
        <v>81</v>
      </c>
      <c r="C170" s="127" t="s">
        <v>187</v>
      </c>
      <c r="D170" s="134">
        <f>ROUND(IF(ISNUMBER('PMS(Table2c+2d+2e)'!D$24),D87*'PMS(Table2c+2d+2e)'!D$24),0)</f>
        <v>0</v>
      </c>
      <c r="E170" s="134">
        <f>ROUND(IF(ISNUMBER('PMS(Table2c+2d+2e)'!E$24),E87*'PMS(Table2c+2d+2e)'!E$24),0)</f>
        <v>0</v>
      </c>
      <c r="F170" s="134">
        <f>ROUND(IF(ISNUMBER('PMS(Table2c+2d+2e)'!F$24),F87*'PMS(Table2c+2d+2e)'!F$24),0)</f>
        <v>0</v>
      </c>
      <c r="G170" s="134">
        <f>ROUND(IF(ISNUMBER('PMS(Table2c+2d+2e)'!G$24),G87*'PMS(Table2c+2d+2e)'!G$24),0)</f>
        <v>0</v>
      </c>
      <c r="H170" s="134">
        <f>ROUND(IF(ISNUMBER('PMS(Table2c+2d+2e)'!H$24),H87*'PMS(Table2c+2d+2e)'!H$24),0)</f>
        <v>0</v>
      </c>
      <c r="I170" s="134">
        <f>ROUND(IF(ISNUMBER('PMS(Table2c+2d+2e)'!I$24),I87*'PMS(Table2c+2d+2e)'!I$24),0)</f>
        <v>0</v>
      </c>
      <c r="J170" s="134">
        <f>ROUND(IF(ISNUMBER('PMS(Table2c+2d+2e)'!J$24),J87*'PMS(Table2c+2d+2e)'!J$24),0)</f>
        <v>0</v>
      </c>
      <c r="K170" s="134">
        <f>ROUND(IF(ISNUMBER('PMS(Table2c+2d+2e)'!K$24),K87*'PMS(Table2c+2d+2e)'!K$24),0)</f>
        <v>0</v>
      </c>
      <c r="L170" s="134">
        <f>ROUND(IF(ISNUMBER('PMS(Table2c+2d+2e)'!L$24),L87*'PMS(Table2c+2d+2e)'!L$24),0)</f>
        <v>0</v>
      </c>
      <c r="M170" s="134">
        <f>ROUND(IF(ISNUMBER('PMS(Table2c+2d+2e)'!M$24),M87*'PMS(Table2c+2d+2e)'!M$24),0)</f>
        <v>0</v>
      </c>
      <c r="N170" s="134">
        <f>ROUND(IF(ISNUMBER('PMS(Table2c+2d+2e)'!N$24),N87*'PMS(Table2c+2d+2e)'!N$24),0)</f>
        <v>0</v>
      </c>
      <c r="O170" s="134">
        <f>ROUND(IF(ISNUMBER('PMS(Table2c+2d+2e)'!O$24),O87*'PMS(Table2c+2d+2e)'!O$24),0)</f>
        <v>0</v>
      </c>
      <c r="P170" s="133">
        <f>SUMIF(D170:O170,"&gt;0",D170:O170)</f>
        <v>0</v>
      </c>
    </row>
    <row r="171" spans="2:16" ht="42.75" x14ac:dyDescent="0.15">
      <c r="B171" s="197"/>
      <c r="C171" s="127" t="s">
        <v>188</v>
      </c>
      <c r="D171" s="134">
        <f>ROUND(IF(ISNUMBER('PMS(Table2c+2d+2e)'!D$25),D88*'PMS(Table2c+2d+2e)'!D$25),0)</f>
        <v>0</v>
      </c>
      <c r="E171" s="134">
        <f>ROUND(IF(ISNUMBER('PMS(Table2c+2d+2e)'!E$25),E88*'PMS(Table2c+2d+2e)'!E$25),0)</f>
        <v>0</v>
      </c>
      <c r="F171" s="134">
        <f>ROUND(IF(ISNUMBER('PMS(Table2c+2d+2e)'!F$25),F88*'PMS(Table2c+2d+2e)'!F$25),0)</f>
        <v>0</v>
      </c>
      <c r="G171" s="134">
        <f>ROUND(IF(ISNUMBER('PMS(Table2c+2d+2e)'!G$25),G88*'PMS(Table2c+2d+2e)'!G$25),0)</f>
        <v>0</v>
      </c>
      <c r="H171" s="134">
        <f>ROUND(IF(ISNUMBER('PMS(Table2c+2d+2e)'!H$25),H88*'PMS(Table2c+2d+2e)'!H$25),0)</f>
        <v>0</v>
      </c>
      <c r="I171" s="134">
        <f>ROUND(IF(ISNUMBER('PMS(Table2c+2d+2e)'!I$25),I88*'PMS(Table2c+2d+2e)'!I$25),0)</f>
        <v>0</v>
      </c>
      <c r="J171" s="134">
        <f>ROUND(IF(ISNUMBER('PMS(Table2c+2d+2e)'!J$25),J88*'PMS(Table2c+2d+2e)'!J$25),0)</f>
        <v>0</v>
      </c>
      <c r="K171" s="134">
        <f>ROUND(IF(ISNUMBER('PMS(Table2c+2d+2e)'!K$25),K88*'PMS(Table2c+2d+2e)'!K$25),0)</f>
        <v>0</v>
      </c>
      <c r="L171" s="134">
        <f>ROUND(IF(ISNUMBER('PMS(Table2c+2d+2e)'!L$25),L88*'PMS(Table2c+2d+2e)'!L$25),0)</f>
        <v>0</v>
      </c>
      <c r="M171" s="134">
        <f>ROUND(IF(ISNUMBER('PMS(Table2c+2d+2e)'!M$25),M88*'PMS(Table2c+2d+2e)'!M$25),0)</f>
        <v>0</v>
      </c>
      <c r="N171" s="134">
        <f>ROUND(IF(ISNUMBER('PMS(Table2c+2d+2e)'!N$25),N88*'PMS(Table2c+2d+2e)'!N$25),0)</f>
        <v>0</v>
      </c>
      <c r="O171" s="134">
        <f>ROUND(IF(ISNUMBER('PMS(Table2c+2d+2e)'!O$25),O88*'PMS(Table2c+2d+2e)'!O$25),0)</f>
        <v>0</v>
      </c>
      <c r="P171" s="133">
        <f t="shared" ref="P171:P181" si="88">SUMIF(D171:O171,"&gt;0",D171:O171)</f>
        <v>0</v>
      </c>
    </row>
    <row r="172" spans="2:16" ht="14.25" x14ac:dyDescent="0.15">
      <c r="B172" s="197"/>
      <c r="C172" s="128" t="s">
        <v>189</v>
      </c>
      <c r="D172" s="134">
        <f>ROUND(IF(ISNUMBER('PMS(Table2c+2d+2e)'!D$26),D89*'PMS(Table2c+2d+2e)'!D$26),0)</f>
        <v>0</v>
      </c>
      <c r="E172" s="134">
        <f>ROUND(IF(ISNUMBER('PMS(Table2c+2d+2e)'!E$26),E89*'PMS(Table2c+2d+2e)'!E$26),0)</f>
        <v>0</v>
      </c>
      <c r="F172" s="134">
        <f>ROUND(IF(ISNUMBER('PMS(Table2c+2d+2e)'!F$26),F89*'PMS(Table2c+2d+2e)'!F$26),0)</f>
        <v>0</v>
      </c>
      <c r="G172" s="134">
        <f>ROUND(IF(ISNUMBER('PMS(Table2c+2d+2e)'!G$26),G89*'PMS(Table2c+2d+2e)'!G$26),0)</f>
        <v>0</v>
      </c>
      <c r="H172" s="134">
        <f>ROUND(IF(ISNUMBER('PMS(Table2c+2d+2e)'!H$26),H89*'PMS(Table2c+2d+2e)'!H$26),0)</f>
        <v>0</v>
      </c>
      <c r="I172" s="134">
        <f>ROUND(IF(ISNUMBER('PMS(Table2c+2d+2e)'!I$26),I89*'PMS(Table2c+2d+2e)'!I$26),0)</f>
        <v>0</v>
      </c>
      <c r="J172" s="134">
        <f>ROUND(IF(ISNUMBER('PMS(Table2c+2d+2e)'!J$26),J89*'PMS(Table2c+2d+2e)'!J$26),0)</f>
        <v>0</v>
      </c>
      <c r="K172" s="134">
        <f>ROUND(IF(ISNUMBER('PMS(Table2c+2d+2e)'!K$26),K89*'PMS(Table2c+2d+2e)'!K$26),0)</f>
        <v>0</v>
      </c>
      <c r="L172" s="134">
        <f>ROUND(IF(ISNUMBER('PMS(Table2c+2d+2e)'!L$26),L89*'PMS(Table2c+2d+2e)'!L$26),0)</f>
        <v>0</v>
      </c>
      <c r="M172" s="134">
        <f>ROUND(IF(ISNUMBER('PMS(Table2c+2d+2e)'!M$26),M89*'PMS(Table2c+2d+2e)'!M$26),0)</f>
        <v>0</v>
      </c>
      <c r="N172" s="134">
        <f>ROUND(IF(ISNUMBER('PMS(Table2c+2d+2e)'!N$26),N89*'PMS(Table2c+2d+2e)'!N$26),0)</f>
        <v>0</v>
      </c>
      <c r="O172" s="134">
        <f>ROUND(IF(ISNUMBER('PMS(Table2c+2d+2e)'!O$26),O89*'PMS(Table2c+2d+2e)'!O$26),0)</f>
        <v>0</v>
      </c>
      <c r="P172" s="133">
        <f t="shared" si="88"/>
        <v>0</v>
      </c>
    </row>
    <row r="173" spans="2:16" ht="28.5" x14ac:dyDescent="0.15">
      <c r="B173" s="197"/>
      <c r="C173" s="127" t="s">
        <v>190</v>
      </c>
      <c r="D173" s="134">
        <f>ROUND(IF(ISNUMBER('PMS(Table2c+2d+2e)'!D$27),D90*'PMS(Table2c+2d+2e)'!D$27),0)</f>
        <v>0</v>
      </c>
      <c r="E173" s="134">
        <f>ROUND(IF(ISNUMBER('PMS(Table2c+2d+2e)'!E$27),E90*'PMS(Table2c+2d+2e)'!E$27),0)</f>
        <v>0</v>
      </c>
      <c r="F173" s="134">
        <f>ROUND(IF(ISNUMBER('PMS(Table2c+2d+2e)'!F$27),F90*'PMS(Table2c+2d+2e)'!F$27),0)</f>
        <v>0</v>
      </c>
      <c r="G173" s="134">
        <f>ROUND(IF(ISNUMBER('PMS(Table2c+2d+2e)'!G$27),G90*'PMS(Table2c+2d+2e)'!G$27),0)</f>
        <v>0</v>
      </c>
      <c r="H173" s="134">
        <f>ROUND(IF(ISNUMBER('PMS(Table2c+2d+2e)'!H$27),H90*'PMS(Table2c+2d+2e)'!H$27),0)</f>
        <v>0</v>
      </c>
      <c r="I173" s="134">
        <f>ROUND(IF(ISNUMBER('PMS(Table2c+2d+2e)'!I$27),I90*'PMS(Table2c+2d+2e)'!I$27),0)</f>
        <v>0</v>
      </c>
      <c r="J173" s="134">
        <f>ROUND(IF(ISNUMBER('PMS(Table2c+2d+2e)'!J$27),J90*'PMS(Table2c+2d+2e)'!J$27),0)</f>
        <v>0</v>
      </c>
      <c r="K173" s="134">
        <f>ROUND(IF(ISNUMBER('PMS(Table2c+2d+2e)'!K$27),K90*'PMS(Table2c+2d+2e)'!K$27),0)</f>
        <v>0</v>
      </c>
      <c r="L173" s="134">
        <f>ROUND(IF(ISNUMBER('PMS(Table2c+2d+2e)'!L$27),L90*'PMS(Table2c+2d+2e)'!L$27),0)</f>
        <v>0</v>
      </c>
      <c r="M173" s="134">
        <f>ROUND(IF(ISNUMBER('PMS(Table2c+2d+2e)'!M$27),M90*'PMS(Table2c+2d+2e)'!M$27),0)</f>
        <v>0</v>
      </c>
      <c r="N173" s="134">
        <f>ROUND(IF(ISNUMBER('PMS(Table2c+2d+2e)'!N$27),N90*'PMS(Table2c+2d+2e)'!N$27),0)</f>
        <v>0</v>
      </c>
      <c r="O173" s="134">
        <f>ROUND(IF(ISNUMBER('PMS(Table2c+2d+2e)'!O$27),O90*'PMS(Table2c+2d+2e)'!O$27),0)</f>
        <v>0</v>
      </c>
      <c r="P173" s="133">
        <f t="shared" si="88"/>
        <v>0</v>
      </c>
    </row>
    <row r="174" spans="2:16" ht="14.25" x14ac:dyDescent="0.15">
      <c r="B174" s="197"/>
      <c r="C174" s="129" t="s">
        <v>191</v>
      </c>
      <c r="D174" s="134">
        <f>ROUND(IF(ISNUMBER('PMS(Table2c+2d+2e)'!D$28),D91*'PMS(Table2c+2d+2e)'!D$28),0)</f>
        <v>0</v>
      </c>
      <c r="E174" s="134">
        <f>ROUND(IF(ISNUMBER('PMS(Table2c+2d+2e)'!E$28),E91*'PMS(Table2c+2d+2e)'!E$28),0)</f>
        <v>0</v>
      </c>
      <c r="F174" s="134">
        <f>ROUND(IF(ISNUMBER('PMS(Table2c+2d+2e)'!F$28),F91*'PMS(Table2c+2d+2e)'!F$28),0)</f>
        <v>0</v>
      </c>
      <c r="G174" s="134">
        <f>ROUND(IF(ISNUMBER('PMS(Table2c+2d+2e)'!G$28),G91*'PMS(Table2c+2d+2e)'!G$28),0)</f>
        <v>0</v>
      </c>
      <c r="H174" s="134">
        <f>ROUND(IF(ISNUMBER('PMS(Table2c+2d+2e)'!H$28),H91*'PMS(Table2c+2d+2e)'!H$28),0)</f>
        <v>0</v>
      </c>
      <c r="I174" s="134">
        <f>ROUND(IF(ISNUMBER('PMS(Table2c+2d+2e)'!I$28),I91*'PMS(Table2c+2d+2e)'!I$28),0)</f>
        <v>0</v>
      </c>
      <c r="J174" s="134">
        <f>ROUND(IF(ISNUMBER('PMS(Table2c+2d+2e)'!J$28),J91*'PMS(Table2c+2d+2e)'!J$28),0)</f>
        <v>0</v>
      </c>
      <c r="K174" s="134">
        <f>ROUND(IF(ISNUMBER('PMS(Table2c+2d+2e)'!K$28),K91*'PMS(Table2c+2d+2e)'!K$28),0)</f>
        <v>0</v>
      </c>
      <c r="L174" s="134">
        <f>ROUND(IF(ISNUMBER('PMS(Table2c+2d+2e)'!L$28),L91*'PMS(Table2c+2d+2e)'!L$28),0)</f>
        <v>0</v>
      </c>
      <c r="M174" s="134">
        <f>ROUND(IF(ISNUMBER('PMS(Table2c+2d+2e)'!M$28),M91*'PMS(Table2c+2d+2e)'!M$28),0)</f>
        <v>0</v>
      </c>
      <c r="N174" s="134">
        <f>ROUND(IF(ISNUMBER('PMS(Table2c+2d+2e)'!N$28),N91*'PMS(Table2c+2d+2e)'!N$28),0)</f>
        <v>0</v>
      </c>
      <c r="O174" s="134">
        <f>ROUND(IF(ISNUMBER('PMS(Table2c+2d+2e)'!O$28),O91*'PMS(Table2c+2d+2e)'!O$28),0)</f>
        <v>0</v>
      </c>
      <c r="P174" s="133">
        <f t="shared" si="88"/>
        <v>0</v>
      </c>
    </row>
    <row r="175" spans="2:16" ht="14.25" x14ac:dyDescent="0.15">
      <c r="B175" s="197"/>
      <c r="C175" s="129" t="s">
        <v>192</v>
      </c>
      <c r="D175" s="134">
        <f>ROUND(IF(ISNUMBER('PMS(Table2c+2d+2e)'!D$29),D92*'PMS(Table2c+2d+2e)'!D$29),0)</f>
        <v>0</v>
      </c>
      <c r="E175" s="134">
        <f>ROUND(IF(ISNUMBER('PMS(Table2c+2d+2e)'!E$29),E92*'PMS(Table2c+2d+2e)'!E$29),0)</f>
        <v>0</v>
      </c>
      <c r="F175" s="134">
        <f>ROUND(IF(ISNUMBER('PMS(Table2c+2d+2e)'!F$29),F92*'PMS(Table2c+2d+2e)'!F$29),0)</f>
        <v>0</v>
      </c>
      <c r="G175" s="134">
        <f>ROUND(IF(ISNUMBER('PMS(Table2c+2d+2e)'!G$29),G92*'PMS(Table2c+2d+2e)'!G$29),0)</f>
        <v>0</v>
      </c>
      <c r="H175" s="134">
        <f>ROUND(IF(ISNUMBER('PMS(Table2c+2d+2e)'!H$29),H92*'PMS(Table2c+2d+2e)'!H$29),0)</f>
        <v>0</v>
      </c>
      <c r="I175" s="134">
        <f>ROUND(IF(ISNUMBER('PMS(Table2c+2d+2e)'!I$29),I92*'PMS(Table2c+2d+2e)'!I$29),0)</f>
        <v>0</v>
      </c>
      <c r="J175" s="134">
        <f>ROUND(IF(ISNUMBER('PMS(Table2c+2d+2e)'!J$29),J92*'PMS(Table2c+2d+2e)'!J$29),0)</f>
        <v>0</v>
      </c>
      <c r="K175" s="134">
        <f>ROUND(IF(ISNUMBER('PMS(Table2c+2d+2e)'!K$29),K92*'PMS(Table2c+2d+2e)'!K$29),0)</f>
        <v>0</v>
      </c>
      <c r="L175" s="134">
        <f>ROUND(IF(ISNUMBER('PMS(Table2c+2d+2e)'!L$29),L92*'PMS(Table2c+2d+2e)'!L$29),0)</f>
        <v>0</v>
      </c>
      <c r="M175" s="134">
        <f>ROUND(IF(ISNUMBER('PMS(Table2c+2d+2e)'!M$29),M92*'PMS(Table2c+2d+2e)'!M$29),0)</f>
        <v>0</v>
      </c>
      <c r="N175" s="134">
        <f>ROUND(IF(ISNUMBER('PMS(Table2c+2d+2e)'!N$29),N92*'PMS(Table2c+2d+2e)'!N$29),0)</f>
        <v>0</v>
      </c>
      <c r="O175" s="134">
        <f>ROUND(IF(ISNUMBER('PMS(Table2c+2d+2e)'!O$29),O92*'PMS(Table2c+2d+2e)'!O$29),0)</f>
        <v>0</v>
      </c>
      <c r="P175" s="133">
        <f t="shared" si="88"/>
        <v>0</v>
      </c>
    </row>
    <row r="176" spans="2:16" ht="14.25" x14ac:dyDescent="0.15">
      <c r="B176" s="197"/>
      <c r="C176" s="129" t="s">
        <v>193</v>
      </c>
      <c r="D176" s="134">
        <f>ROUND(IF(ISNUMBER('PMS(Table2c+2d+2e)'!D$30),D93*'PMS(Table2c+2d+2e)'!D$30),0)</f>
        <v>0</v>
      </c>
      <c r="E176" s="134">
        <f>ROUND(IF(ISNUMBER('PMS(Table2c+2d+2e)'!E$30),E93*'PMS(Table2c+2d+2e)'!E$30),0)</f>
        <v>0</v>
      </c>
      <c r="F176" s="134">
        <f>ROUND(IF(ISNUMBER('PMS(Table2c+2d+2e)'!F$30),F93*'PMS(Table2c+2d+2e)'!F$30),0)</f>
        <v>0</v>
      </c>
      <c r="G176" s="134">
        <f>ROUND(IF(ISNUMBER('PMS(Table2c+2d+2e)'!G$30),G93*'PMS(Table2c+2d+2e)'!G$30),0)</f>
        <v>0</v>
      </c>
      <c r="H176" s="134">
        <f>ROUND(IF(ISNUMBER('PMS(Table2c+2d+2e)'!H$30),H93*'PMS(Table2c+2d+2e)'!H$30),0)</f>
        <v>0</v>
      </c>
      <c r="I176" s="134">
        <f>ROUND(IF(ISNUMBER('PMS(Table2c+2d+2e)'!I$30),I93*'PMS(Table2c+2d+2e)'!I$30),0)</f>
        <v>0</v>
      </c>
      <c r="J176" s="134">
        <f>ROUND(IF(ISNUMBER('PMS(Table2c+2d+2e)'!J$30),J93*'PMS(Table2c+2d+2e)'!J$30),0)</f>
        <v>0</v>
      </c>
      <c r="K176" s="134">
        <f>ROUND(IF(ISNUMBER('PMS(Table2c+2d+2e)'!K$30),K93*'PMS(Table2c+2d+2e)'!K$30),0)</f>
        <v>0</v>
      </c>
      <c r="L176" s="134">
        <f>ROUND(IF(ISNUMBER('PMS(Table2c+2d+2e)'!L$30),L93*'PMS(Table2c+2d+2e)'!L$30),0)</f>
        <v>0</v>
      </c>
      <c r="M176" s="134">
        <f>ROUND(IF(ISNUMBER('PMS(Table2c+2d+2e)'!M$30),M93*'PMS(Table2c+2d+2e)'!M$30),0)</f>
        <v>0</v>
      </c>
      <c r="N176" s="134">
        <f>ROUND(IF(ISNUMBER('PMS(Table2c+2d+2e)'!N$30),N93*'PMS(Table2c+2d+2e)'!N$30),0)</f>
        <v>0</v>
      </c>
      <c r="O176" s="134">
        <f>ROUND(IF(ISNUMBER('PMS(Table2c+2d+2e)'!O$30),O93*'PMS(Table2c+2d+2e)'!O$30),0)</f>
        <v>0</v>
      </c>
      <c r="P176" s="133">
        <f t="shared" si="88"/>
        <v>0</v>
      </c>
    </row>
    <row r="177" spans="2:16" ht="14.25" x14ac:dyDescent="0.15">
      <c r="B177" s="197"/>
      <c r="C177" s="129" t="s">
        <v>194</v>
      </c>
      <c r="D177" s="134">
        <f>ROUND(IF(ISNUMBER('PMS(Table2c+2d+2e)'!D$31),D94*'PMS(Table2c+2d+2e)'!D$31),0)</f>
        <v>0</v>
      </c>
      <c r="E177" s="134">
        <f>ROUND(IF(ISNUMBER('PMS(Table2c+2d+2e)'!E$31),E94*'PMS(Table2c+2d+2e)'!E$31),0)</f>
        <v>0</v>
      </c>
      <c r="F177" s="134">
        <f>ROUND(IF(ISNUMBER('PMS(Table2c+2d+2e)'!F$31),F94*'PMS(Table2c+2d+2e)'!F$31),0)</f>
        <v>0</v>
      </c>
      <c r="G177" s="134">
        <f>ROUND(IF(ISNUMBER('PMS(Table2c+2d+2e)'!G$31),G94*'PMS(Table2c+2d+2e)'!G$31),0)</f>
        <v>0</v>
      </c>
      <c r="H177" s="134">
        <f>ROUND(IF(ISNUMBER('PMS(Table2c+2d+2e)'!H$31),H94*'PMS(Table2c+2d+2e)'!H$31),0)</f>
        <v>0</v>
      </c>
      <c r="I177" s="134">
        <f>ROUND(IF(ISNUMBER('PMS(Table2c+2d+2e)'!I$31),I94*'PMS(Table2c+2d+2e)'!I$31),0)</f>
        <v>0</v>
      </c>
      <c r="J177" s="134">
        <f>ROUND(IF(ISNUMBER('PMS(Table2c+2d+2e)'!J$31),J94*'PMS(Table2c+2d+2e)'!J$31),0)</f>
        <v>0</v>
      </c>
      <c r="K177" s="134">
        <f>ROUND(IF(ISNUMBER('PMS(Table2c+2d+2e)'!K$31),K94*'PMS(Table2c+2d+2e)'!K$31),0)</f>
        <v>0</v>
      </c>
      <c r="L177" s="134">
        <f>ROUND(IF(ISNUMBER('PMS(Table2c+2d+2e)'!L$31),L94*'PMS(Table2c+2d+2e)'!L$31),0)</f>
        <v>0</v>
      </c>
      <c r="M177" s="134">
        <f>ROUND(IF(ISNUMBER('PMS(Table2c+2d+2e)'!M$31),M94*'PMS(Table2c+2d+2e)'!M$31),0)</f>
        <v>0</v>
      </c>
      <c r="N177" s="134">
        <f>ROUND(IF(ISNUMBER('PMS(Table2c+2d+2e)'!N$31),N94*'PMS(Table2c+2d+2e)'!N$31),0)</f>
        <v>0</v>
      </c>
      <c r="O177" s="134">
        <f>ROUND(IF(ISNUMBER('PMS(Table2c+2d+2e)'!O$31),O94*'PMS(Table2c+2d+2e)'!O$31),0)</f>
        <v>0</v>
      </c>
      <c r="P177" s="133">
        <f t="shared" si="88"/>
        <v>0</v>
      </c>
    </row>
    <row r="178" spans="2:16" ht="14.25" x14ac:dyDescent="0.15">
      <c r="B178" s="197"/>
      <c r="C178" s="129" t="s">
        <v>195</v>
      </c>
      <c r="D178" s="134">
        <f>ROUND(IF(ISNUMBER('PMS(Table2c+2d+2e)'!D$32),D95*'PMS(Table2c+2d+2e)'!D$32),0)</f>
        <v>0</v>
      </c>
      <c r="E178" s="134">
        <f>ROUND(IF(ISNUMBER('PMS(Table2c+2d+2e)'!E$32),E95*'PMS(Table2c+2d+2e)'!E$32),0)</f>
        <v>0</v>
      </c>
      <c r="F178" s="134">
        <f>ROUND(IF(ISNUMBER('PMS(Table2c+2d+2e)'!F$32),F95*'PMS(Table2c+2d+2e)'!F$32),0)</f>
        <v>0</v>
      </c>
      <c r="G178" s="134">
        <f>ROUND(IF(ISNUMBER('PMS(Table2c+2d+2e)'!G$32),G95*'PMS(Table2c+2d+2e)'!G$32),0)</f>
        <v>0</v>
      </c>
      <c r="H178" s="134">
        <f>ROUND(IF(ISNUMBER('PMS(Table2c+2d+2e)'!H$32),H95*'PMS(Table2c+2d+2e)'!H$32),0)</f>
        <v>0</v>
      </c>
      <c r="I178" s="134">
        <f>ROUND(IF(ISNUMBER('PMS(Table2c+2d+2e)'!I$32),I95*'PMS(Table2c+2d+2e)'!I$32),0)</f>
        <v>0</v>
      </c>
      <c r="J178" s="134">
        <f>ROUND(IF(ISNUMBER('PMS(Table2c+2d+2e)'!J$32),J95*'PMS(Table2c+2d+2e)'!J$32),0)</f>
        <v>0</v>
      </c>
      <c r="K178" s="134">
        <f>ROUND(IF(ISNUMBER('PMS(Table2c+2d+2e)'!K$32),K95*'PMS(Table2c+2d+2e)'!K$32),0)</f>
        <v>0</v>
      </c>
      <c r="L178" s="134">
        <f>ROUND(IF(ISNUMBER('PMS(Table2c+2d+2e)'!L$32),L95*'PMS(Table2c+2d+2e)'!L$32),0)</f>
        <v>0</v>
      </c>
      <c r="M178" s="134">
        <f>ROUND(IF(ISNUMBER('PMS(Table2c+2d+2e)'!M$32),M95*'PMS(Table2c+2d+2e)'!M$32),0)</f>
        <v>0</v>
      </c>
      <c r="N178" s="134">
        <f>ROUND(IF(ISNUMBER('PMS(Table2c+2d+2e)'!N$32),N95*'PMS(Table2c+2d+2e)'!N$32),0)</f>
        <v>0</v>
      </c>
      <c r="O178" s="134">
        <f>ROUND(IF(ISNUMBER('PMS(Table2c+2d+2e)'!O$32),O95*'PMS(Table2c+2d+2e)'!O$32),0)</f>
        <v>0</v>
      </c>
      <c r="P178" s="133">
        <f t="shared" si="88"/>
        <v>0</v>
      </c>
    </row>
    <row r="179" spans="2:16" ht="14.25" x14ac:dyDescent="0.15">
      <c r="B179" s="197"/>
      <c r="C179" s="129" t="s">
        <v>196</v>
      </c>
      <c r="D179" s="134">
        <f>ROUND(IF(ISNUMBER('PMS(Table2c+2d+2e)'!D$33),D96*'PMS(Table2c+2d+2e)'!D$33),0)</f>
        <v>0</v>
      </c>
      <c r="E179" s="134">
        <f>ROUND(IF(ISNUMBER('PMS(Table2c+2d+2e)'!E$33),E96*'PMS(Table2c+2d+2e)'!E$33),0)</f>
        <v>0</v>
      </c>
      <c r="F179" s="134">
        <f>ROUND(IF(ISNUMBER('PMS(Table2c+2d+2e)'!F$33),F96*'PMS(Table2c+2d+2e)'!F$33),0)</f>
        <v>0</v>
      </c>
      <c r="G179" s="134">
        <f>ROUND(IF(ISNUMBER('PMS(Table2c+2d+2e)'!G$33),G96*'PMS(Table2c+2d+2e)'!G$33),0)</f>
        <v>0</v>
      </c>
      <c r="H179" s="134">
        <f>ROUND(IF(ISNUMBER('PMS(Table2c+2d+2e)'!H$33),H96*'PMS(Table2c+2d+2e)'!H$33),0)</f>
        <v>0</v>
      </c>
      <c r="I179" s="134">
        <f>ROUND(IF(ISNUMBER('PMS(Table2c+2d+2e)'!I$33),I96*'PMS(Table2c+2d+2e)'!I$33),0)</f>
        <v>0</v>
      </c>
      <c r="J179" s="134">
        <f>ROUND(IF(ISNUMBER('PMS(Table2c+2d+2e)'!J$33),J96*'PMS(Table2c+2d+2e)'!J$33),0)</f>
        <v>0</v>
      </c>
      <c r="K179" s="134">
        <f>ROUND(IF(ISNUMBER('PMS(Table2c+2d+2e)'!K$33),K96*'PMS(Table2c+2d+2e)'!K$33),0)</f>
        <v>0</v>
      </c>
      <c r="L179" s="134">
        <f>ROUND(IF(ISNUMBER('PMS(Table2c+2d+2e)'!L$33),L96*'PMS(Table2c+2d+2e)'!L$33),0)</f>
        <v>0</v>
      </c>
      <c r="M179" s="134">
        <f>ROUND(IF(ISNUMBER('PMS(Table2c+2d+2e)'!M$33),M96*'PMS(Table2c+2d+2e)'!M$33),0)</f>
        <v>0</v>
      </c>
      <c r="N179" s="134">
        <f>ROUND(IF(ISNUMBER('PMS(Table2c+2d+2e)'!N$33),N96*'PMS(Table2c+2d+2e)'!N$33),0)</f>
        <v>0</v>
      </c>
      <c r="O179" s="134">
        <f>ROUND(IF(ISNUMBER('PMS(Table2c+2d+2e)'!O$33),O96*'PMS(Table2c+2d+2e)'!O$33),0)</f>
        <v>0</v>
      </c>
      <c r="P179" s="133">
        <f t="shared" si="88"/>
        <v>0</v>
      </c>
    </row>
    <row r="180" spans="2:16" ht="14.25" x14ac:dyDescent="0.15">
      <c r="B180" s="197"/>
      <c r="C180" s="129" t="s">
        <v>197</v>
      </c>
      <c r="D180" s="134">
        <f>ROUND(IF(ISNUMBER('PMS(Table2c+2d+2e)'!D$34),D97*'PMS(Table2c+2d+2e)'!D$34),0)</f>
        <v>0</v>
      </c>
      <c r="E180" s="134">
        <f>ROUND(IF(ISNUMBER('PMS(Table2c+2d+2e)'!E$34),E97*'PMS(Table2c+2d+2e)'!E$34),0)</f>
        <v>0</v>
      </c>
      <c r="F180" s="134">
        <f>ROUND(IF(ISNUMBER('PMS(Table2c+2d+2e)'!F$34),F97*'PMS(Table2c+2d+2e)'!F$34),0)</f>
        <v>0</v>
      </c>
      <c r="G180" s="134">
        <f>ROUND(IF(ISNUMBER('PMS(Table2c+2d+2e)'!G$34),G97*'PMS(Table2c+2d+2e)'!G$34),0)</f>
        <v>0</v>
      </c>
      <c r="H180" s="134">
        <f>ROUND(IF(ISNUMBER('PMS(Table2c+2d+2e)'!H$34),H97*'PMS(Table2c+2d+2e)'!H$34),0)</f>
        <v>0</v>
      </c>
      <c r="I180" s="134">
        <f>ROUND(IF(ISNUMBER('PMS(Table2c+2d+2e)'!I$34),I97*'PMS(Table2c+2d+2e)'!I$34),0)</f>
        <v>0</v>
      </c>
      <c r="J180" s="134">
        <f>ROUND(IF(ISNUMBER('PMS(Table2c+2d+2e)'!J$34),J97*'PMS(Table2c+2d+2e)'!J$34),0)</f>
        <v>0</v>
      </c>
      <c r="K180" s="134">
        <f>ROUND(IF(ISNUMBER('PMS(Table2c+2d+2e)'!K$34),K97*'PMS(Table2c+2d+2e)'!K$34),0)</f>
        <v>0</v>
      </c>
      <c r="L180" s="134">
        <f>ROUND(IF(ISNUMBER('PMS(Table2c+2d+2e)'!L$34),L97*'PMS(Table2c+2d+2e)'!L$34),0)</f>
        <v>0</v>
      </c>
      <c r="M180" s="134">
        <f>ROUND(IF(ISNUMBER('PMS(Table2c+2d+2e)'!M$34),M97*'PMS(Table2c+2d+2e)'!M$34),0)</f>
        <v>0</v>
      </c>
      <c r="N180" s="134">
        <f>ROUND(IF(ISNUMBER('PMS(Table2c+2d+2e)'!N$34),N97*'PMS(Table2c+2d+2e)'!N$34),0)</f>
        <v>0</v>
      </c>
      <c r="O180" s="134">
        <f>ROUND(IF(ISNUMBER('PMS(Table2c+2d+2e)'!O$34),O97*'PMS(Table2c+2d+2e)'!O$34),0)</f>
        <v>0</v>
      </c>
      <c r="P180" s="133">
        <f t="shared" si="88"/>
        <v>0</v>
      </c>
    </row>
    <row r="181" spans="2:16" ht="14.25" x14ac:dyDescent="0.15">
      <c r="B181" s="197"/>
      <c r="C181" s="129" t="s">
        <v>198</v>
      </c>
      <c r="D181" s="134">
        <f>ROUND(IF(ISNUMBER('PMS(Table2c+2d+2e)'!D$35),D98*'PMS(Table2c+2d+2e)'!D$35),0)</f>
        <v>0</v>
      </c>
      <c r="E181" s="134">
        <f>ROUND(IF(ISNUMBER('PMS(Table2c+2d+2e)'!E$35),E98*'PMS(Table2c+2d+2e)'!E$35),0)</f>
        <v>0</v>
      </c>
      <c r="F181" s="134">
        <f>ROUND(IF(ISNUMBER('PMS(Table2c+2d+2e)'!F$35),F98*'PMS(Table2c+2d+2e)'!F$35),0)</f>
        <v>0</v>
      </c>
      <c r="G181" s="134">
        <f>ROUND(IF(ISNUMBER('PMS(Table2c+2d+2e)'!G$35),G98*'PMS(Table2c+2d+2e)'!G$35),0)</f>
        <v>0</v>
      </c>
      <c r="H181" s="134">
        <f>ROUND(IF(ISNUMBER('PMS(Table2c+2d+2e)'!H$35),H98*'PMS(Table2c+2d+2e)'!H$35),0)</f>
        <v>0</v>
      </c>
      <c r="I181" s="134">
        <f>ROUND(IF(ISNUMBER('PMS(Table2c+2d+2e)'!I$35),I98*'PMS(Table2c+2d+2e)'!I$35),0)</f>
        <v>0</v>
      </c>
      <c r="J181" s="134">
        <f>ROUND(IF(ISNUMBER('PMS(Table2c+2d+2e)'!J$35),J98*'PMS(Table2c+2d+2e)'!J$35),0)</f>
        <v>0</v>
      </c>
      <c r="K181" s="134">
        <f>ROUND(IF(ISNUMBER('PMS(Table2c+2d+2e)'!K$35),K98*'PMS(Table2c+2d+2e)'!K$35),0)</f>
        <v>0</v>
      </c>
      <c r="L181" s="134">
        <f>ROUND(IF(ISNUMBER('PMS(Table2c+2d+2e)'!L$35),L98*'PMS(Table2c+2d+2e)'!L$35),0)</f>
        <v>0</v>
      </c>
      <c r="M181" s="134">
        <f>ROUND(IF(ISNUMBER('PMS(Table2c+2d+2e)'!M$35),M98*'PMS(Table2c+2d+2e)'!M$35),0)</f>
        <v>0</v>
      </c>
      <c r="N181" s="134">
        <f>ROUND(IF(ISNUMBER('PMS(Table2c+2d+2e)'!N$35),N98*'PMS(Table2c+2d+2e)'!N$35),0)</f>
        <v>0</v>
      </c>
      <c r="O181" s="134">
        <f>ROUND(IF(ISNUMBER('PMS(Table2c+2d+2e)'!O$35),O98*'PMS(Table2c+2d+2e)'!O$35),0)</f>
        <v>0</v>
      </c>
      <c r="P181" s="133">
        <f t="shared" si="88"/>
        <v>0</v>
      </c>
    </row>
    <row r="182" spans="2:16" ht="14.25" x14ac:dyDescent="0.15">
      <c r="C182" s="127" t="s">
        <v>205</v>
      </c>
      <c r="D182" s="131">
        <f>+SUM(D170:D181)</f>
        <v>0</v>
      </c>
      <c r="E182" s="131">
        <f t="shared" ref="E182" si="89">+SUM(E170:E181)</f>
        <v>0</v>
      </c>
      <c r="F182" s="131">
        <f t="shared" ref="F182" si="90">+SUM(F170:F181)</f>
        <v>0</v>
      </c>
      <c r="G182" s="131">
        <f t="shared" ref="G182" si="91">+SUM(G170:G181)</f>
        <v>0</v>
      </c>
      <c r="H182" s="131">
        <f t="shared" ref="H182" si="92">+SUM(H170:H181)</f>
        <v>0</v>
      </c>
      <c r="I182" s="131">
        <f t="shared" ref="I182" si="93">+SUM(I170:I181)</f>
        <v>0</v>
      </c>
      <c r="J182" s="131">
        <f t="shared" ref="J182" si="94">+SUM(J170:J181)</f>
        <v>0</v>
      </c>
      <c r="K182" s="131">
        <f t="shared" ref="K182" si="95">+SUM(K170:K181)</f>
        <v>0</v>
      </c>
      <c r="L182" s="131">
        <f t="shared" ref="L182" si="96">+SUM(L170:L181)</f>
        <v>0</v>
      </c>
      <c r="M182" s="131">
        <f t="shared" ref="M182" si="97">+SUM(M170:M181)</f>
        <v>0</v>
      </c>
      <c r="N182" s="131">
        <f t="shared" ref="N182" si="98">+SUM(N170:N181)</f>
        <v>0</v>
      </c>
      <c r="O182" s="131">
        <f t="shared" ref="O182" si="99">+SUM(O170:O181)</f>
        <v>0</v>
      </c>
      <c r="P182" s="133">
        <f>SUM(P170:P181)</f>
        <v>0</v>
      </c>
    </row>
  </sheetData>
  <mergeCells count="20">
    <mergeCell ref="D152:I152"/>
    <mergeCell ref="B154:B165"/>
    <mergeCell ref="D168:I168"/>
    <mergeCell ref="B170:B181"/>
    <mergeCell ref="B106:B117"/>
    <mergeCell ref="D120:I120"/>
    <mergeCell ref="B122:B133"/>
    <mergeCell ref="D136:I136"/>
    <mergeCell ref="B138:B149"/>
    <mergeCell ref="D69:I69"/>
    <mergeCell ref="B71:B82"/>
    <mergeCell ref="D85:I85"/>
    <mergeCell ref="B87:B98"/>
    <mergeCell ref="D104:I104"/>
    <mergeCell ref="B55:B66"/>
    <mergeCell ref="D21:I21"/>
    <mergeCell ref="B23:B34"/>
    <mergeCell ref="D37:I37"/>
    <mergeCell ref="B39:B50"/>
    <mergeCell ref="D53:I53"/>
  </mergeCells>
  <phoneticPr fontId="24"/>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EA51-CB00-4BF8-84E8-20196B502740}">
  <sheetPr>
    <tabColor theme="3" tint="0.39997558519241921"/>
  </sheetPr>
  <dimension ref="B1:Q90"/>
  <sheetViews>
    <sheetView zoomScale="80" zoomScaleNormal="80" workbookViewId="0"/>
  </sheetViews>
  <sheetFormatPr defaultColWidth="8.875" defaultRowHeight="13.5" x14ac:dyDescent="0.15"/>
  <cols>
    <col min="1" max="2" width="8.875" style="81"/>
    <col min="3" max="3" width="12.625" style="82" customWidth="1"/>
    <col min="4" max="7" width="9" style="82" customWidth="1"/>
    <col min="8" max="14" width="9" style="81" customWidth="1"/>
    <col min="15" max="15" width="12.875" style="81" bestFit="1" customWidth="1"/>
    <col min="16" max="16384" width="8.875" style="81"/>
  </cols>
  <sheetData>
    <row r="1" spans="2:17" ht="15" x14ac:dyDescent="0.15">
      <c r="B1" s="95" t="s">
        <v>224</v>
      </c>
    </row>
    <row r="2" spans="2:17" s="6" customFormat="1" ht="18" x14ac:dyDescent="0.15">
      <c r="C2" s="78"/>
      <c r="D2" s="78"/>
      <c r="E2" s="79"/>
      <c r="F2" s="78"/>
      <c r="G2" s="78"/>
      <c r="H2" s="80"/>
      <c r="I2" s="80"/>
      <c r="J2" s="80"/>
      <c r="K2" s="80"/>
    </row>
    <row r="3" spans="2:17" s="6" customFormat="1" ht="30" x14ac:dyDescent="0.15">
      <c r="C3" s="96" t="s">
        <v>67</v>
      </c>
      <c r="D3" s="87" t="s">
        <v>69</v>
      </c>
      <c r="E3" s="87" t="s">
        <v>70</v>
      </c>
      <c r="F3" s="88" t="s">
        <v>71</v>
      </c>
      <c r="G3" s="87" t="s">
        <v>68</v>
      </c>
      <c r="H3" s="89" t="s">
        <v>68</v>
      </c>
      <c r="I3" s="89" t="s">
        <v>68</v>
      </c>
      <c r="J3" s="89" t="s">
        <v>68</v>
      </c>
      <c r="K3" s="89" t="s">
        <v>68</v>
      </c>
      <c r="L3" s="89" t="s">
        <v>68</v>
      </c>
      <c r="M3" s="89" t="s">
        <v>68</v>
      </c>
      <c r="N3" s="87" t="s">
        <v>92</v>
      </c>
      <c r="O3" s="118" t="s">
        <v>199</v>
      </c>
      <c r="P3" s="80"/>
      <c r="Q3" s="80"/>
    </row>
    <row r="4" spans="2:17" s="6" customFormat="1" ht="18.600000000000001" customHeight="1" x14ac:dyDescent="0.15">
      <c r="C4" s="97">
        <v>1</v>
      </c>
      <c r="D4" s="137" t="str">
        <f>IF(ISNUMBER('PMS(Table1a)'!D4),ROUND('PMS(Table1a)'!D4*'PMS(Table2c+2d+2e)'!$O$24,0),"fill Table 1a")</f>
        <v>fill Table 1a</v>
      </c>
      <c r="E4" s="137" t="str">
        <f>IF(ISNUMBER('PMS(Table1a)'!E4),ROUND('PMS(Table1a)'!E4*'PMS(Table2c+2d+2e)'!$O$25,0),"fill Table 1a")</f>
        <v>fill Table 1a</v>
      </c>
      <c r="F4" s="137" t="str">
        <f>IF(ISNUMBER('PMS(Table1a)'!F4),ROUND('PMS(Table1a)'!F4*'PMS(Table2c+2d+2e)'!O$26,0),"fill Table 1a")</f>
        <v>fill Table 1a</v>
      </c>
      <c r="G4" s="137" t="str">
        <f>IF(ISNUMBER('PMS(Table1a)'!G4),ROUND('PMS(Table1a)'!G4*'PMS(Table2c+2d+2e)'!O$27,0),"fill Table 1a")</f>
        <v>fill Table 1a</v>
      </c>
      <c r="H4" s="137" t="str">
        <f>IF(ISNUMBER('PMS(Table1a)'!H4),ROUND('PMS(Table1a)'!H4*'PMS(Table2c+2d+2e)'!O$28,0),"fill Table 1a")</f>
        <v>fill Table 1a</v>
      </c>
      <c r="I4" s="137" t="str">
        <f>IF(ISNUMBER('PMS(Table1a)'!I4),ROUND('PMS(Table1a)'!I4*'PMS(Table2c+2d+2e)'!O$29,0),"fill Table 1a")</f>
        <v>fill Table 1a</v>
      </c>
      <c r="J4" s="137" t="str">
        <f>IF(ISNUMBER('PMS(Table1a)'!J4),ROUND('PMS(Table1a)'!J4*'PMS(Table2c+2d+2e)'!O$30,0),"fill Table 1a")</f>
        <v>fill Table 1a</v>
      </c>
      <c r="K4" s="137" t="str">
        <f>IF(ISNUMBER('PMS(Table1a)'!K4),ROUND('PMS(Table1a)'!K4*'PMS(Table2c+2d+2e)'!O$31,0),"fill Table 1a")</f>
        <v>fill Table 1a</v>
      </c>
      <c r="L4" s="137" t="str">
        <f>IF(ISNUMBER('PMS(Table1a)'!L4),ROUND('PMS(Table1a)'!L4*'PMS(Table2c+2d+2e)'!O$32,0),"fill Table 1a")</f>
        <v>fill Table 1a</v>
      </c>
      <c r="M4" s="137" t="str">
        <f>IF(ISNUMBER('PMS(Table1a)'!M4),ROUND('PMS(Table1a)'!M4*'PMS(Table2c+2d+2e)'!O$33,0),"fill Table 1a")</f>
        <v>fill Table 1a</v>
      </c>
      <c r="N4" s="137" t="str">
        <f>IF(ISNUMBER('PMS(Table1a)'!N4),ROUND('PMS(Table1a)'!N4*'PMS(Table2c+2d+2e)'!O$34,0),"fill Table 1a")</f>
        <v>fill Table 1a</v>
      </c>
      <c r="O4" s="121">
        <f>SUM(D4:N4)</f>
        <v>0</v>
      </c>
      <c r="P4" s="112"/>
      <c r="Q4" s="112"/>
    </row>
    <row r="5" spans="2:17" s="6" customFormat="1" ht="18.600000000000001" customHeight="1" x14ac:dyDescent="0.15">
      <c r="C5" s="97">
        <v>2</v>
      </c>
      <c r="D5" s="137" t="str">
        <f>IF(ISNUMBER('PMS(Table1a)'!D5),ROUND('PMS(Table1a)'!D5*'PMS(Table2c+2d+2e)'!$O$24,0),"fill Table 1a")</f>
        <v>fill Table 1a</v>
      </c>
      <c r="E5" s="137" t="str">
        <f>IF(ISNUMBER('PMS(Table1a)'!E5),ROUND('PMS(Table1a)'!E5*'PMS(Table2c+2d+2e)'!$O$25,0),"fill Table 1a")</f>
        <v>fill Table 1a</v>
      </c>
      <c r="F5" s="137" t="str">
        <f>IF(ISNUMBER('PMS(Table1a)'!F5),ROUND('PMS(Table1a)'!F5*'PMS(Table2c+2d+2e)'!O$26,0),"fill Table 1a")</f>
        <v>fill Table 1a</v>
      </c>
      <c r="G5" s="137" t="str">
        <f>IF(ISNUMBER('PMS(Table1a)'!G5),ROUND('PMS(Table1a)'!G5*'PMS(Table2c+2d+2e)'!O$27,0),"fill Table 1a")</f>
        <v>fill Table 1a</v>
      </c>
      <c r="H5" s="137" t="str">
        <f>IF(ISNUMBER('PMS(Table1a)'!H5),ROUND('PMS(Table1a)'!H5*'PMS(Table2c+2d+2e)'!O$28,0),"fill Table 1a")</f>
        <v>fill Table 1a</v>
      </c>
      <c r="I5" s="137" t="str">
        <f>IF(ISNUMBER('PMS(Table1a)'!I5),ROUND('PMS(Table1a)'!I5*'PMS(Table2c+2d+2e)'!O$29,0),"fill Table 1a")</f>
        <v>fill Table 1a</v>
      </c>
      <c r="J5" s="137" t="str">
        <f>IF(ISNUMBER('PMS(Table1a)'!J5),ROUND('PMS(Table1a)'!J5*'PMS(Table2c+2d+2e)'!O$30,0),"fill Table 1a")</f>
        <v>fill Table 1a</v>
      </c>
      <c r="K5" s="137" t="str">
        <f>IF(ISNUMBER('PMS(Table1a)'!K5),ROUND('PMS(Table1a)'!K5*'PMS(Table2c+2d+2e)'!O$31,0),"fill Table 1a")</f>
        <v>fill Table 1a</v>
      </c>
      <c r="L5" s="137" t="str">
        <f>IF(ISNUMBER('PMS(Table1a)'!L5),ROUND('PMS(Table1a)'!L5*'PMS(Table2c+2d+2e)'!O$32,0),"fill Table 1a")</f>
        <v>fill Table 1a</v>
      </c>
      <c r="M5" s="137" t="str">
        <f>IF(ISNUMBER('PMS(Table1a)'!M5),ROUND('PMS(Table1a)'!M5*'PMS(Table2c+2d+2e)'!O$33,0),"fill Table 1a")</f>
        <v>fill Table 1a</v>
      </c>
      <c r="N5" s="137" t="str">
        <f>IF(ISNUMBER('PMS(Table1a)'!N5),ROUND('PMS(Table1a)'!N5*'PMS(Table2c+2d+2e)'!O$34,0),"fill Table 1a")</f>
        <v>fill Table 1a</v>
      </c>
      <c r="O5" s="121">
        <f t="shared" ref="O5:O8" si="0">SUM(D5:N5)</f>
        <v>0</v>
      </c>
      <c r="P5" s="112"/>
      <c r="Q5" s="112"/>
    </row>
    <row r="6" spans="2:17" s="6" customFormat="1" ht="18.600000000000001" customHeight="1" x14ac:dyDescent="0.15">
      <c r="C6" s="97">
        <v>3</v>
      </c>
      <c r="D6" s="137" t="str">
        <f>IF(ISNUMBER('PMS(Table1a)'!D6),ROUND('PMS(Table1a)'!D6*'PMS(Table2c+2d+2e)'!$O$24,0),"fill Table 1a")</f>
        <v>fill Table 1a</v>
      </c>
      <c r="E6" s="137" t="str">
        <f>IF(ISNUMBER('PMS(Table1a)'!E6),ROUND('PMS(Table1a)'!E6*'PMS(Table2c+2d+2e)'!$O$25,0),"fill Table 1a")</f>
        <v>fill Table 1a</v>
      </c>
      <c r="F6" s="137" t="str">
        <f>IF(ISNUMBER('PMS(Table1a)'!F6),ROUND('PMS(Table1a)'!F6*'PMS(Table2c+2d+2e)'!O$26,0),"fill Table 1a")</f>
        <v>fill Table 1a</v>
      </c>
      <c r="G6" s="137" t="str">
        <f>IF(ISNUMBER('PMS(Table1a)'!G6),ROUND('PMS(Table1a)'!G6*'PMS(Table2c+2d+2e)'!O$27,0),"fill Table 1a")</f>
        <v>fill Table 1a</v>
      </c>
      <c r="H6" s="137" t="str">
        <f>IF(ISNUMBER('PMS(Table1a)'!H6),ROUND('PMS(Table1a)'!H6*'PMS(Table2c+2d+2e)'!O$28,0),"fill Table 1a")</f>
        <v>fill Table 1a</v>
      </c>
      <c r="I6" s="137" t="str">
        <f>IF(ISNUMBER('PMS(Table1a)'!I6),ROUND('PMS(Table1a)'!I6*'PMS(Table2c+2d+2e)'!O$29,0),"fill Table 1a")</f>
        <v>fill Table 1a</v>
      </c>
      <c r="J6" s="137" t="str">
        <f>IF(ISNUMBER('PMS(Table1a)'!J6),ROUND('PMS(Table1a)'!J6*'PMS(Table2c+2d+2e)'!O$30,0),"fill Table 1a")</f>
        <v>fill Table 1a</v>
      </c>
      <c r="K6" s="137" t="str">
        <f>IF(ISNUMBER('PMS(Table1a)'!K6),ROUND('PMS(Table1a)'!K6*'PMS(Table2c+2d+2e)'!O$31,0),"fill Table 1a")</f>
        <v>fill Table 1a</v>
      </c>
      <c r="L6" s="137" t="str">
        <f>IF(ISNUMBER('PMS(Table1a)'!L6),ROUND('PMS(Table1a)'!L6*'PMS(Table2c+2d+2e)'!O$32,0),"fill Table 1a")</f>
        <v>fill Table 1a</v>
      </c>
      <c r="M6" s="137" t="str">
        <f>IF(ISNUMBER('PMS(Table1a)'!M6),ROUND('PMS(Table1a)'!M6*'PMS(Table2c+2d+2e)'!O$33,0),"fill Table 1a")</f>
        <v>fill Table 1a</v>
      </c>
      <c r="N6" s="137" t="str">
        <f>IF(ISNUMBER('PMS(Table1a)'!N6),ROUND('PMS(Table1a)'!N6*'PMS(Table2c+2d+2e)'!O$34,0),"fill Table 1a")</f>
        <v>fill Table 1a</v>
      </c>
      <c r="O6" s="121">
        <f t="shared" si="0"/>
        <v>0</v>
      </c>
      <c r="P6" s="112"/>
      <c r="Q6" s="112"/>
    </row>
    <row r="7" spans="2:17" s="6" customFormat="1" ht="18.600000000000001" customHeight="1" x14ac:dyDescent="0.15">
      <c r="C7" s="97">
        <v>4</v>
      </c>
      <c r="D7" s="137" t="str">
        <f>IF(ISNUMBER('PMS(Table1a)'!D7),ROUND('PMS(Table1a)'!D7*'PMS(Table2c+2d+2e)'!$O$24,0),"fill Table 1a")</f>
        <v>fill Table 1a</v>
      </c>
      <c r="E7" s="137" t="str">
        <f>IF(ISNUMBER('PMS(Table1a)'!E7),ROUND('PMS(Table1a)'!E7*'PMS(Table2c+2d+2e)'!$O$25,0),"fill Table 1a")</f>
        <v>fill Table 1a</v>
      </c>
      <c r="F7" s="137" t="str">
        <f>IF(ISNUMBER('PMS(Table1a)'!F7),ROUND('PMS(Table1a)'!F7*'PMS(Table2c+2d+2e)'!O$26,0),"fill Table 1a")</f>
        <v>fill Table 1a</v>
      </c>
      <c r="G7" s="137" t="str">
        <f>IF(ISNUMBER('PMS(Table1a)'!G7),ROUND('PMS(Table1a)'!G7*'PMS(Table2c+2d+2e)'!O$27,0),"fill Table 1a")</f>
        <v>fill Table 1a</v>
      </c>
      <c r="H7" s="137" t="str">
        <f>IF(ISNUMBER('PMS(Table1a)'!H7),ROUND('PMS(Table1a)'!H7*'PMS(Table2c+2d+2e)'!O$28,0),"fill Table 1a")</f>
        <v>fill Table 1a</v>
      </c>
      <c r="I7" s="137" t="str">
        <f>IF(ISNUMBER('PMS(Table1a)'!I7),ROUND('PMS(Table1a)'!I7*'PMS(Table2c+2d+2e)'!O$29,0),"fill Table 1a")</f>
        <v>fill Table 1a</v>
      </c>
      <c r="J7" s="137" t="str">
        <f>IF(ISNUMBER('PMS(Table1a)'!J7),ROUND('PMS(Table1a)'!J7*'PMS(Table2c+2d+2e)'!O$30,0),"fill Table 1a")</f>
        <v>fill Table 1a</v>
      </c>
      <c r="K7" s="137" t="str">
        <f>IF(ISNUMBER('PMS(Table1a)'!K7),ROUND('PMS(Table1a)'!K7*'PMS(Table2c+2d+2e)'!O$31,0),"fill Table 1a")</f>
        <v>fill Table 1a</v>
      </c>
      <c r="L7" s="137" t="str">
        <f>IF(ISNUMBER('PMS(Table1a)'!L7),ROUND('PMS(Table1a)'!L7*'PMS(Table2c+2d+2e)'!O$32,0),"fill Table 1a")</f>
        <v>fill Table 1a</v>
      </c>
      <c r="M7" s="137" t="str">
        <f>IF(ISNUMBER('PMS(Table1a)'!M7),ROUND('PMS(Table1a)'!M7*'PMS(Table2c+2d+2e)'!O$33,0),"fill Table 1a")</f>
        <v>fill Table 1a</v>
      </c>
      <c r="N7" s="137" t="str">
        <f>IF(ISNUMBER('PMS(Table1a)'!N7),ROUND('PMS(Table1a)'!N7*'PMS(Table2c+2d+2e)'!O$34,0),"fill Table 1a")</f>
        <v>fill Table 1a</v>
      </c>
      <c r="O7" s="121">
        <f t="shared" si="0"/>
        <v>0</v>
      </c>
      <c r="P7" s="112"/>
      <c r="Q7" s="112"/>
    </row>
    <row r="8" spans="2:17" s="6" customFormat="1" ht="18.600000000000001" customHeight="1" x14ac:dyDescent="0.15">
      <c r="C8" s="97">
        <v>5</v>
      </c>
      <c r="D8" s="137" t="str">
        <f>IF(ISNUMBER('PMS(Table1a)'!D8),ROUND('PMS(Table1a)'!D8*'PMS(Table2c+2d+2e)'!$O$24,0),"fill Table 1a")</f>
        <v>fill Table 1a</v>
      </c>
      <c r="E8" s="137" t="str">
        <f>IF(ISNUMBER('PMS(Table1a)'!E8),ROUND('PMS(Table1a)'!E8*'PMS(Table2c+2d+2e)'!$O$25,0),"fill Table 1a")</f>
        <v>fill Table 1a</v>
      </c>
      <c r="F8" s="137" t="str">
        <f>IF(ISNUMBER('PMS(Table1a)'!F8),ROUND('PMS(Table1a)'!F8*'PMS(Table2c+2d+2e)'!O$26,0),"fill Table 1a")</f>
        <v>fill Table 1a</v>
      </c>
      <c r="G8" s="137" t="str">
        <f>IF(ISNUMBER('PMS(Table1a)'!G8),ROUND('PMS(Table1a)'!G8*'PMS(Table2c+2d+2e)'!O$27,0),"fill Table 1a")</f>
        <v>fill Table 1a</v>
      </c>
      <c r="H8" s="137" t="str">
        <f>IF(ISNUMBER('PMS(Table1a)'!H8),ROUND('PMS(Table1a)'!H8*'PMS(Table2c+2d+2e)'!O$28,0),"fill Table 1a")</f>
        <v>fill Table 1a</v>
      </c>
      <c r="I8" s="137" t="str">
        <f>IF(ISNUMBER('PMS(Table1a)'!I8),ROUND('PMS(Table1a)'!I8*'PMS(Table2c+2d+2e)'!O$29,0),"fill Table 1a")</f>
        <v>fill Table 1a</v>
      </c>
      <c r="J8" s="137" t="str">
        <f>IF(ISNUMBER('PMS(Table1a)'!J8),ROUND('PMS(Table1a)'!J8*'PMS(Table2c+2d+2e)'!O$30,0),"fill Table 1a")</f>
        <v>fill Table 1a</v>
      </c>
      <c r="K8" s="137" t="str">
        <f>IF(ISNUMBER('PMS(Table1a)'!K8),ROUND('PMS(Table1a)'!K8*'PMS(Table2c+2d+2e)'!O$31,0),"fill Table 1a")</f>
        <v>fill Table 1a</v>
      </c>
      <c r="L8" s="137" t="str">
        <f>IF(ISNUMBER('PMS(Table1a)'!L8),ROUND('PMS(Table1a)'!L8*'PMS(Table2c+2d+2e)'!O$32,0),"fill Table 1a")</f>
        <v>fill Table 1a</v>
      </c>
      <c r="M8" s="137" t="str">
        <f>IF(ISNUMBER('PMS(Table1a)'!M8),ROUND('PMS(Table1a)'!M8*'PMS(Table2c+2d+2e)'!O$33,0),"fill Table 1a")</f>
        <v>fill Table 1a</v>
      </c>
      <c r="N8" s="137" t="str">
        <f>IF(ISNUMBER('PMS(Table1a)'!N8),ROUND('PMS(Table1a)'!N8*'PMS(Table2c+2d+2e)'!O$34,0),"fill Table 1a")</f>
        <v>fill Table 1a</v>
      </c>
      <c r="O8" s="121">
        <f t="shared" si="0"/>
        <v>0</v>
      </c>
      <c r="P8" s="112"/>
      <c r="Q8" s="112"/>
    </row>
    <row r="9" spans="2:17" ht="22.9" customHeight="1" x14ac:dyDescent="0.15"/>
    <row r="10" spans="2:17" ht="15" x14ac:dyDescent="0.15">
      <c r="B10" s="95" t="s">
        <v>225</v>
      </c>
    </row>
    <row r="12" spans="2:17" ht="15" x14ac:dyDescent="0.15">
      <c r="B12" s="84" t="s">
        <v>74</v>
      </c>
      <c r="D12" s="198" t="s">
        <v>177</v>
      </c>
      <c r="E12" s="198"/>
      <c r="F12" s="198"/>
      <c r="G12" s="198"/>
      <c r="H12" s="198"/>
      <c r="I12" s="198"/>
      <c r="J12" s="82"/>
    </row>
    <row r="13" spans="2:17" ht="30" x14ac:dyDescent="0.15">
      <c r="B13" s="85"/>
      <c r="C13" s="129"/>
      <c r="D13" s="87" t="s">
        <v>69</v>
      </c>
      <c r="E13" s="87" t="s">
        <v>70</v>
      </c>
      <c r="F13" s="88" t="s">
        <v>71</v>
      </c>
      <c r="G13" s="87" t="s">
        <v>72</v>
      </c>
      <c r="H13" s="87" t="s">
        <v>68</v>
      </c>
      <c r="I13" s="89" t="s">
        <v>68</v>
      </c>
      <c r="J13" s="89" t="s">
        <v>68</v>
      </c>
      <c r="K13" s="89" t="s">
        <v>68</v>
      </c>
      <c r="L13" s="89" t="s">
        <v>68</v>
      </c>
      <c r="M13" s="89" t="s">
        <v>68</v>
      </c>
      <c r="N13" s="89" t="s">
        <v>68</v>
      </c>
      <c r="O13" s="87" t="s">
        <v>76</v>
      </c>
      <c r="P13" s="129" t="s">
        <v>205</v>
      </c>
    </row>
    <row r="14" spans="2:17" ht="28.5" customHeight="1" x14ac:dyDescent="0.15">
      <c r="B14" s="197" t="s">
        <v>176</v>
      </c>
      <c r="C14" s="87" t="s">
        <v>69</v>
      </c>
      <c r="D14" s="134" t="str">
        <f>IF(ISNUMBER('PMS(Table2c+2d+2e)'!D$24),IF(ISNUMBER('PMS(Table1a)'!D14), ROUND('PMS(Table1a)'!D14*'PMS(Table2c+2d+2e)'!D$24,0),"fill Table 1a"),"NA")</f>
        <v>fill Table 1a</v>
      </c>
      <c r="E14" s="134" t="str">
        <f>IF(ISNUMBER('PMS(Table2c+2d+2e)'!E$24),IF(ISNUMBER('PMS(Table1a)'!E14), ROUND('PMS(Table1a)'!E14*'PMS(Table2c+2d+2e)'!E$24,0),"fill Table 1a"),"NA")</f>
        <v>NA</v>
      </c>
      <c r="F14" s="134" t="str">
        <f>IF(ISNUMBER('PMS(Table2c+2d+2e)'!F$24),IF(ISNUMBER('PMS(Table1a)'!F14), ROUND('PMS(Table1a)'!F14*'PMS(Table2c+2d+2e)'!F$24,0),"fill Table 1a"),"NA")</f>
        <v>fill Table 1a</v>
      </c>
      <c r="G14" s="134" t="str">
        <f>IF(ISNUMBER('PMS(Table2c+2d+2e)'!G$24),IF(ISNUMBER('PMS(Table1a)'!G14), ROUND('PMS(Table1a)'!G14*'PMS(Table2c+2d+2e)'!G$24,0),"fill Table 1a"),"NA")</f>
        <v>fill Table 1a</v>
      </c>
      <c r="H14" s="134" t="str">
        <f>IF(ISNUMBER('PMS(Table2c+2d+2e)'!H$24),IF(ISNUMBER('PMS(Table1a)'!H14), ROUND('PMS(Table1a)'!H14*'PMS(Table2c+2d+2e)'!H$24,0),"fill Table 1a"),"NA")</f>
        <v>fill Table 1a</v>
      </c>
      <c r="I14" s="134" t="str">
        <f>IF(ISNUMBER('PMS(Table2c+2d+2e)'!I$24),IF(ISNUMBER('PMS(Table1a)'!I14), ROUND('PMS(Table1a)'!I14*'PMS(Table2c+2d+2e)'!I$24,0),"fill Table 1a"),"NA")</f>
        <v>fill Table 1a</v>
      </c>
      <c r="J14" s="134" t="str">
        <f>IF(ISNUMBER('PMS(Table2c+2d+2e)'!J$24),IF(ISNUMBER('PMS(Table1a)'!J14), ROUND('PMS(Table1a)'!J14*'PMS(Table2c+2d+2e)'!J$24,0),"fill Table 1a"),"NA")</f>
        <v>NA</v>
      </c>
      <c r="K14" s="134" t="str">
        <f>IF(ISNUMBER('PMS(Table2c+2d+2e)'!K$24),IF(ISNUMBER('PMS(Table1a)'!K14), ROUND('PMS(Table1a)'!K14*'PMS(Table2c+2d+2e)'!K$24,0),"fill Table 1a"),"NA")</f>
        <v>fill Table 1a</v>
      </c>
      <c r="L14" s="134" t="str">
        <f>IF(ISNUMBER('PMS(Table2c+2d+2e)'!L$24),IF(ISNUMBER('PMS(Table1a)'!L14), ROUND('PMS(Table1a)'!L14*'PMS(Table2c+2d+2e)'!L$24,0),"fill Table 1a"),"NA")</f>
        <v>fill Table 1a</v>
      </c>
      <c r="M14" s="134" t="str">
        <f>IF(ISNUMBER('PMS(Table2c+2d+2e)'!M$24),IF(ISNUMBER('PMS(Table1a)'!M14), ROUND('PMS(Table1a)'!M14*'PMS(Table2c+2d+2e)'!M$24,0),"fill Table 1a"),"NA")</f>
        <v>NA</v>
      </c>
      <c r="N14" s="134" t="str">
        <f>IF(ISNUMBER('PMS(Table2c+2d+2e)'!N$24),IF(ISNUMBER('PMS(Table1a)'!N14), ROUND('PMS(Table1a)'!N14*'PMS(Table2c+2d+2e)'!N$24,0),"fill Table 1a"),"NA")</f>
        <v>NA</v>
      </c>
      <c r="O14" s="134" t="str">
        <f>IF(ISNUMBER('PMS(Table2c+2d+2e)'!O$24),IF(ISNUMBER('PMS(Table1a)'!O14), ROUND('PMS(Table1a)'!O14*'PMS(Table2c+2d+2e)'!O$24,0),"fill Table 1a"),"NA")</f>
        <v>fill Table 1a</v>
      </c>
      <c r="P14" s="133">
        <f>SUMIF(D14:O14,"&gt;0",D14:O14)</f>
        <v>0</v>
      </c>
    </row>
    <row r="15" spans="2:17" ht="28.5" x14ac:dyDescent="0.15">
      <c r="B15" s="197"/>
      <c r="C15" s="87" t="s">
        <v>70</v>
      </c>
      <c r="D15" s="134" t="str">
        <f>IF(ISNUMBER('PMS(Table2c+2d+2e)'!D$25),IF(ISNUMBER('PMS(Table1a)'!D15), ROUND('PMS(Table1a)'!D15*'PMS(Table2c+2d+2e)'!D$25,0),"fill Table 1a"),"NA")</f>
        <v>fill Table 1a</v>
      </c>
      <c r="E15" s="134" t="str">
        <f>IF(ISNUMBER('PMS(Table2c+2d+2e)'!E$25),IF(ISNUMBER('PMS(Table1a)'!E15), ROUND('PMS(Table1a)'!E15*'PMS(Table2c+2d+2e)'!E$25,0),"fill Table 1a"),"NA")</f>
        <v>fill Table 1a</v>
      </c>
      <c r="F15" s="134" t="str">
        <f>IF(ISNUMBER('PMS(Table2c+2d+2e)'!F$25),IF(ISNUMBER('PMS(Table1a)'!F15), ROUND('PMS(Table1a)'!F15*'PMS(Table2c+2d+2e)'!F$25,0),"fill Table 1a"),"NA")</f>
        <v>fill Table 1a</v>
      </c>
      <c r="G15" s="134" t="str">
        <f>IF(ISNUMBER('PMS(Table2c+2d+2e)'!G$25),IF(ISNUMBER('PMS(Table1a)'!G15), ROUND('PMS(Table1a)'!G15*'PMS(Table2c+2d+2e)'!G$25,0),"fill Table 1a"),"NA")</f>
        <v>fill Table 1a</v>
      </c>
      <c r="H15" s="134" t="str">
        <f>IF(ISNUMBER('PMS(Table2c+2d+2e)'!H$25),IF(ISNUMBER('PMS(Table1a)'!H15), ROUND('PMS(Table1a)'!H15*'PMS(Table2c+2d+2e)'!H$25,0),"fill Table 1a"),"NA")</f>
        <v>fill Table 1a</v>
      </c>
      <c r="I15" s="134" t="str">
        <f>IF(ISNUMBER('PMS(Table2c+2d+2e)'!I$25),IF(ISNUMBER('PMS(Table1a)'!I15), ROUND('PMS(Table1a)'!I15*'PMS(Table2c+2d+2e)'!I$25,0),"fill Table 1a"),"NA")</f>
        <v>fill Table 1a</v>
      </c>
      <c r="J15" s="134" t="str">
        <f>IF(ISNUMBER('PMS(Table2c+2d+2e)'!J$25),IF(ISNUMBER('PMS(Table1a)'!J15), ROUND('PMS(Table1a)'!J15*'PMS(Table2c+2d+2e)'!J$25,0),"fill Table 1a"),"NA")</f>
        <v>fill Table 1a</v>
      </c>
      <c r="K15" s="134" t="str">
        <f>IF(ISNUMBER('PMS(Table2c+2d+2e)'!K$25),IF(ISNUMBER('PMS(Table1a)'!K15), ROUND('PMS(Table1a)'!K15*'PMS(Table2c+2d+2e)'!K$25,0),"fill Table 1a"),"NA")</f>
        <v>fill Table 1a</v>
      </c>
      <c r="L15" s="134" t="str">
        <f>IF(ISNUMBER('PMS(Table2c+2d+2e)'!L$25),IF(ISNUMBER('PMS(Table1a)'!L15), ROUND('PMS(Table1a)'!L15*'PMS(Table2c+2d+2e)'!L$25,0),"fill Table 1a"),"NA")</f>
        <v>fill Table 1a</v>
      </c>
      <c r="M15" s="134" t="str">
        <f>IF(ISNUMBER('PMS(Table2c+2d+2e)'!M$25),IF(ISNUMBER('PMS(Table1a)'!M15), ROUND('PMS(Table1a)'!M15*'PMS(Table2c+2d+2e)'!M$25,0),"fill Table 1a"),"NA")</f>
        <v>NA</v>
      </c>
      <c r="N15" s="134" t="str">
        <f>IF(ISNUMBER('PMS(Table2c+2d+2e)'!N$25),IF(ISNUMBER('PMS(Table1a)'!N15), ROUND('PMS(Table1a)'!N15*'PMS(Table2c+2d+2e)'!N$25,0),"fill Table 1a"),"NA")</f>
        <v>NA</v>
      </c>
      <c r="O15" s="134" t="str">
        <f>IF(ISNUMBER('PMS(Table2c+2d+2e)'!O$25),IF(ISNUMBER('PMS(Table1a)'!O15), ROUND('PMS(Table1a)'!O15*'PMS(Table2c+2d+2e)'!O$25,0),"fill Table 1a"),"NA")</f>
        <v>fill Table 1a</v>
      </c>
      <c r="P15" s="133">
        <f t="shared" ref="P15:P25" si="1">SUMIF(D15:O15,"&gt;0",D15:O15)</f>
        <v>0</v>
      </c>
    </row>
    <row r="16" spans="2:17" ht="28.5" x14ac:dyDescent="0.15">
      <c r="B16" s="197"/>
      <c r="C16" s="88" t="s">
        <v>71</v>
      </c>
      <c r="D16" s="134" t="str">
        <f>IF(ISNUMBER('PMS(Table2c+2d+2e)'!D$26),IF(ISNUMBER('PMS(Table1a)'!D16), ROUND('PMS(Table1a)'!D16*'PMS(Table2c+2d+2e)'!D$26,0),"fill Table 1a"),"NA")</f>
        <v>NA</v>
      </c>
      <c r="E16" s="134" t="str">
        <f>IF(ISNUMBER('PMS(Table2c+2d+2e)'!E$26),IF(ISNUMBER('PMS(Table1a)'!E16), ROUND('PMS(Table1a)'!E16*'PMS(Table2c+2d+2e)'!E$26,0),"fill Table 1a"),"NA")</f>
        <v>NA</v>
      </c>
      <c r="F16" s="134" t="str">
        <f>IF(ISNUMBER('PMS(Table2c+2d+2e)'!F$26),IF(ISNUMBER('PMS(Table1a)'!F16), ROUND('PMS(Table1a)'!F16*'PMS(Table2c+2d+2e)'!F$26,0),"fill Table 1a"),"NA")</f>
        <v>fill Table 1a</v>
      </c>
      <c r="G16" s="134" t="str">
        <f>IF(ISNUMBER('PMS(Table2c+2d+2e)'!G$26),IF(ISNUMBER('PMS(Table1a)'!G16), ROUND('PMS(Table1a)'!G16*'PMS(Table2c+2d+2e)'!G$26,0),"fill Table 1a"),"NA")</f>
        <v>fill Table 1a</v>
      </c>
      <c r="H16" s="134" t="str">
        <f>IF(ISNUMBER('PMS(Table2c+2d+2e)'!H$26),IF(ISNUMBER('PMS(Table1a)'!H16), ROUND('PMS(Table1a)'!H16*'PMS(Table2c+2d+2e)'!H$26,0),"fill Table 1a"),"NA")</f>
        <v>fill Table 1a</v>
      </c>
      <c r="I16" s="134" t="str">
        <f>IF(ISNUMBER('PMS(Table2c+2d+2e)'!I$26),IF(ISNUMBER('PMS(Table1a)'!I16), ROUND('PMS(Table1a)'!I16*'PMS(Table2c+2d+2e)'!I$26,0),"fill Table 1a"),"NA")</f>
        <v>NA</v>
      </c>
      <c r="J16" s="134" t="str">
        <f>IF(ISNUMBER('PMS(Table2c+2d+2e)'!J$26),IF(ISNUMBER('PMS(Table1a)'!J16), ROUND('PMS(Table1a)'!J16*'PMS(Table2c+2d+2e)'!J$26,0),"fill Table 1a"),"NA")</f>
        <v>NA</v>
      </c>
      <c r="K16" s="134" t="str">
        <f>IF(ISNUMBER('PMS(Table2c+2d+2e)'!K$26),IF(ISNUMBER('PMS(Table1a)'!K16), ROUND('PMS(Table1a)'!K16*'PMS(Table2c+2d+2e)'!K$26,0),"fill Table 1a"),"NA")</f>
        <v>fill Table 1a</v>
      </c>
      <c r="L16" s="134" t="str">
        <f>IF(ISNUMBER('PMS(Table2c+2d+2e)'!L$26),IF(ISNUMBER('PMS(Table1a)'!L16), ROUND('PMS(Table1a)'!L16*'PMS(Table2c+2d+2e)'!L$26,0),"fill Table 1a"),"NA")</f>
        <v>fill Table 1a</v>
      </c>
      <c r="M16" s="134" t="str">
        <f>IF(ISNUMBER('PMS(Table2c+2d+2e)'!M$26),IF(ISNUMBER('PMS(Table1a)'!M16), ROUND('PMS(Table1a)'!M16*'PMS(Table2c+2d+2e)'!M$26,0),"fill Table 1a"),"NA")</f>
        <v>NA</v>
      </c>
      <c r="N16" s="134" t="str">
        <f>IF(ISNUMBER('PMS(Table2c+2d+2e)'!N$26),IF(ISNUMBER('PMS(Table1a)'!N16), ROUND('PMS(Table1a)'!N16*'PMS(Table2c+2d+2e)'!N$26,0),"fill Table 1a"),"NA")</f>
        <v>NA</v>
      </c>
      <c r="O16" s="134" t="str">
        <f>IF(ISNUMBER('PMS(Table2c+2d+2e)'!O$26),IF(ISNUMBER('PMS(Table1a)'!O16), ROUND('PMS(Table1a)'!O16*'PMS(Table2c+2d+2e)'!O$26,0),"fill Table 1a"),"NA")</f>
        <v>fill Table 1a</v>
      </c>
      <c r="P16" s="133">
        <f t="shared" si="1"/>
        <v>0</v>
      </c>
    </row>
    <row r="17" spans="2:16" ht="28.5" x14ac:dyDescent="0.15">
      <c r="B17" s="197"/>
      <c r="C17" s="87" t="s">
        <v>72</v>
      </c>
      <c r="D17" s="134" t="str">
        <f>IF(ISNUMBER('PMS(Table2c+2d+2e)'!D$27),IF(ISNUMBER('PMS(Table1a)'!D17), ROUND('PMS(Table1a)'!D17*'PMS(Table2c+2d+2e)'!D$27,0),"fill Table 1a"),"NA")</f>
        <v>NA</v>
      </c>
      <c r="E17" s="134" t="str">
        <f>IF(ISNUMBER('PMS(Table2c+2d+2e)'!E$27),IF(ISNUMBER('PMS(Table1a)'!E17), ROUND('PMS(Table1a)'!E17*'PMS(Table2c+2d+2e)'!E$27,0),"fill Table 1a"),"NA")</f>
        <v>NA</v>
      </c>
      <c r="F17" s="134" t="str">
        <f>IF(ISNUMBER('PMS(Table2c+2d+2e)'!F$27),IF(ISNUMBER('PMS(Table1a)'!F17), ROUND('PMS(Table1a)'!F17*'PMS(Table2c+2d+2e)'!F$27,0),"fill Table 1a"),"NA")</f>
        <v>NA</v>
      </c>
      <c r="G17" s="134" t="str">
        <f>IF(ISNUMBER('PMS(Table2c+2d+2e)'!G$27),IF(ISNUMBER('PMS(Table1a)'!G17), ROUND('PMS(Table1a)'!G17*'PMS(Table2c+2d+2e)'!G$27,0),"fill Table 1a"),"NA")</f>
        <v>fill Table 1a</v>
      </c>
      <c r="H17" s="134" t="str">
        <f>IF(ISNUMBER('PMS(Table2c+2d+2e)'!H$27),IF(ISNUMBER('PMS(Table1a)'!H17), ROUND('PMS(Table1a)'!H17*'PMS(Table2c+2d+2e)'!H$27,0),"fill Table 1a"),"NA")</f>
        <v>fill Table 1a</v>
      </c>
      <c r="I17" s="134" t="str">
        <f>IF(ISNUMBER('PMS(Table2c+2d+2e)'!I$27),IF(ISNUMBER('PMS(Table1a)'!I17), ROUND('PMS(Table1a)'!I17*'PMS(Table2c+2d+2e)'!I$27,0),"fill Table 1a"),"NA")</f>
        <v>NA</v>
      </c>
      <c r="J17" s="134" t="str">
        <f>IF(ISNUMBER('PMS(Table2c+2d+2e)'!J$27),IF(ISNUMBER('PMS(Table1a)'!J17), ROUND('PMS(Table1a)'!J17*'PMS(Table2c+2d+2e)'!J$27,0),"fill Table 1a"),"NA")</f>
        <v>NA</v>
      </c>
      <c r="K17" s="134" t="str">
        <f>IF(ISNUMBER('PMS(Table2c+2d+2e)'!K$27),IF(ISNUMBER('PMS(Table1a)'!K17), ROUND('PMS(Table1a)'!K17*'PMS(Table2c+2d+2e)'!K$27,0),"fill Table 1a"),"NA")</f>
        <v>fill Table 1a</v>
      </c>
      <c r="L17" s="134" t="str">
        <f>IF(ISNUMBER('PMS(Table2c+2d+2e)'!L$27),IF(ISNUMBER('PMS(Table1a)'!L17), ROUND('PMS(Table1a)'!L17*'PMS(Table2c+2d+2e)'!L$27,0),"fill Table 1a"),"NA")</f>
        <v>fill Table 1a</v>
      </c>
      <c r="M17" s="134" t="str">
        <f>IF(ISNUMBER('PMS(Table2c+2d+2e)'!M$27),IF(ISNUMBER('PMS(Table1a)'!M17), ROUND('PMS(Table1a)'!M17*'PMS(Table2c+2d+2e)'!M$27,0),"fill Table 1a"),"NA")</f>
        <v>NA</v>
      </c>
      <c r="N17" s="134" t="str">
        <f>IF(ISNUMBER('PMS(Table2c+2d+2e)'!N$27),IF(ISNUMBER('PMS(Table1a)'!N17), ROUND('PMS(Table1a)'!N17*'PMS(Table2c+2d+2e)'!N$27,0),"fill Table 1a"),"NA")</f>
        <v>NA</v>
      </c>
      <c r="O17" s="134" t="str">
        <f>IF(ISNUMBER('PMS(Table2c+2d+2e)'!O$27),IF(ISNUMBER('PMS(Table1a)'!O17), ROUND('PMS(Table1a)'!O17*'PMS(Table2c+2d+2e)'!O$27,0),"fill Table 1a"),"NA")</f>
        <v>fill Table 1a</v>
      </c>
      <c r="P17" s="133">
        <f t="shared" si="1"/>
        <v>0</v>
      </c>
    </row>
    <row r="18" spans="2:16" ht="28.5" x14ac:dyDescent="0.15">
      <c r="B18" s="197"/>
      <c r="C18" s="89" t="s">
        <v>68</v>
      </c>
      <c r="D18" s="134" t="str">
        <f>IF(ISNUMBER('PMS(Table2c+2d+2e)'!D$28),IF(ISNUMBER('PMS(Table1a)'!D18), ROUND('PMS(Table1a)'!D18*'PMS(Table2c+2d+2e)'!D$28,0),"fill Table 1a"),"NA")</f>
        <v>NA</v>
      </c>
      <c r="E18" s="134" t="str">
        <f>IF(ISNUMBER('PMS(Table2c+2d+2e)'!E$28),IF(ISNUMBER('PMS(Table1a)'!E18), ROUND('PMS(Table1a)'!E18*'PMS(Table2c+2d+2e)'!E$28,0),"fill Table 1a"),"NA")</f>
        <v>NA</v>
      </c>
      <c r="F18" s="134" t="str">
        <f>IF(ISNUMBER('PMS(Table2c+2d+2e)'!F$28),IF(ISNUMBER('PMS(Table1a)'!F18), ROUND('PMS(Table1a)'!F18*'PMS(Table2c+2d+2e)'!F$28,0),"fill Table 1a"),"NA")</f>
        <v>NA</v>
      </c>
      <c r="G18" s="134" t="str">
        <f>IF(ISNUMBER('PMS(Table2c+2d+2e)'!G$28),IF(ISNUMBER('PMS(Table1a)'!G18), ROUND('PMS(Table1a)'!G18*'PMS(Table2c+2d+2e)'!G$28,0),"fill Table 1a"),"NA")</f>
        <v>NA</v>
      </c>
      <c r="H18" s="134" t="str">
        <f>IF(ISNUMBER('PMS(Table2c+2d+2e)'!H$28),IF(ISNUMBER('PMS(Table1a)'!H18), ROUND('PMS(Table1a)'!H18*'PMS(Table2c+2d+2e)'!H$28,0),"fill Table 1a"),"NA")</f>
        <v>fill Table 1a</v>
      </c>
      <c r="I18" s="134" t="str">
        <f>IF(ISNUMBER('PMS(Table2c+2d+2e)'!I$28),IF(ISNUMBER('PMS(Table1a)'!I18), ROUND('PMS(Table1a)'!I18*'PMS(Table2c+2d+2e)'!I$28,0),"fill Table 1a"),"NA")</f>
        <v>NA</v>
      </c>
      <c r="J18" s="134" t="str">
        <f>IF(ISNUMBER('PMS(Table2c+2d+2e)'!J$28),IF(ISNUMBER('PMS(Table1a)'!J18), ROUND('PMS(Table1a)'!J18*'PMS(Table2c+2d+2e)'!J$28,0),"fill Table 1a"),"NA")</f>
        <v>NA</v>
      </c>
      <c r="K18" s="134" t="str">
        <f>IF(ISNUMBER('PMS(Table2c+2d+2e)'!K$28),IF(ISNUMBER('PMS(Table1a)'!K18), ROUND('PMS(Table1a)'!K18*'PMS(Table2c+2d+2e)'!K$28,0),"fill Table 1a"),"NA")</f>
        <v>NA</v>
      </c>
      <c r="L18" s="134" t="str">
        <f>IF(ISNUMBER('PMS(Table2c+2d+2e)'!L$28),IF(ISNUMBER('PMS(Table1a)'!L18), ROUND('PMS(Table1a)'!L18*'PMS(Table2c+2d+2e)'!L$28,0),"fill Table 1a"),"NA")</f>
        <v>NA</v>
      </c>
      <c r="M18" s="134" t="str">
        <f>IF(ISNUMBER('PMS(Table2c+2d+2e)'!M$28),IF(ISNUMBER('PMS(Table1a)'!M18), ROUND('PMS(Table1a)'!M18*'PMS(Table2c+2d+2e)'!M$28,0),"fill Table 1a"),"NA")</f>
        <v>NA</v>
      </c>
      <c r="N18" s="134" t="str">
        <f>IF(ISNUMBER('PMS(Table2c+2d+2e)'!N$28),IF(ISNUMBER('PMS(Table1a)'!N18), ROUND('PMS(Table1a)'!N18*'PMS(Table2c+2d+2e)'!N$28,0),"fill Table 1a"),"NA")</f>
        <v>NA</v>
      </c>
      <c r="O18" s="134" t="str">
        <f>IF(ISNUMBER('PMS(Table2c+2d+2e)'!O$28),IF(ISNUMBER('PMS(Table1a)'!O18), ROUND('PMS(Table1a)'!O18*'PMS(Table2c+2d+2e)'!O$28,0),"fill Table 1a"),"NA")</f>
        <v>fill Table 1a</v>
      </c>
      <c r="P18" s="133">
        <f t="shared" si="1"/>
        <v>0</v>
      </c>
    </row>
    <row r="19" spans="2:16" ht="28.5" x14ac:dyDescent="0.15">
      <c r="B19" s="197"/>
      <c r="C19" s="89" t="s">
        <v>68</v>
      </c>
      <c r="D19" s="134" t="str">
        <f>IF(ISNUMBER('PMS(Table2c+2d+2e)'!D$29),IF(ISNUMBER('PMS(Table1a)'!D19), ROUND('PMS(Table1a)'!D19*'PMS(Table2c+2d+2e)'!D$29,0),"fill Table 1a"),"NA")</f>
        <v>NA</v>
      </c>
      <c r="E19" s="134" t="str">
        <f>IF(ISNUMBER('PMS(Table2c+2d+2e)'!E$29),IF(ISNUMBER('PMS(Table1a)'!E19), ROUND('PMS(Table1a)'!E19*'PMS(Table2c+2d+2e)'!E$29,0),"fill Table 1a"),"NA")</f>
        <v>NA</v>
      </c>
      <c r="F19" s="134" t="str">
        <f>IF(ISNUMBER('PMS(Table2c+2d+2e)'!F$29),IF(ISNUMBER('PMS(Table1a)'!F19), ROUND('PMS(Table1a)'!F19*'PMS(Table2c+2d+2e)'!F$29,0),"fill Table 1a"),"NA")</f>
        <v>fill Table 1a</v>
      </c>
      <c r="G19" s="134" t="str">
        <f>IF(ISNUMBER('PMS(Table2c+2d+2e)'!G$29),IF(ISNUMBER('PMS(Table1a)'!G19), ROUND('PMS(Table1a)'!G19*'PMS(Table2c+2d+2e)'!G$29,0),"fill Table 1a"),"NA")</f>
        <v>fill Table 1a</v>
      </c>
      <c r="H19" s="134" t="str">
        <f>IF(ISNUMBER('PMS(Table2c+2d+2e)'!H$29),IF(ISNUMBER('PMS(Table1a)'!H19), ROUND('PMS(Table1a)'!H19*'PMS(Table2c+2d+2e)'!H$29,0),"fill Table 1a"),"NA")</f>
        <v>fill Table 1a</v>
      </c>
      <c r="I19" s="134" t="str">
        <f>IF(ISNUMBER('PMS(Table2c+2d+2e)'!I$29),IF(ISNUMBER('PMS(Table1a)'!I19), ROUND('PMS(Table1a)'!I19*'PMS(Table2c+2d+2e)'!I$29,0),"fill Table 1a"),"NA")</f>
        <v>fill Table 1a</v>
      </c>
      <c r="J19" s="134" t="str">
        <f>IF(ISNUMBER('PMS(Table2c+2d+2e)'!J$29),IF(ISNUMBER('PMS(Table1a)'!J19), ROUND('PMS(Table1a)'!J19*'PMS(Table2c+2d+2e)'!J$29,0),"fill Table 1a"),"NA")</f>
        <v>NA</v>
      </c>
      <c r="K19" s="134" t="str">
        <f>IF(ISNUMBER('PMS(Table2c+2d+2e)'!K$29),IF(ISNUMBER('PMS(Table1a)'!K19), ROUND('PMS(Table1a)'!K19*'PMS(Table2c+2d+2e)'!K$29,0),"fill Table 1a"),"NA")</f>
        <v>fill Table 1a</v>
      </c>
      <c r="L19" s="134" t="str">
        <f>IF(ISNUMBER('PMS(Table2c+2d+2e)'!L$29),IF(ISNUMBER('PMS(Table1a)'!L19), ROUND('PMS(Table1a)'!L19*'PMS(Table2c+2d+2e)'!L$29,0),"fill Table 1a"),"NA")</f>
        <v>fill Table 1a</v>
      </c>
      <c r="M19" s="134" t="str">
        <f>IF(ISNUMBER('PMS(Table2c+2d+2e)'!M$29),IF(ISNUMBER('PMS(Table1a)'!M19), ROUND('PMS(Table1a)'!M19*'PMS(Table2c+2d+2e)'!M$29,0),"fill Table 1a"),"NA")</f>
        <v>NA</v>
      </c>
      <c r="N19" s="134" t="str">
        <f>IF(ISNUMBER('PMS(Table2c+2d+2e)'!N$29),IF(ISNUMBER('PMS(Table1a)'!N19), ROUND('PMS(Table1a)'!N19*'PMS(Table2c+2d+2e)'!N$29,0),"fill Table 1a"),"NA")</f>
        <v>NA</v>
      </c>
      <c r="O19" s="134" t="str">
        <f>IF(ISNUMBER('PMS(Table2c+2d+2e)'!O$29),IF(ISNUMBER('PMS(Table1a)'!O19), ROUND('PMS(Table1a)'!O19*'PMS(Table2c+2d+2e)'!O$29,0),"fill Table 1a"),"NA")</f>
        <v>fill Table 1a</v>
      </c>
      <c r="P19" s="133">
        <f t="shared" si="1"/>
        <v>0</v>
      </c>
    </row>
    <row r="20" spans="2:16" ht="28.5" x14ac:dyDescent="0.15">
      <c r="B20" s="197"/>
      <c r="C20" s="89" t="s">
        <v>68</v>
      </c>
      <c r="D20" s="134" t="str">
        <f>IF(ISNUMBER('PMS(Table2c+2d+2e)'!D$30),IF(ISNUMBER('PMS(Table1a)'!D20), ROUND('PMS(Table1a)'!D20*'PMS(Table2c+2d+2e)'!D$30,0),"fill Table 1a"),"NA")</f>
        <v>fill Table 1a</v>
      </c>
      <c r="E20" s="134" t="str">
        <f>IF(ISNUMBER('PMS(Table2c+2d+2e)'!E$30),IF(ISNUMBER('PMS(Table1a)'!E20), ROUND('PMS(Table1a)'!E20*'PMS(Table2c+2d+2e)'!E$30,0),"fill Table 1a"),"NA")</f>
        <v>NA</v>
      </c>
      <c r="F20" s="134" t="str">
        <f>IF(ISNUMBER('PMS(Table2c+2d+2e)'!F$30),IF(ISNUMBER('PMS(Table1a)'!F20), ROUND('PMS(Table1a)'!F20*'PMS(Table2c+2d+2e)'!F$30,0),"fill Table 1a"),"NA")</f>
        <v>fill Table 1a</v>
      </c>
      <c r="G20" s="134" t="str">
        <f>IF(ISNUMBER('PMS(Table2c+2d+2e)'!G$30),IF(ISNUMBER('PMS(Table1a)'!G20), ROUND('PMS(Table1a)'!G20*'PMS(Table2c+2d+2e)'!G$30,0),"fill Table 1a"),"NA")</f>
        <v>fill Table 1a</v>
      </c>
      <c r="H20" s="134" t="str">
        <f>IF(ISNUMBER('PMS(Table2c+2d+2e)'!H$30),IF(ISNUMBER('PMS(Table1a)'!H20), ROUND('PMS(Table1a)'!H20*'PMS(Table2c+2d+2e)'!H$30,0),"fill Table 1a"),"NA")</f>
        <v>fill Table 1a</v>
      </c>
      <c r="I20" s="134" t="str">
        <f>IF(ISNUMBER('PMS(Table2c+2d+2e)'!I$30),IF(ISNUMBER('PMS(Table1a)'!I20), ROUND('PMS(Table1a)'!I20*'PMS(Table2c+2d+2e)'!I$30,0),"fill Table 1a"),"NA")</f>
        <v>fill Table 1a</v>
      </c>
      <c r="J20" s="134" t="str">
        <f>IF(ISNUMBER('PMS(Table2c+2d+2e)'!J$30),IF(ISNUMBER('PMS(Table1a)'!J20), ROUND('PMS(Table1a)'!J20*'PMS(Table2c+2d+2e)'!J$30,0),"fill Table 1a"),"NA")</f>
        <v>fill Table 1a</v>
      </c>
      <c r="K20" s="134" t="str">
        <f>IF(ISNUMBER('PMS(Table2c+2d+2e)'!K$30),IF(ISNUMBER('PMS(Table1a)'!K20), ROUND('PMS(Table1a)'!K20*'PMS(Table2c+2d+2e)'!K$30,0),"fill Table 1a"),"NA")</f>
        <v>fill Table 1a</v>
      </c>
      <c r="L20" s="134" t="str">
        <f>IF(ISNUMBER('PMS(Table2c+2d+2e)'!L$30),IF(ISNUMBER('PMS(Table1a)'!L20), ROUND('PMS(Table1a)'!L20*'PMS(Table2c+2d+2e)'!L$30,0),"fill Table 1a"),"NA")</f>
        <v>fill Table 1a</v>
      </c>
      <c r="M20" s="134" t="str">
        <f>IF(ISNUMBER('PMS(Table2c+2d+2e)'!M$30),IF(ISNUMBER('PMS(Table1a)'!M20), ROUND('PMS(Table1a)'!M20*'PMS(Table2c+2d+2e)'!M$30,0),"fill Table 1a"),"NA")</f>
        <v>NA</v>
      </c>
      <c r="N20" s="134" t="str">
        <f>IF(ISNUMBER('PMS(Table2c+2d+2e)'!N$30),IF(ISNUMBER('PMS(Table1a)'!N20), ROUND('PMS(Table1a)'!N20*'PMS(Table2c+2d+2e)'!N$30,0),"fill Table 1a"),"NA")</f>
        <v>NA</v>
      </c>
      <c r="O20" s="134" t="str">
        <f>IF(ISNUMBER('PMS(Table2c+2d+2e)'!O$30),IF(ISNUMBER('PMS(Table1a)'!O20), ROUND('PMS(Table1a)'!O20*'PMS(Table2c+2d+2e)'!O$30,0),"fill Table 1a"),"NA")</f>
        <v>fill Table 1a</v>
      </c>
      <c r="P20" s="133">
        <f t="shared" si="1"/>
        <v>0</v>
      </c>
    </row>
    <row r="21" spans="2:16" ht="28.5" x14ac:dyDescent="0.15">
      <c r="B21" s="197"/>
      <c r="C21" s="89" t="s">
        <v>68</v>
      </c>
      <c r="D21" s="134" t="str">
        <f>IF(ISNUMBER('PMS(Table2c+2d+2e)'!D$31),IF(ISNUMBER('PMS(Table1a)'!D21), ROUND('PMS(Table1a)'!D21*'PMS(Table2c+2d+2e)'!D$31,0),"fill Table 1a"),"NA")</f>
        <v>NA</v>
      </c>
      <c r="E21" s="134" t="str">
        <f>IF(ISNUMBER('PMS(Table2c+2d+2e)'!E$31),IF(ISNUMBER('PMS(Table1a)'!E21), ROUND('PMS(Table1a)'!E21*'PMS(Table2c+2d+2e)'!E$31,0),"fill Table 1a"),"NA")</f>
        <v>NA</v>
      </c>
      <c r="F21" s="134" t="str">
        <f>IF(ISNUMBER('PMS(Table2c+2d+2e)'!F$31),IF(ISNUMBER('PMS(Table1a)'!F21), ROUND('PMS(Table1a)'!F21*'PMS(Table2c+2d+2e)'!F$31,0),"fill Table 1a"),"NA")</f>
        <v>NA</v>
      </c>
      <c r="G21" s="134" t="str">
        <f>IF(ISNUMBER('PMS(Table2c+2d+2e)'!G$31),IF(ISNUMBER('PMS(Table1a)'!G21), ROUND('PMS(Table1a)'!G21*'PMS(Table2c+2d+2e)'!G$31,0),"fill Table 1a"),"NA")</f>
        <v>NA</v>
      </c>
      <c r="H21" s="134" t="str">
        <f>IF(ISNUMBER('PMS(Table2c+2d+2e)'!H$31),IF(ISNUMBER('PMS(Table1a)'!H21), ROUND('PMS(Table1a)'!H21*'PMS(Table2c+2d+2e)'!H$31,0),"fill Table 1a"),"NA")</f>
        <v>fill Table 1a</v>
      </c>
      <c r="I21" s="134" t="str">
        <f>IF(ISNUMBER('PMS(Table2c+2d+2e)'!I$31),IF(ISNUMBER('PMS(Table1a)'!I21), ROUND('PMS(Table1a)'!I21*'PMS(Table2c+2d+2e)'!I$31,0),"fill Table 1a"),"NA")</f>
        <v>NA</v>
      </c>
      <c r="J21" s="134" t="str">
        <f>IF(ISNUMBER('PMS(Table2c+2d+2e)'!J$31),IF(ISNUMBER('PMS(Table1a)'!J21), ROUND('PMS(Table1a)'!J21*'PMS(Table2c+2d+2e)'!J$31,0),"fill Table 1a"),"NA")</f>
        <v>NA</v>
      </c>
      <c r="K21" s="134" t="str">
        <f>IF(ISNUMBER('PMS(Table2c+2d+2e)'!K$31),IF(ISNUMBER('PMS(Table1a)'!K21), ROUND('PMS(Table1a)'!K21*'PMS(Table2c+2d+2e)'!K$31,0),"fill Table 1a"),"NA")</f>
        <v>fill Table 1a</v>
      </c>
      <c r="L21" s="134" t="str">
        <f>IF(ISNUMBER('PMS(Table2c+2d+2e)'!L$31),IF(ISNUMBER('PMS(Table1a)'!L21), ROUND('PMS(Table1a)'!L21*'PMS(Table2c+2d+2e)'!L$31,0),"fill Table 1a"),"NA")</f>
        <v>NA</v>
      </c>
      <c r="M21" s="134" t="str">
        <f>IF(ISNUMBER('PMS(Table2c+2d+2e)'!M$31),IF(ISNUMBER('PMS(Table1a)'!M21), ROUND('PMS(Table1a)'!M21*'PMS(Table2c+2d+2e)'!M$31,0),"fill Table 1a"),"NA")</f>
        <v>NA</v>
      </c>
      <c r="N21" s="134" t="str">
        <f>IF(ISNUMBER('PMS(Table2c+2d+2e)'!N$31),IF(ISNUMBER('PMS(Table1a)'!N21), ROUND('PMS(Table1a)'!N21*'PMS(Table2c+2d+2e)'!N$31,0),"fill Table 1a"),"NA")</f>
        <v>NA</v>
      </c>
      <c r="O21" s="134" t="str">
        <f>IF(ISNUMBER('PMS(Table2c+2d+2e)'!O$31),IF(ISNUMBER('PMS(Table1a)'!O21), ROUND('PMS(Table1a)'!O21*'PMS(Table2c+2d+2e)'!O$31,0),"fill Table 1a"),"NA")</f>
        <v>fill Table 1a</v>
      </c>
      <c r="P21" s="133">
        <f t="shared" si="1"/>
        <v>0</v>
      </c>
    </row>
    <row r="22" spans="2:16" ht="28.5" x14ac:dyDescent="0.15">
      <c r="B22" s="197"/>
      <c r="C22" s="89" t="s">
        <v>68</v>
      </c>
      <c r="D22" s="134" t="str">
        <f>IF(ISNUMBER('PMS(Table2c+2d+2e)'!D$32),IF(ISNUMBER('PMS(Table1a)'!D22), ROUND('PMS(Table1a)'!D22*'PMS(Table2c+2d+2e)'!D$32,0),"fill Table 1a"),"NA")</f>
        <v>NA</v>
      </c>
      <c r="E22" s="134" t="str">
        <f>IF(ISNUMBER('PMS(Table2c+2d+2e)'!E$32),IF(ISNUMBER('PMS(Table1a)'!E22), ROUND('PMS(Table1a)'!E22*'PMS(Table2c+2d+2e)'!E$32,0),"fill Table 1a"),"NA")</f>
        <v>NA</v>
      </c>
      <c r="F22" s="134" t="str">
        <f>IF(ISNUMBER('PMS(Table2c+2d+2e)'!F$32),IF(ISNUMBER('PMS(Table1a)'!F22), ROUND('PMS(Table1a)'!F22*'PMS(Table2c+2d+2e)'!F$32,0),"fill Table 1a"),"NA")</f>
        <v>NA</v>
      </c>
      <c r="G22" s="134" t="str">
        <f>IF(ISNUMBER('PMS(Table2c+2d+2e)'!G$32),IF(ISNUMBER('PMS(Table1a)'!G22), ROUND('PMS(Table1a)'!G22*'PMS(Table2c+2d+2e)'!G$32,0),"fill Table 1a"),"NA")</f>
        <v>NA</v>
      </c>
      <c r="H22" s="134" t="str">
        <f>IF(ISNUMBER('PMS(Table2c+2d+2e)'!H$32),IF(ISNUMBER('PMS(Table1a)'!H22), ROUND('PMS(Table1a)'!H22*'PMS(Table2c+2d+2e)'!H$32,0),"fill Table 1a"),"NA")</f>
        <v>fill Table 1a</v>
      </c>
      <c r="I22" s="134" t="str">
        <f>IF(ISNUMBER('PMS(Table2c+2d+2e)'!I$32),IF(ISNUMBER('PMS(Table1a)'!I22), ROUND('PMS(Table1a)'!I22*'PMS(Table2c+2d+2e)'!I$32,0),"fill Table 1a"),"NA")</f>
        <v>NA</v>
      </c>
      <c r="J22" s="134" t="str">
        <f>IF(ISNUMBER('PMS(Table2c+2d+2e)'!J$32),IF(ISNUMBER('PMS(Table1a)'!J22), ROUND('PMS(Table1a)'!J22*'PMS(Table2c+2d+2e)'!J$32,0),"fill Table 1a"),"NA")</f>
        <v>NA</v>
      </c>
      <c r="K22" s="134" t="str">
        <f>IF(ISNUMBER('PMS(Table2c+2d+2e)'!K$32),IF(ISNUMBER('PMS(Table1a)'!K22), ROUND('PMS(Table1a)'!K22*'PMS(Table2c+2d+2e)'!K$32,0),"fill Table 1a"),"NA")</f>
        <v>fill Table 1a</v>
      </c>
      <c r="L22" s="134" t="str">
        <f>IF(ISNUMBER('PMS(Table2c+2d+2e)'!L$32),IF(ISNUMBER('PMS(Table1a)'!L22), ROUND('PMS(Table1a)'!L22*'PMS(Table2c+2d+2e)'!L$32,0),"fill Table 1a"),"NA")</f>
        <v>fill Table 1a</v>
      </c>
      <c r="M22" s="134" t="str">
        <f>IF(ISNUMBER('PMS(Table2c+2d+2e)'!M$32),IF(ISNUMBER('PMS(Table1a)'!M22), ROUND('PMS(Table1a)'!M22*'PMS(Table2c+2d+2e)'!M$32,0),"fill Table 1a"),"NA")</f>
        <v>NA</v>
      </c>
      <c r="N22" s="134" t="str">
        <f>IF(ISNUMBER('PMS(Table2c+2d+2e)'!N$32),IF(ISNUMBER('PMS(Table1a)'!N22), ROUND('PMS(Table1a)'!N22*'PMS(Table2c+2d+2e)'!N$32,0),"fill Table 1a"),"NA")</f>
        <v>NA</v>
      </c>
      <c r="O22" s="134" t="str">
        <f>IF(ISNUMBER('PMS(Table2c+2d+2e)'!O$32),IF(ISNUMBER('PMS(Table1a)'!O22), ROUND('PMS(Table1a)'!O22*'PMS(Table2c+2d+2e)'!O$32,0),"fill Table 1a"),"NA")</f>
        <v>fill Table 1a</v>
      </c>
      <c r="P22" s="133">
        <f t="shared" si="1"/>
        <v>0</v>
      </c>
    </row>
    <row r="23" spans="2:16" ht="28.5" x14ac:dyDescent="0.15">
      <c r="B23" s="197"/>
      <c r="C23" s="89" t="s">
        <v>68</v>
      </c>
      <c r="D23" s="134" t="str">
        <f>IF(ISNUMBER('PMS(Table2c+2d+2e)'!D$33),IF(ISNUMBER('PMS(Table1a)'!D23), ROUND('PMS(Table1a)'!D23*'PMS(Table2c+2d+2e)'!D$33,0),"fill Table 1a"),"NA")</f>
        <v>NA</v>
      </c>
      <c r="E23" s="134" t="str">
        <f>IF(ISNUMBER('PMS(Table2c+2d+2e)'!E$33),IF(ISNUMBER('PMS(Table1a)'!E23), ROUND('PMS(Table1a)'!E23*'PMS(Table2c+2d+2e)'!E$33,0),"fill Table 1a"),"NA")</f>
        <v>NA</v>
      </c>
      <c r="F23" s="134" t="str">
        <f>IF(ISNUMBER('PMS(Table2c+2d+2e)'!F$33),IF(ISNUMBER('PMS(Table1a)'!F23), ROUND('PMS(Table1a)'!F23*'PMS(Table2c+2d+2e)'!F$33,0),"fill Table 1a"),"NA")</f>
        <v>fill Table 1a</v>
      </c>
      <c r="G23" s="134" t="str">
        <f>IF(ISNUMBER('PMS(Table2c+2d+2e)'!G$33),IF(ISNUMBER('PMS(Table1a)'!G23), ROUND('PMS(Table1a)'!G23*'PMS(Table2c+2d+2e)'!G$33,0),"fill Table 1a"),"NA")</f>
        <v>fill Table 1a</v>
      </c>
      <c r="H23" s="134" t="str">
        <f>IF(ISNUMBER('PMS(Table2c+2d+2e)'!H$33),IF(ISNUMBER('PMS(Table1a)'!H23), ROUND('PMS(Table1a)'!H23*'PMS(Table2c+2d+2e)'!H$33,0),"fill Table 1a"),"NA")</f>
        <v>fill Table 1a</v>
      </c>
      <c r="I23" s="134" t="str">
        <f>IF(ISNUMBER('PMS(Table2c+2d+2e)'!I$33),IF(ISNUMBER('PMS(Table1a)'!I23), ROUND('PMS(Table1a)'!I23*'PMS(Table2c+2d+2e)'!I$33,0),"fill Table 1a"),"NA")</f>
        <v>NA</v>
      </c>
      <c r="J23" s="134" t="str">
        <f>IF(ISNUMBER('PMS(Table2c+2d+2e)'!J$33),IF(ISNUMBER('PMS(Table1a)'!J23), ROUND('PMS(Table1a)'!J23*'PMS(Table2c+2d+2e)'!J$33,0),"fill Table 1a"),"NA")</f>
        <v>NA</v>
      </c>
      <c r="K23" s="134" t="str">
        <f>IF(ISNUMBER('PMS(Table2c+2d+2e)'!K$33),IF(ISNUMBER('PMS(Table1a)'!K23), ROUND('PMS(Table1a)'!K23*'PMS(Table2c+2d+2e)'!K$33,0),"fill Table 1a"),"NA")</f>
        <v>fill Table 1a</v>
      </c>
      <c r="L23" s="134" t="str">
        <f>IF(ISNUMBER('PMS(Table2c+2d+2e)'!L$33),IF(ISNUMBER('PMS(Table1a)'!L23), ROUND('PMS(Table1a)'!L23*'PMS(Table2c+2d+2e)'!L$33,0),"fill Table 1a"),"NA")</f>
        <v>fill Table 1a</v>
      </c>
      <c r="M23" s="134" t="str">
        <f>IF(ISNUMBER('PMS(Table2c+2d+2e)'!M$33),IF(ISNUMBER('PMS(Table1a)'!M23), ROUND('PMS(Table1a)'!M23*'PMS(Table2c+2d+2e)'!M$33,0),"fill Table 1a"),"NA")</f>
        <v>fill Table 1a</v>
      </c>
      <c r="N23" s="134" t="str">
        <f>IF(ISNUMBER('PMS(Table2c+2d+2e)'!N$33),IF(ISNUMBER('PMS(Table1a)'!N23), ROUND('PMS(Table1a)'!N23*'PMS(Table2c+2d+2e)'!N$33,0),"fill Table 1a"),"NA")</f>
        <v>fill Table 1a</v>
      </c>
      <c r="O23" s="134" t="str">
        <f>IF(ISNUMBER('PMS(Table2c+2d+2e)'!O$33),IF(ISNUMBER('PMS(Table1a)'!O23), ROUND('PMS(Table1a)'!O23*'PMS(Table2c+2d+2e)'!O$33,0),"fill Table 1a"),"NA")</f>
        <v>fill Table 1a</v>
      </c>
      <c r="P23" s="133">
        <f t="shared" si="1"/>
        <v>0</v>
      </c>
    </row>
    <row r="24" spans="2:16" ht="28.5" x14ac:dyDescent="0.15">
      <c r="B24" s="197"/>
      <c r="C24" s="89" t="s">
        <v>68</v>
      </c>
      <c r="D24" s="134" t="str">
        <f>IF(ISNUMBER('PMS(Table2c+2d+2e)'!D$34),IF(ISNUMBER('PMS(Table1a)'!D24), ROUND('PMS(Table1a)'!D24*'PMS(Table2c+2d+2e)'!D$34,0),"fill Table 1a"),"NA")</f>
        <v>NA</v>
      </c>
      <c r="E24" s="134" t="str">
        <f>IF(ISNUMBER('PMS(Table2c+2d+2e)'!E$34),IF(ISNUMBER('PMS(Table1a)'!E24), ROUND('PMS(Table1a)'!E24*'PMS(Table2c+2d+2e)'!E$34,0),"fill Table 1a"),"NA")</f>
        <v>NA</v>
      </c>
      <c r="F24" s="134" t="str">
        <f>IF(ISNUMBER('PMS(Table2c+2d+2e)'!F$34),IF(ISNUMBER('PMS(Table1a)'!F24), ROUND('PMS(Table1a)'!F24*'PMS(Table2c+2d+2e)'!F$34,0),"fill Table 1a"),"NA")</f>
        <v>fill Table 1a</v>
      </c>
      <c r="G24" s="134" t="str">
        <f>IF(ISNUMBER('PMS(Table2c+2d+2e)'!G$34),IF(ISNUMBER('PMS(Table1a)'!G24), ROUND('PMS(Table1a)'!G24*'PMS(Table2c+2d+2e)'!G$34,0),"fill Table 1a"),"NA")</f>
        <v>fill Table 1a</v>
      </c>
      <c r="H24" s="134" t="str">
        <f>IF(ISNUMBER('PMS(Table2c+2d+2e)'!H$34),IF(ISNUMBER('PMS(Table1a)'!H24), ROUND('PMS(Table1a)'!H24*'PMS(Table2c+2d+2e)'!H$34,0),"fill Table 1a"),"NA")</f>
        <v>fill Table 1a</v>
      </c>
      <c r="I24" s="134" t="str">
        <f>IF(ISNUMBER('PMS(Table2c+2d+2e)'!I$34),IF(ISNUMBER('PMS(Table1a)'!I24), ROUND('PMS(Table1a)'!I24*'PMS(Table2c+2d+2e)'!I$34,0),"fill Table 1a"),"NA")</f>
        <v>NA</v>
      </c>
      <c r="J24" s="134" t="str">
        <f>IF(ISNUMBER('PMS(Table2c+2d+2e)'!J$34),IF(ISNUMBER('PMS(Table1a)'!J24), ROUND('PMS(Table1a)'!J24*'PMS(Table2c+2d+2e)'!J$34,0),"fill Table 1a"),"NA")</f>
        <v>NA</v>
      </c>
      <c r="K24" s="134" t="str">
        <f>IF(ISNUMBER('PMS(Table2c+2d+2e)'!K$34),IF(ISNUMBER('PMS(Table1a)'!K24), ROUND('PMS(Table1a)'!K24*'PMS(Table2c+2d+2e)'!K$34,0),"fill Table 1a"),"NA")</f>
        <v>fill Table 1a</v>
      </c>
      <c r="L24" s="134" t="str">
        <f>IF(ISNUMBER('PMS(Table2c+2d+2e)'!L$34),IF(ISNUMBER('PMS(Table1a)'!L24), ROUND('PMS(Table1a)'!L24*'PMS(Table2c+2d+2e)'!L$34,0),"fill Table 1a"),"NA")</f>
        <v>fill Table 1a</v>
      </c>
      <c r="M24" s="134" t="str">
        <f>IF(ISNUMBER('PMS(Table2c+2d+2e)'!M$34),IF(ISNUMBER('PMS(Table1a)'!M24), ROUND('PMS(Table1a)'!M24*'PMS(Table2c+2d+2e)'!M$34,0),"fill Table 1a"),"NA")</f>
        <v>fill Table 1a</v>
      </c>
      <c r="N24" s="134" t="str">
        <f>IF(ISNUMBER('PMS(Table2c+2d+2e)'!N$34),IF(ISNUMBER('PMS(Table1a)'!N24), ROUND('PMS(Table1a)'!N24*'PMS(Table2c+2d+2e)'!N$34,0),"fill Table 1a"),"NA")</f>
        <v>fill Table 1a</v>
      </c>
      <c r="O24" s="134" t="str">
        <f>IF(ISNUMBER('PMS(Table2c+2d+2e)'!O$34),IF(ISNUMBER('PMS(Table1a)'!O24), ROUND('PMS(Table1a)'!O24*'PMS(Table2c+2d+2e)'!O$34,0),"fill Table 1a"),"NA")</f>
        <v>fill Table 1a</v>
      </c>
      <c r="P24" s="133">
        <f t="shared" si="1"/>
        <v>0</v>
      </c>
    </row>
    <row r="25" spans="2:16" ht="28.5" x14ac:dyDescent="0.15">
      <c r="B25" s="197"/>
      <c r="C25" s="89" t="s">
        <v>68</v>
      </c>
      <c r="D25" s="134" t="str">
        <f>IF(ISNUMBER('PMS(Table2c+2d+2e)'!D$35),IF(ISNUMBER('PMS(Table1a)'!D25), ROUND('PMS(Table1a)'!D25*'PMS(Table2c+2d+2e)'!D$35,0),"fill Table 1a"),"NA")</f>
        <v>NA</v>
      </c>
      <c r="E25" s="134" t="str">
        <f>IF(ISNUMBER('PMS(Table2c+2d+2e)'!E$35),IF(ISNUMBER('PMS(Table1a)'!E25), ROUND('PMS(Table1a)'!E25*'PMS(Table2c+2d+2e)'!E$35,0),"fill Table 1a"),"NA")</f>
        <v>NA</v>
      </c>
      <c r="F25" s="134" t="str">
        <f>IF(ISNUMBER('PMS(Table2c+2d+2e)'!F$35),IF(ISNUMBER('PMS(Table1a)'!F25), ROUND('PMS(Table1a)'!F25*'PMS(Table2c+2d+2e)'!F$35,0),"fill Table 1a"),"NA")</f>
        <v>NA</v>
      </c>
      <c r="G25" s="134" t="str">
        <f>IF(ISNUMBER('PMS(Table2c+2d+2e)'!G$35),IF(ISNUMBER('PMS(Table1a)'!G25), ROUND('PMS(Table1a)'!G25*'PMS(Table2c+2d+2e)'!G$35,0),"fill Table 1a"),"NA")</f>
        <v>NA</v>
      </c>
      <c r="H25" s="134" t="str">
        <f>IF(ISNUMBER('PMS(Table2c+2d+2e)'!H$35),IF(ISNUMBER('PMS(Table1a)'!H25), ROUND('PMS(Table1a)'!H25*'PMS(Table2c+2d+2e)'!H$35,0),"fill Table 1a"),"NA")</f>
        <v>fill Table 1a</v>
      </c>
      <c r="I25" s="134" t="str">
        <f>IF(ISNUMBER('PMS(Table2c+2d+2e)'!I$35),IF(ISNUMBER('PMS(Table1a)'!I25), ROUND('PMS(Table1a)'!I25*'PMS(Table2c+2d+2e)'!I$35,0),"fill Table 1a"),"NA")</f>
        <v>NA</v>
      </c>
      <c r="J25" s="134" t="str">
        <f>IF(ISNUMBER('PMS(Table2c+2d+2e)'!J$35),IF(ISNUMBER('PMS(Table1a)'!J25), ROUND('PMS(Table1a)'!J25*'PMS(Table2c+2d+2e)'!J$35,0),"fill Table 1a"),"NA")</f>
        <v>NA</v>
      </c>
      <c r="K25" s="134" t="str">
        <f>IF(ISNUMBER('PMS(Table2c+2d+2e)'!K$35),IF(ISNUMBER('PMS(Table1a)'!K25), ROUND('PMS(Table1a)'!K25*'PMS(Table2c+2d+2e)'!K$35,0),"fill Table 1a"),"NA")</f>
        <v>NA</v>
      </c>
      <c r="L25" s="134" t="str">
        <f>IF(ISNUMBER('PMS(Table2c+2d+2e)'!L$35),IF(ISNUMBER('PMS(Table1a)'!L25), ROUND('PMS(Table1a)'!L25*'PMS(Table2c+2d+2e)'!L$35,0),"fill Table 1a"),"NA")</f>
        <v>NA</v>
      </c>
      <c r="M25" s="134" t="str">
        <f>IF(ISNUMBER('PMS(Table2c+2d+2e)'!M$35),IF(ISNUMBER('PMS(Table1a)'!M25), ROUND('PMS(Table1a)'!M25*'PMS(Table2c+2d+2e)'!M$35,0),"fill Table 1a"),"NA")</f>
        <v>NA</v>
      </c>
      <c r="N25" s="134" t="str">
        <f>IF(ISNUMBER('PMS(Table2c+2d+2e)'!N$35),IF(ISNUMBER('PMS(Table1a)'!N25), ROUND('PMS(Table1a)'!N25*'PMS(Table2c+2d+2e)'!N$35,0),"fill Table 1a"),"NA")</f>
        <v>NA</v>
      </c>
      <c r="O25" s="134" t="str">
        <f>IF(ISNUMBER('PMS(Table2c+2d+2e)'!O$35),IF(ISNUMBER('PMS(Table1a)'!O25), ROUND('PMS(Table1a)'!O25*'PMS(Table2c+2d+2e)'!O$35,0),"fill Table 1a"),"NA")</f>
        <v>fill Table 1a</v>
      </c>
      <c r="P25" s="133">
        <f t="shared" si="1"/>
        <v>0</v>
      </c>
    </row>
    <row r="26" spans="2:16" ht="14.25" x14ac:dyDescent="0.15">
      <c r="C26" s="127" t="s">
        <v>199</v>
      </c>
      <c r="D26" s="131"/>
      <c r="E26" s="131"/>
      <c r="F26" s="131"/>
      <c r="G26" s="131"/>
      <c r="H26" s="131"/>
      <c r="I26" s="131"/>
      <c r="J26" s="131"/>
      <c r="K26" s="131"/>
      <c r="L26" s="131"/>
      <c r="M26" s="131"/>
      <c r="N26" s="131"/>
      <c r="O26" s="131"/>
      <c r="P26" s="133">
        <f>SUM(P14:P25)</f>
        <v>0</v>
      </c>
    </row>
    <row r="27" spans="2:16" ht="14.25" x14ac:dyDescent="0.15">
      <c r="C27" s="155"/>
      <c r="D27" s="157"/>
      <c r="E27" s="157"/>
      <c r="F27" s="157"/>
      <c r="G27" s="157"/>
      <c r="H27" s="157"/>
      <c r="I27" s="157"/>
      <c r="J27" s="157"/>
      <c r="K27" s="157"/>
      <c r="L27" s="157"/>
      <c r="M27" s="157"/>
      <c r="N27" s="157"/>
      <c r="O27" s="157"/>
      <c r="P27" s="158"/>
    </row>
    <row r="28" spans="2:16" ht="15" x14ac:dyDescent="0.15">
      <c r="B28" s="84" t="s">
        <v>78</v>
      </c>
      <c r="D28" s="198" t="s">
        <v>177</v>
      </c>
      <c r="E28" s="198"/>
      <c r="F28" s="198"/>
      <c r="G28" s="198"/>
      <c r="H28" s="198"/>
      <c r="I28" s="198"/>
    </row>
    <row r="29" spans="2:16" ht="30" x14ac:dyDescent="0.15">
      <c r="B29" s="85"/>
      <c r="C29" s="129"/>
      <c r="D29" s="87" t="s">
        <v>69</v>
      </c>
      <c r="E29" s="87" t="s">
        <v>70</v>
      </c>
      <c r="F29" s="88" t="s">
        <v>71</v>
      </c>
      <c r="G29" s="87" t="s">
        <v>72</v>
      </c>
      <c r="H29" s="87" t="s">
        <v>68</v>
      </c>
      <c r="I29" s="89" t="s">
        <v>68</v>
      </c>
      <c r="J29" s="89" t="s">
        <v>68</v>
      </c>
      <c r="K29" s="89" t="s">
        <v>68</v>
      </c>
      <c r="L29" s="89" t="s">
        <v>68</v>
      </c>
      <c r="M29" s="89" t="s">
        <v>68</v>
      </c>
      <c r="N29" s="89" t="s">
        <v>68</v>
      </c>
      <c r="O29" s="87" t="s">
        <v>76</v>
      </c>
      <c r="P29" s="129"/>
    </row>
    <row r="30" spans="2:16" ht="28.5" x14ac:dyDescent="0.15">
      <c r="B30" s="197" t="s">
        <v>176</v>
      </c>
      <c r="C30" s="87" t="s">
        <v>69</v>
      </c>
      <c r="D30" s="134" t="str">
        <f>IF(ISNUMBER('PMS(Table2c+2d+2e)'!D$24),IF(ISNUMBER('PMS(Table1a)'!D30), ROUND('PMS(Table1a)'!D30*'PMS(Table2c+2d+2e)'!D$24,0),"fill Table 1a"),"NA")</f>
        <v>fill Table 1a</v>
      </c>
      <c r="E30" s="134" t="str">
        <f>IF(ISNUMBER('PMS(Table2c+2d+2e)'!E$24),IF(ISNUMBER('PMS(Table1a)'!E30), ROUND('PMS(Table1a)'!E30*'PMS(Table2c+2d+2e)'!E$24,0),"fill Table 1a"),"NA")</f>
        <v>NA</v>
      </c>
      <c r="F30" s="134" t="str">
        <f>IF(ISNUMBER('PMS(Table2c+2d+2e)'!F$24),IF(ISNUMBER('PMS(Table1a)'!F30), ROUND('PMS(Table1a)'!F30*'PMS(Table2c+2d+2e)'!F$24,0),"fill Table 1a"),"NA")</f>
        <v>fill Table 1a</v>
      </c>
      <c r="G30" s="134" t="str">
        <f>IF(ISNUMBER('PMS(Table2c+2d+2e)'!G$24),IF(ISNUMBER('PMS(Table1a)'!G30), ROUND('PMS(Table1a)'!G30*'PMS(Table2c+2d+2e)'!G$24,0),"fill Table 1a"),"NA")</f>
        <v>fill Table 1a</v>
      </c>
      <c r="H30" s="134" t="str">
        <f>IF(ISNUMBER('PMS(Table2c+2d+2e)'!H$24),IF(ISNUMBER('PMS(Table1a)'!H30), ROUND('PMS(Table1a)'!H30*'PMS(Table2c+2d+2e)'!H$24,0),"fill Table 1a"),"NA")</f>
        <v>fill Table 1a</v>
      </c>
      <c r="I30" s="134" t="str">
        <f>IF(ISNUMBER('PMS(Table2c+2d+2e)'!I$24),IF(ISNUMBER('PMS(Table1a)'!I30), ROUND('PMS(Table1a)'!I30*'PMS(Table2c+2d+2e)'!I$24,0),"fill Table 1a"),"NA")</f>
        <v>fill Table 1a</v>
      </c>
      <c r="J30" s="134" t="str">
        <f>IF(ISNUMBER('PMS(Table2c+2d+2e)'!J$24),IF(ISNUMBER('PMS(Table1a)'!J30), ROUND('PMS(Table1a)'!J30*'PMS(Table2c+2d+2e)'!J$24,0),"fill Table 1a"),"NA")</f>
        <v>NA</v>
      </c>
      <c r="K30" s="134" t="str">
        <f>IF(ISNUMBER('PMS(Table2c+2d+2e)'!K$24),IF(ISNUMBER('PMS(Table1a)'!K30), ROUND('PMS(Table1a)'!K30*'PMS(Table2c+2d+2e)'!K$24,0),"fill Table 1a"),"NA")</f>
        <v>fill Table 1a</v>
      </c>
      <c r="L30" s="134" t="str">
        <f>IF(ISNUMBER('PMS(Table2c+2d+2e)'!L$24),IF(ISNUMBER('PMS(Table1a)'!L30), ROUND('PMS(Table1a)'!L30*'PMS(Table2c+2d+2e)'!L$24,0),"fill Table 1a"),"NA")</f>
        <v>fill Table 1a</v>
      </c>
      <c r="M30" s="134" t="str">
        <f>IF(ISNUMBER('PMS(Table2c+2d+2e)'!M$24),IF(ISNUMBER('PMS(Table1a)'!M30), ROUND('PMS(Table1a)'!M30*'PMS(Table2c+2d+2e)'!M$24,0),"fill Table 1a"),"NA")</f>
        <v>NA</v>
      </c>
      <c r="N30" s="134" t="str">
        <f>IF(ISNUMBER('PMS(Table2c+2d+2e)'!N$24),IF(ISNUMBER('PMS(Table1a)'!N30), ROUND('PMS(Table1a)'!N30*'PMS(Table2c+2d+2e)'!N$24,0),"fill Table 1a"),"NA")</f>
        <v>NA</v>
      </c>
      <c r="O30" s="134" t="str">
        <f>IF(ISNUMBER('PMS(Table2c+2d+2e)'!O$24),IF(ISNUMBER('PMS(Table1a)'!O30), ROUND('PMS(Table1a)'!O30*'PMS(Table2c+2d+2e)'!O$24,0),"fill Table 1a"),"NA")</f>
        <v>fill Table 1a</v>
      </c>
      <c r="P30" s="133">
        <f>SUMIF(D30:O30,"&gt;0",D30:O30)</f>
        <v>0</v>
      </c>
    </row>
    <row r="31" spans="2:16" ht="28.5" x14ac:dyDescent="0.15">
      <c r="B31" s="197"/>
      <c r="C31" s="87" t="s">
        <v>70</v>
      </c>
      <c r="D31" s="134" t="str">
        <f>IF(ISNUMBER('PMS(Table2c+2d+2e)'!D$25),IF(ISNUMBER('PMS(Table1a)'!D31), ROUND('PMS(Table1a)'!D31*'PMS(Table2c+2d+2e)'!D$25,0),"fill Table 1a"),"NA")</f>
        <v>fill Table 1a</v>
      </c>
      <c r="E31" s="134" t="str">
        <f>IF(ISNUMBER('PMS(Table2c+2d+2e)'!E$25),IF(ISNUMBER('PMS(Table1a)'!E31), ROUND('PMS(Table1a)'!E31*'PMS(Table2c+2d+2e)'!E$25,0),"fill Table 1a"),"NA")</f>
        <v>fill Table 1a</v>
      </c>
      <c r="F31" s="134" t="str">
        <f>IF(ISNUMBER('PMS(Table2c+2d+2e)'!F$25),IF(ISNUMBER('PMS(Table1a)'!F31), ROUND('PMS(Table1a)'!F31*'PMS(Table2c+2d+2e)'!F$25,0),"fill Table 1a"),"NA")</f>
        <v>fill Table 1a</v>
      </c>
      <c r="G31" s="134" t="str">
        <f>IF(ISNUMBER('PMS(Table2c+2d+2e)'!G$25),IF(ISNUMBER('PMS(Table1a)'!G31), ROUND('PMS(Table1a)'!G31*'PMS(Table2c+2d+2e)'!G$25,0),"fill Table 1a"),"NA")</f>
        <v>fill Table 1a</v>
      </c>
      <c r="H31" s="134" t="str">
        <f>IF(ISNUMBER('PMS(Table2c+2d+2e)'!H$25),IF(ISNUMBER('PMS(Table1a)'!H31), ROUND('PMS(Table1a)'!H31*'PMS(Table2c+2d+2e)'!H$25,0),"fill Table 1a"),"NA")</f>
        <v>fill Table 1a</v>
      </c>
      <c r="I31" s="134" t="str">
        <f>IF(ISNUMBER('PMS(Table2c+2d+2e)'!I$25),IF(ISNUMBER('PMS(Table1a)'!I31), ROUND('PMS(Table1a)'!I31*'PMS(Table2c+2d+2e)'!I$25,0),"fill Table 1a"),"NA")</f>
        <v>fill Table 1a</v>
      </c>
      <c r="J31" s="134" t="str">
        <f>IF(ISNUMBER('PMS(Table2c+2d+2e)'!J$25),IF(ISNUMBER('PMS(Table1a)'!J31), ROUND('PMS(Table1a)'!J31*'PMS(Table2c+2d+2e)'!J$25,0),"fill Table 1a"),"NA")</f>
        <v>fill Table 1a</v>
      </c>
      <c r="K31" s="134" t="str">
        <f>IF(ISNUMBER('PMS(Table2c+2d+2e)'!K$25),IF(ISNUMBER('PMS(Table1a)'!K31), ROUND('PMS(Table1a)'!K31*'PMS(Table2c+2d+2e)'!K$25,0),"fill Table 1a"),"NA")</f>
        <v>fill Table 1a</v>
      </c>
      <c r="L31" s="134" t="str">
        <f>IF(ISNUMBER('PMS(Table2c+2d+2e)'!L$25),IF(ISNUMBER('PMS(Table1a)'!L31), ROUND('PMS(Table1a)'!L31*'PMS(Table2c+2d+2e)'!L$25,0),"fill Table 1a"),"NA")</f>
        <v>fill Table 1a</v>
      </c>
      <c r="M31" s="134" t="str">
        <f>IF(ISNUMBER('PMS(Table2c+2d+2e)'!M$25),IF(ISNUMBER('PMS(Table1a)'!M31), ROUND('PMS(Table1a)'!M31*'PMS(Table2c+2d+2e)'!M$25,0),"fill Table 1a"),"NA")</f>
        <v>NA</v>
      </c>
      <c r="N31" s="134" t="str">
        <f>IF(ISNUMBER('PMS(Table2c+2d+2e)'!N$25),IF(ISNUMBER('PMS(Table1a)'!N31), ROUND('PMS(Table1a)'!N31*'PMS(Table2c+2d+2e)'!N$25,0),"fill Table 1a"),"NA")</f>
        <v>NA</v>
      </c>
      <c r="O31" s="134" t="str">
        <f>IF(ISNUMBER('PMS(Table2c+2d+2e)'!O$25),IF(ISNUMBER('PMS(Table1a)'!O31), ROUND('PMS(Table1a)'!O31*'PMS(Table2c+2d+2e)'!O$25,0),"fill Table 1a"),"NA")</f>
        <v>fill Table 1a</v>
      </c>
      <c r="P31" s="133">
        <f t="shared" ref="P31:P41" si="2">SUMIF(D31:O31,"&gt;0",D31:O31)</f>
        <v>0</v>
      </c>
    </row>
    <row r="32" spans="2:16" ht="28.5" x14ac:dyDescent="0.15">
      <c r="B32" s="197"/>
      <c r="C32" s="88" t="s">
        <v>71</v>
      </c>
      <c r="D32" s="134" t="str">
        <f>IF(ISNUMBER('PMS(Table2c+2d+2e)'!D$26),IF(ISNUMBER('PMS(Table1a)'!D32), ROUND('PMS(Table1a)'!D32*'PMS(Table2c+2d+2e)'!D$26,0),"fill Table 1a"),"NA")</f>
        <v>NA</v>
      </c>
      <c r="E32" s="134" t="str">
        <f>IF(ISNUMBER('PMS(Table2c+2d+2e)'!E$26),IF(ISNUMBER('PMS(Table1a)'!E32), ROUND('PMS(Table1a)'!E32*'PMS(Table2c+2d+2e)'!E$26,0),"fill Table 1a"),"NA")</f>
        <v>NA</v>
      </c>
      <c r="F32" s="134" t="str">
        <f>IF(ISNUMBER('PMS(Table2c+2d+2e)'!F$26),IF(ISNUMBER('PMS(Table1a)'!F32), ROUND('PMS(Table1a)'!F32*'PMS(Table2c+2d+2e)'!F$26,0),"fill Table 1a"),"NA")</f>
        <v>fill Table 1a</v>
      </c>
      <c r="G32" s="134" t="str">
        <f>IF(ISNUMBER('PMS(Table2c+2d+2e)'!G$26),IF(ISNUMBER('PMS(Table1a)'!G32), ROUND('PMS(Table1a)'!G32*'PMS(Table2c+2d+2e)'!G$26,0),"fill Table 1a"),"NA")</f>
        <v>fill Table 1a</v>
      </c>
      <c r="H32" s="134" t="str">
        <f>IF(ISNUMBER('PMS(Table2c+2d+2e)'!H$26),IF(ISNUMBER('PMS(Table1a)'!H32), ROUND('PMS(Table1a)'!H32*'PMS(Table2c+2d+2e)'!H$26,0),"fill Table 1a"),"NA")</f>
        <v>fill Table 1a</v>
      </c>
      <c r="I32" s="134" t="str">
        <f>IF(ISNUMBER('PMS(Table2c+2d+2e)'!I$26),IF(ISNUMBER('PMS(Table1a)'!I32), ROUND('PMS(Table1a)'!I32*'PMS(Table2c+2d+2e)'!I$26,0),"fill Table 1a"),"NA")</f>
        <v>NA</v>
      </c>
      <c r="J32" s="134" t="str">
        <f>IF(ISNUMBER('PMS(Table2c+2d+2e)'!J$26),IF(ISNUMBER('PMS(Table1a)'!J32), ROUND('PMS(Table1a)'!J32*'PMS(Table2c+2d+2e)'!J$26,0),"fill Table 1a"),"NA")</f>
        <v>NA</v>
      </c>
      <c r="K32" s="134" t="str">
        <f>IF(ISNUMBER('PMS(Table2c+2d+2e)'!K$26),IF(ISNUMBER('PMS(Table1a)'!K32), ROUND('PMS(Table1a)'!K32*'PMS(Table2c+2d+2e)'!K$26,0),"fill Table 1a"),"NA")</f>
        <v>fill Table 1a</v>
      </c>
      <c r="L32" s="134" t="str">
        <f>IF(ISNUMBER('PMS(Table2c+2d+2e)'!L$26),IF(ISNUMBER('PMS(Table1a)'!L32), ROUND('PMS(Table1a)'!L32*'PMS(Table2c+2d+2e)'!L$26,0),"fill Table 1a"),"NA")</f>
        <v>fill Table 1a</v>
      </c>
      <c r="M32" s="134" t="str">
        <f>IF(ISNUMBER('PMS(Table2c+2d+2e)'!M$26),IF(ISNUMBER('PMS(Table1a)'!M32), ROUND('PMS(Table1a)'!M32*'PMS(Table2c+2d+2e)'!M$26,0),"fill Table 1a"),"NA")</f>
        <v>NA</v>
      </c>
      <c r="N32" s="134" t="str">
        <f>IF(ISNUMBER('PMS(Table2c+2d+2e)'!N$26),IF(ISNUMBER('PMS(Table1a)'!N32), ROUND('PMS(Table1a)'!N32*'PMS(Table2c+2d+2e)'!N$26,0),"fill Table 1a"),"NA")</f>
        <v>NA</v>
      </c>
      <c r="O32" s="134" t="str">
        <f>IF(ISNUMBER('PMS(Table2c+2d+2e)'!O$26),IF(ISNUMBER('PMS(Table1a)'!O32), ROUND('PMS(Table1a)'!O32*'PMS(Table2c+2d+2e)'!O$26,0),"fill Table 1a"),"NA")</f>
        <v>fill Table 1a</v>
      </c>
      <c r="P32" s="133">
        <f t="shared" si="2"/>
        <v>0</v>
      </c>
    </row>
    <row r="33" spans="2:16" ht="28.5" x14ac:dyDescent="0.15">
      <c r="B33" s="197"/>
      <c r="C33" s="87" t="s">
        <v>72</v>
      </c>
      <c r="D33" s="134" t="str">
        <f>IF(ISNUMBER('PMS(Table2c+2d+2e)'!D$27),IF(ISNUMBER('PMS(Table1a)'!D33), ROUND('PMS(Table1a)'!D33*'PMS(Table2c+2d+2e)'!D$27,0),"fill Table 1a"),"NA")</f>
        <v>NA</v>
      </c>
      <c r="E33" s="134" t="str">
        <f>IF(ISNUMBER('PMS(Table2c+2d+2e)'!E$27),IF(ISNUMBER('PMS(Table1a)'!E33), ROUND('PMS(Table1a)'!E33*'PMS(Table2c+2d+2e)'!E$27,0),"fill Table 1a"),"NA")</f>
        <v>NA</v>
      </c>
      <c r="F33" s="134" t="str">
        <f>IF(ISNUMBER('PMS(Table2c+2d+2e)'!F$27),IF(ISNUMBER('PMS(Table1a)'!F33), ROUND('PMS(Table1a)'!F33*'PMS(Table2c+2d+2e)'!F$27,0),"fill Table 1a"),"NA")</f>
        <v>NA</v>
      </c>
      <c r="G33" s="134" t="str">
        <f>IF(ISNUMBER('PMS(Table2c+2d+2e)'!G$27),IF(ISNUMBER('PMS(Table1a)'!G33), ROUND('PMS(Table1a)'!G33*'PMS(Table2c+2d+2e)'!G$27,0),"fill Table 1a"),"NA")</f>
        <v>fill Table 1a</v>
      </c>
      <c r="H33" s="134" t="str">
        <f>IF(ISNUMBER('PMS(Table2c+2d+2e)'!H$27),IF(ISNUMBER('PMS(Table1a)'!H33), ROUND('PMS(Table1a)'!H33*'PMS(Table2c+2d+2e)'!H$27,0),"fill Table 1a"),"NA")</f>
        <v>fill Table 1a</v>
      </c>
      <c r="I33" s="134" t="str">
        <f>IF(ISNUMBER('PMS(Table2c+2d+2e)'!I$27),IF(ISNUMBER('PMS(Table1a)'!I33), ROUND('PMS(Table1a)'!I33*'PMS(Table2c+2d+2e)'!I$27,0),"fill Table 1a"),"NA")</f>
        <v>NA</v>
      </c>
      <c r="J33" s="134" t="str">
        <f>IF(ISNUMBER('PMS(Table2c+2d+2e)'!J$27),IF(ISNUMBER('PMS(Table1a)'!J33), ROUND('PMS(Table1a)'!J33*'PMS(Table2c+2d+2e)'!J$27,0),"fill Table 1a"),"NA")</f>
        <v>NA</v>
      </c>
      <c r="K33" s="134" t="str">
        <f>IF(ISNUMBER('PMS(Table2c+2d+2e)'!K$27),IF(ISNUMBER('PMS(Table1a)'!K33), ROUND('PMS(Table1a)'!K33*'PMS(Table2c+2d+2e)'!K$27,0),"fill Table 1a"),"NA")</f>
        <v>fill Table 1a</v>
      </c>
      <c r="L33" s="134" t="str">
        <f>IF(ISNUMBER('PMS(Table2c+2d+2e)'!L$27),IF(ISNUMBER('PMS(Table1a)'!L33), ROUND('PMS(Table1a)'!L33*'PMS(Table2c+2d+2e)'!L$27,0),"fill Table 1a"),"NA")</f>
        <v>fill Table 1a</v>
      </c>
      <c r="M33" s="134" t="str">
        <f>IF(ISNUMBER('PMS(Table2c+2d+2e)'!M$27),IF(ISNUMBER('PMS(Table1a)'!M33), ROUND('PMS(Table1a)'!M33*'PMS(Table2c+2d+2e)'!M$27,0),"fill Table 1a"),"NA")</f>
        <v>NA</v>
      </c>
      <c r="N33" s="134" t="str">
        <f>IF(ISNUMBER('PMS(Table2c+2d+2e)'!N$27),IF(ISNUMBER('PMS(Table1a)'!N33), ROUND('PMS(Table1a)'!N33*'PMS(Table2c+2d+2e)'!N$27,0),"fill Table 1a"),"NA")</f>
        <v>NA</v>
      </c>
      <c r="O33" s="134" t="str">
        <f>IF(ISNUMBER('PMS(Table2c+2d+2e)'!O$27),IF(ISNUMBER('PMS(Table1a)'!O33), ROUND('PMS(Table1a)'!O33*'PMS(Table2c+2d+2e)'!O$27,0),"fill Table 1a"),"NA")</f>
        <v>fill Table 1a</v>
      </c>
      <c r="P33" s="133">
        <f t="shared" si="2"/>
        <v>0</v>
      </c>
    </row>
    <row r="34" spans="2:16" ht="28.5" x14ac:dyDescent="0.15">
      <c r="B34" s="197"/>
      <c r="C34" s="89" t="s">
        <v>68</v>
      </c>
      <c r="D34" s="134" t="str">
        <f>IF(ISNUMBER('PMS(Table2c+2d+2e)'!D$28),IF(ISNUMBER('PMS(Table1a)'!D34), ROUND('PMS(Table1a)'!D34*'PMS(Table2c+2d+2e)'!D$28,0),"fill Table 1a"),"NA")</f>
        <v>NA</v>
      </c>
      <c r="E34" s="134" t="str">
        <f>IF(ISNUMBER('PMS(Table2c+2d+2e)'!E$28),IF(ISNUMBER('PMS(Table1a)'!E34), ROUND('PMS(Table1a)'!E34*'PMS(Table2c+2d+2e)'!E$28,0),"fill Table 1a"),"NA")</f>
        <v>NA</v>
      </c>
      <c r="F34" s="134" t="str">
        <f>IF(ISNUMBER('PMS(Table2c+2d+2e)'!F$28),IF(ISNUMBER('PMS(Table1a)'!F34), ROUND('PMS(Table1a)'!F34*'PMS(Table2c+2d+2e)'!F$28,0),"fill Table 1a"),"NA")</f>
        <v>NA</v>
      </c>
      <c r="G34" s="134" t="str">
        <f>IF(ISNUMBER('PMS(Table2c+2d+2e)'!G$28),IF(ISNUMBER('PMS(Table1a)'!G34), ROUND('PMS(Table1a)'!G34*'PMS(Table2c+2d+2e)'!G$28,0),"fill Table 1a"),"NA")</f>
        <v>NA</v>
      </c>
      <c r="H34" s="134" t="str">
        <f>IF(ISNUMBER('PMS(Table2c+2d+2e)'!H$28),IF(ISNUMBER('PMS(Table1a)'!H34), ROUND('PMS(Table1a)'!H34*'PMS(Table2c+2d+2e)'!H$28,0),"fill Table 1a"),"NA")</f>
        <v>fill Table 1a</v>
      </c>
      <c r="I34" s="134" t="str">
        <f>IF(ISNUMBER('PMS(Table2c+2d+2e)'!I$28),IF(ISNUMBER('PMS(Table1a)'!I34), ROUND('PMS(Table1a)'!I34*'PMS(Table2c+2d+2e)'!I$28,0),"fill Table 1a"),"NA")</f>
        <v>NA</v>
      </c>
      <c r="J34" s="134" t="str">
        <f>IF(ISNUMBER('PMS(Table2c+2d+2e)'!J$28),IF(ISNUMBER('PMS(Table1a)'!J34), ROUND('PMS(Table1a)'!J34*'PMS(Table2c+2d+2e)'!J$28,0),"fill Table 1a"),"NA")</f>
        <v>NA</v>
      </c>
      <c r="K34" s="134" t="str">
        <f>IF(ISNUMBER('PMS(Table2c+2d+2e)'!K$28),IF(ISNUMBER('PMS(Table1a)'!K34), ROUND('PMS(Table1a)'!K34*'PMS(Table2c+2d+2e)'!K$28,0),"fill Table 1a"),"NA")</f>
        <v>NA</v>
      </c>
      <c r="L34" s="134" t="str">
        <f>IF(ISNUMBER('PMS(Table2c+2d+2e)'!L$28),IF(ISNUMBER('PMS(Table1a)'!L34), ROUND('PMS(Table1a)'!L34*'PMS(Table2c+2d+2e)'!L$28,0),"fill Table 1a"),"NA")</f>
        <v>NA</v>
      </c>
      <c r="M34" s="134" t="str">
        <f>IF(ISNUMBER('PMS(Table2c+2d+2e)'!M$28),IF(ISNUMBER('PMS(Table1a)'!M34), ROUND('PMS(Table1a)'!M34*'PMS(Table2c+2d+2e)'!M$28,0),"fill Table 1a"),"NA")</f>
        <v>NA</v>
      </c>
      <c r="N34" s="134" t="str">
        <f>IF(ISNUMBER('PMS(Table2c+2d+2e)'!N$28),IF(ISNUMBER('PMS(Table1a)'!N34), ROUND('PMS(Table1a)'!N34*'PMS(Table2c+2d+2e)'!N$28,0),"fill Table 1a"),"NA")</f>
        <v>NA</v>
      </c>
      <c r="O34" s="134" t="str">
        <f>IF(ISNUMBER('PMS(Table2c+2d+2e)'!O$28),IF(ISNUMBER('PMS(Table1a)'!O34), ROUND('PMS(Table1a)'!O34*'PMS(Table2c+2d+2e)'!O$28,0),"fill Table 1a"),"NA")</f>
        <v>fill Table 1a</v>
      </c>
      <c r="P34" s="133">
        <f t="shared" si="2"/>
        <v>0</v>
      </c>
    </row>
    <row r="35" spans="2:16" ht="28.5" x14ac:dyDescent="0.15">
      <c r="B35" s="197"/>
      <c r="C35" s="89" t="s">
        <v>68</v>
      </c>
      <c r="D35" s="134" t="str">
        <f>IF(ISNUMBER('PMS(Table2c+2d+2e)'!D$29),IF(ISNUMBER('PMS(Table1a)'!D35), ROUND('PMS(Table1a)'!D35*'PMS(Table2c+2d+2e)'!D$29,0),"fill Table 1a"),"NA")</f>
        <v>NA</v>
      </c>
      <c r="E35" s="134" t="str">
        <f>IF(ISNUMBER('PMS(Table2c+2d+2e)'!E$29),IF(ISNUMBER('PMS(Table1a)'!E35), ROUND('PMS(Table1a)'!E35*'PMS(Table2c+2d+2e)'!E$29,0),"fill Table 1a"),"NA")</f>
        <v>NA</v>
      </c>
      <c r="F35" s="134" t="str">
        <f>IF(ISNUMBER('PMS(Table2c+2d+2e)'!F$29),IF(ISNUMBER('PMS(Table1a)'!F35), ROUND('PMS(Table1a)'!F35*'PMS(Table2c+2d+2e)'!F$29,0),"fill Table 1a"),"NA")</f>
        <v>fill Table 1a</v>
      </c>
      <c r="G35" s="134" t="str">
        <f>IF(ISNUMBER('PMS(Table2c+2d+2e)'!G$29),IF(ISNUMBER('PMS(Table1a)'!G35), ROUND('PMS(Table1a)'!G35*'PMS(Table2c+2d+2e)'!G$29,0),"fill Table 1a"),"NA")</f>
        <v>fill Table 1a</v>
      </c>
      <c r="H35" s="134" t="str">
        <f>IF(ISNUMBER('PMS(Table2c+2d+2e)'!H$29),IF(ISNUMBER('PMS(Table1a)'!H35), ROUND('PMS(Table1a)'!H35*'PMS(Table2c+2d+2e)'!H$29,0),"fill Table 1a"),"NA")</f>
        <v>fill Table 1a</v>
      </c>
      <c r="I35" s="134" t="str">
        <f>IF(ISNUMBER('PMS(Table2c+2d+2e)'!I$29),IF(ISNUMBER('PMS(Table1a)'!I35), ROUND('PMS(Table1a)'!I35*'PMS(Table2c+2d+2e)'!I$29,0),"fill Table 1a"),"NA")</f>
        <v>fill Table 1a</v>
      </c>
      <c r="J35" s="134" t="str">
        <f>IF(ISNUMBER('PMS(Table2c+2d+2e)'!J$29),IF(ISNUMBER('PMS(Table1a)'!J35), ROUND('PMS(Table1a)'!J35*'PMS(Table2c+2d+2e)'!J$29,0),"fill Table 1a"),"NA")</f>
        <v>NA</v>
      </c>
      <c r="K35" s="134" t="str">
        <f>IF(ISNUMBER('PMS(Table2c+2d+2e)'!K$29),IF(ISNUMBER('PMS(Table1a)'!K35), ROUND('PMS(Table1a)'!K35*'PMS(Table2c+2d+2e)'!K$29,0),"fill Table 1a"),"NA")</f>
        <v>fill Table 1a</v>
      </c>
      <c r="L35" s="134" t="str">
        <f>IF(ISNUMBER('PMS(Table2c+2d+2e)'!L$29),IF(ISNUMBER('PMS(Table1a)'!L35), ROUND('PMS(Table1a)'!L35*'PMS(Table2c+2d+2e)'!L$29,0),"fill Table 1a"),"NA")</f>
        <v>fill Table 1a</v>
      </c>
      <c r="M35" s="134" t="str">
        <f>IF(ISNUMBER('PMS(Table2c+2d+2e)'!M$29),IF(ISNUMBER('PMS(Table1a)'!M35), ROUND('PMS(Table1a)'!M35*'PMS(Table2c+2d+2e)'!M$29,0),"fill Table 1a"),"NA")</f>
        <v>NA</v>
      </c>
      <c r="N35" s="134" t="str">
        <f>IF(ISNUMBER('PMS(Table2c+2d+2e)'!N$29),IF(ISNUMBER('PMS(Table1a)'!N35), ROUND('PMS(Table1a)'!N35*'PMS(Table2c+2d+2e)'!N$29,0),"fill Table 1a"),"NA")</f>
        <v>NA</v>
      </c>
      <c r="O35" s="134" t="str">
        <f>IF(ISNUMBER('PMS(Table2c+2d+2e)'!O$29),IF(ISNUMBER('PMS(Table1a)'!O35), ROUND('PMS(Table1a)'!O35*'PMS(Table2c+2d+2e)'!O$29,0),"fill Table 1a"),"NA")</f>
        <v>fill Table 1a</v>
      </c>
      <c r="P35" s="133">
        <f t="shared" si="2"/>
        <v>0</v>
      </c>
    </row>
    <row r="36" spans="2:16" ht="28.5" x14ac:dyDescent="0.15">
      <c r="B36" s="197"/>
      <c r="C36" s="89" t="s">
        <v>68</v>
      </c>
      <c r="D36" s="134" t="str">
        <f>IF(ISNUMBER('PMS(Table2c+2d+2e)'!D$30),IF(ISNUMBER('PMS(Table1a)'!D36), ROUND('PMS(Table1a)'!D36*'PMS(Table2c+2d+2e)'!D$30,0),"fill Table 1a"),"NA")</f>
        <v>fill Table 1a</v>
      </c>
      <c r="E36" s="134" t="str">
        <f>IF(ISNUMBER('PMS(Table2c+2d+2e)'!E$30),IF(ISNUMBER('PMS(Table1a)'!E36), ROUND('PMS(Table1a)'!E36*'PMS(Table2c+2d+2e)'!E$30,0),"fill Table 1a"),"NA")</f>
        <v>NA</v>
      </c>
      <c r="F36" s="134" t="str">
        <f>IF(ISNUMBER('PMS(Table2c+2d+2e)'!F$30),IF(ISNUMBER('PMS(Table1a)'!F36), ROUND('PMS(Table1a)'!F36*'PMS(Table2c+2d+2e)'!F$30,0),"fill Table 1a"),"NA")</f>
        <v>fill Table 1a</v>
      </c>
      <c r="G36" s="134" t="str">
        <f>IF(ISNUMBER('PMS(Table2c+2d+2e)'!G$30),IF(ISNUMBER('PMS(Table1a)'!G36), ROUND('PMS(Table1a)'!G36*'PMS(Table2c+2d+2e)'!G$30,0),"fill Table 1a"),"NA")</f>
        <v>fill Table 1a</v>
      </c>
      <c r="H36" s="134" t="str">
        <f>IF(ISNUMBER('PMS(Table2c+2d+2e)'!H$30),IF(ISNUMBER('PMS(Table1a)'!H36), ROUND('PMS(Table1a)'!H36*'PMS(Table2c+2d+2e)'!H$30,0),"fill Table 1a"),"NA")</f>
        <v>fill Table 1a</v>
      </c>
      <c r="I36" s="134" t="str">
        <f>IF(ISNUMBER('PMS(Table2c+2d+2e)'!I$30),IF(ISNUMBER('PMS(Table1a)'!I36), ROUND('PMS(Table1a)'!I36*'PMS(Table2c+2d+2e)'!I$30,0),"fill Table 1a"),"NA")</f>
        <v>fill Table 1a</v>
      </c>
      <c r="J36" s="134" t="str">
        <f>IF(ISNUMBER('PMS(Table2c+2d+2e)'!J$30),IF(ISNUMBER('PMS(Table1a)'!J36), ROUND('PMS(Table1a)'!J36*'PMS(Table2c+2d+2e)'!J$30,0),"fill Table 1a"),"NA")</f>
        <v>fill Table 1a</v>
      </c>
      <c r="K36" s="134" t="str">
        <f>IF(ISNUMBER('PMS(Table2c+2d+2e)'!K$30),IF(ISNUMBER('PMS(Table1a)'!K36), ROUND('PMS(Table1a)'!K36*'PMS(Table2c+2d+2e)'!K$30,0),"fill Table 1a"),"NA")</f>
        <v>fill Table 1a</v>
      </c>
      <c r="L36" s="134" t="str">
        <f>IF(ISNUMBER('PMS(Table2c+2d+2e)'!L$30),IF(ISNUMBER('PMS(Table1a)'!L36), ROUND('PMS(Table1a)'!L36*'PMS(Table2c+2d+2e)'!L$30,0),"fill Table 1a"),"NA")</f>
        <v>fill Table 1a</v>
      </c>
      <c r="M36" s="134" t="str">
        <f>IF(ISNUMBER('PMS(Table2c+2d+2e)'!M$30),IF(ISNUMBER('PMS(Table1a)'!M36), ROUND('PMS(Table1a)'!M36*'PMS(Table2c+2d+2e)'!M$30,0),"fill Table 1a"),"NA")</f>
        <v>NA</v>
      </c>
      <c r="N36" s="134" t="str">
        <f>IF(ISNUMBER('PMS(Table2c+2d+2e)'!N$30),IF(ISNUMBER('PMS(Table1a)'!N36), ROUND('PMS(Table1a)'!N36*'PMS(Table2c+2d+2e)'!N$30,0),"fill Table 1a"),"NA")</f>
        <v>NA</v>
      </c>
      <c r="O36" s="134" t="str">
        <f>IF(ISNUMBER('PMS(Table2c+2d+2e)'!O$30),IF(ISNUMBER('PMS(Table1a)'!O36), ROUND('PMS(Table1a)'!O36*'PMS(Table2c+2d+2e)'!O$30,0),"fill Table 1a"),"NA")</f>
        <v>fill Table 1a</v>
      </c>
      <c r="P36" s="133">
        <f t="shared" si="2"/>
        <v>0</v>
      </c>
    </row>
    <row r="37" spans="2:16" ht="28.5" x14ac:dyDescent="0.15">
      <c r="B37" s="197"/>
      <c r="C37" s="89" t="s">
        <v>68</v>
      </c>
      <c r="D37" s="134" t="str">
        <f>IF(ISNUMBER('PMS(Table2c+2d+2e)'!D$31),IF(ISNUMBER('PMS(Table1a)'!D37), ROUND('PMS(Table1a)'!D37*'PMS(Table2c+2d+2e)'!D$31,0),"fill Table 1a"),"NA")</f>
        <v>NA</v>
      </c>
      <c r="E37" s="134" t="str">
        <f>IF(ISNUMBER('PMS(Table2c+2d+2e)'!E$31),IF(ISNUMBER('PMS(Table1a)'!E37), ROUND('PMS(Table1a)'!E37*'PMS(Table2c+2d+2e)'!E$31,0),"fill Table 1a"),"NA")</f>
        <v>NA</v>
      </c>
      <c r="F37" s="134" t="str">
        <f>IF(ISNUMBER('PMS(Table2c+2d+2e)'!F$31),IF(ISNUMBER('PMS(Table1a)'!F37), ROUND('PMS(Table1a)'!F37*'PMS(Table2c+2d+2e)'!F$31,0),"fill Table 1a"),"NA")</f>
        <v>NA</v>
      </c>
      <c r="G37" s="134" t="str">
        <f>IF(ISNUMBER('PMS(Table2c+2d+2e)'!G$31),IF(ISNUMBER('PMS(Table1a)'!G37), ROUND('PMS(Table1a)'!G37*'PMS(Table2c+2d+2e)'!G$31,0),"fill Table 1a"),"NA")</f>
        <v>NA</v>
      </c>
      <c r="H37" s="134" t="str">
        <f>IF(ISNUMBER('PMS(Table2c+2d+2e)'!H$31),IF(ISNUMBER('PMS(Table1a)'!H37), ROUND('PMS(Table1a)'!H37*'PMS(Table2c+2d+2e)'!H$31,0),"fill Table 1a"),"NA")</f>
        <v>fill Table 1a</v>
      </c>
      <c r="I37" s="134" t="str">
        <f>IF(ISNUMBER('PMS(Table2c+2d+2e)'!I$31),IF(ISNUMBER('PMS(Table1a)'!I37), ROUND('PMS(Table1a)'!I37*'PMS(Table2c+2d+2e)'!I$31,0),"fill Table 1a"),"NA")</f>
        <v>NA</v>
      </c>
      <c r="J37" s="134" t="str">
        <f>IF(ISNUMBER('PMS(Table2c+2d+2e)'!J$31),IF(ISNUMBER('PMS(Table1a)'!J37), ROUND('PMS(Table1a)'!J37*'PMS(Table2c+2d+2e)'!J$31,0),"fill Table 1a"),"NA")</f>
        <v>NA</v>
      </c>
      <c r="K37" s="134" t="str">
        <f>IF(ISNUMBER('PMS(Table2c+2d+2e)'!K$31),IF(ISNUMBER('PMS(Table1a)'!K37), ROUND('PMS(Table1a)'!K37*'PMS(Table2c+2d+2e)'!K$31,0),"fill Table 1a"),"NA")</f>
        <v>fill Table 1a</v>
      </c>
      <c r="L37" s="134" t="str">
        <f>IF(ISNUMBER('PMS(Table2c+2d+2e)'!L$31),IF(ISNUMBER('PMS(Table1a)'!L37), ROUND('PMS(Table1a)'!L37*'PMS(Table2c+2d+2e)'!L$31,0),"fill Table 1a"),"NA")</f>
        <v>NA</v>
      </c>
      <c r="M37" s="134" t="str">
        <f>IF(ISNUMBER('PMS(Table2c+2d+2e)'!M$31),IF(ISNUMBER('PMS(Table1a)'!M37), ROUND('PMS(Table1a)'!M37*'PMS(Table2c+2d+2e)'!M$31,0),"fill Table 1a"),"NA")</f>
        <v>NA</v>
      </c>
      <c r="N37" s="134" t="str">
        <f>IF(ISNUMBER('PMS(Table2c+2d+2e)'!N$31),IF(ISNUMBER('PMS(Table1a)'!N37), ROUND('PMS(Table1a)'!N37*'PMS(Table2c+2d+2e)'!N$31,0),"fill Table 1a"),"NA")</f>
        <v>NA</v>
      </c>
      <c r="O37" s="134" t="str">
        <f>IF(ISNUMBER('PMS(Table2c+2d+2e)'!O$31),IF(ISNUMBER('PMS(Table1a)'!O37), ROUND('PMS(Table1a)'!O37*'PMS(Table2c+2d+2e)'!O$31,0),"fill Table 1a"),"NA")</f>
        <v>fill Table 1a</v>
      </c>
      <c r="P37" s="133">
        <f t="shared" si="2"/>
        <v>0</v>
      </c>
    </row>
    <row r="38" spans="2:16" ht="28.5" x14ac:dyDescent="0.15">
      <c r="B38" s="197"/>
      <c r="C38" s="89" t="s">
        <v>68</v>
      </c>
      <c r="D38" s="134" t="str">
        <f>IF(ISNUMBER('PMS(Table2c+2d+2e)'!D$32),IF(ISNUMBER('PMS(Table1a)'!D38), ROUND('PMS(Table1a)'!D38*'PMS(Table2c+2d+2e)'!D$32,0),"fill Table 1a"),"NA")</f>
        <v>NA</v>
      </c>
      <c r="E38" s="134" t="str">
        <f>IF(ISNUMBER('PMS(Table2c+2d+2e)'!E$32),IF(ISNUMBER('PMS(Table1a)'!E38), ROUND('PMS(Table1a)'!E38*'PMS(Table2c+2d+2e)'!E$32,0),"fill Table 1a"),"NA")</f>
        <v>NA</v>
      </c>
      <c r="F38" s="134" t="str">
        <f>IF(ISNUMBER('PMS(Table2c+2d+2e)'!F$32),IF(ISNUMBER('PMS(Table1a)'!F38), ROUND('PMS(Table1a)'!F38*'PMS(Table2c+2d+2e)'!F$32,0),"fill Table 1a"),"NA")</f>
        <v>NA</v>
      </c>
      <c r="G38" s="134" t="str">
        <f>IF(ISNUMBER('PMS(Table2c+2d+2e)'!G$32),IF(ISNUMBER('PMS(Table1a)'!G38), ROUND('PMS(Table1a)'!G38*'PMS(Table2c+2d+2e)'!G$32,0),"fill Table 1a"),"NA")</f>
        <v>NA</v>
      </c>
      <c r="H38" s="134" t="str">
        <f>IF(ISNUMBER('PMS(Table2c+2d+2e)'!H$32),IF(ISNUMBER('PMS(Table1a)'!H38), ROUND('PMS(Table1a)'!H38*'PMS(Table2c+2d+2e)'!H$32,0),"fill Table 1a"),"NA")</f>
        <v>fill Table 1a</v>
      </c>
      <c r="I38" s="134" t="str">
        <f>IF(ISNUMBER('PMS(Table2c+2d+2e)'!I$32),IF(ISNUMBER('PMS(Table1a)'!I38), ROUND('PMS(Table1a)'!I38*'PMS(Table2c+2d+2e)'!I$32,0),"fill Table 1a"),"NA")</f>
        <v>NA</v>
      </c>
      <c r="J38" s="134" t="str">
        <f>IF(ISNUMBER('PMS(Table2c+2d+2e)'!J$32),IF(ISNUMBER('PMS(Table1a)'!J38), ROUND('PMS(Table1a)'!J38*'PMS(Table2c+2d+2e)'!J$32,0),"fill Table 1a"),"NA")</f>
        <v>NA</v>
      </c>
      <c r="K38" s="134" t="str">
        <f>IF(ISNUMBER('PMS(Table2c+2d+2e)'!K$32),IF(ISNUMBER('PMS(Table1a)'!K38), ROUND('PMS(Table1a)'!K38*'PMS(Table2c+2d+2e)'!K$32,0),"fill Table 1a"),"NA")</f>
        <v>fill Table 1a</v>
      </c>
      <c r="L38" s="134" t="str">
        <f>IF(ISNUMBER('PMS(Table2c+2d+2e)'!L$32),IF(ISNUMBER('PMS(Table1a)'!L38), ROUND('PMS(Table1a)'!L38*'PMS(Table2c+2d+2e)'!L$32,0),"fill Table 1a"),"NA")</f>
        <v>fill Table 1a</v>
      </c>
      <c r="M38" s="134" t="str">
        <f>IF(ISNUMBER('PMS(Table2c+2d+2e)'!M$32),IF(ISNUMBER('PMS(Table1a)'!M38), ROUND('PMS(Table1a)'!M38*'PMS(Table2c+2d+2e)'!M$32,0),"fill Table 1a"),"NA")</f>
        <v>NA</v>
      </c>
      <c r="N38" s="134" t="str">
        <f>IF(ISNUMBER('PMS(Table2c+2d+2e)'!N$32),IF(ISNUMBER('PMS(Table1a)'!N38), ROUND('PMS(Table1a)'!N38*'PMS(Table2c+2d+2e)'!N$32,0),"fill Table 1a"),"NA")</f>
        <v>NA</v>
      </c>
      <c r="O38" s="134" t="str">
        <f>IF(ISNUMBER('PMS(Table2c+2d+2e)'!O$32),IF(ISNUMBER('PMS(Table1a)'!O38), ROUND('PMS(Table1a)'!O38*'PMS(Table2c+2d+2e)'!O$32,0),"fill Table 1a"),"NA")</f>
        <v>fill Table 1a</v>
      </c>
      <c r="P38" s="133">
        <f t="shared" si="2"/>
        <v>0</v>
      </c>
    </row>
    <row r="39" spans="2:16" ht="28.5" x14ac:dyDescent="0.15">
      <c r="B39" s="197"/>
      <c r="C39" s="89" t="s">
        <v>68</v>
      </c>
      <c r="D39" s="134" t="str">
        <f>IF(ISNUMBER('PMS(Table2c+2d+2e)'!D$33),IF(ISNUMBER('PMS(Table1a)'!D39), ROUND('PMS(Table1a)'!D39*'PMS(Table2c+2d+2e)'!D$33,0),"fill Table 1a"),"NA")</f>
        <v>NA</v>
      </c>
      <c r="E39" s="134" t="str">
        <f>IF(ISNUMBER('PMS(Table2c+2d+2e)'!E$33),IF(ISNUMBER('PMS(Table1a)'!E39), ROUND('PMS(Table1a)'!E39*'PMS(Table2c+2d+2e)'!E$33,0),"fill Table 1a"),"NA")</f>
        <v>NA</v>
      </c>
      <c r="F39" s="134" t="str">
        <f>IF(ISNUMBER('PMS(Table2c+2d+2e)'!F$33),IF(ISNUMBER('PMS(Table1a)'!F39), ROUND('PMS(Table1a)'!F39*'PMS(Table2c+2d+2e)'!F$33,0),"fill Table 1a"),"NA")</f>
        <v>fill Table 1a</v>
      </c>
      <c r="G39" s="134" t="str">
        <f>IF(ISNUMBER('PMS(Table2c+2d+2e)'!G$33),IF(ISNUMBER('PMS(Table1a)'!G39), ROUND('PMS(Table1a)'!G39*'PMS(Table2c+2d+2e)'!G$33,0),"fill Table 1a"),"NA")</f>
        <v>fill Table 1a</v>
      </c>
      <c r="H39" s="134" t="str">
        <f>IF(ISNUMBER('PMS(Table2c+2d+2e)'!H$33),IF(ISNUMBER('PMS(Table1a)'!H39), ROUND('PMS(Table1a)'!H39*'PMS(Table2c+2d+2e)'!H$33,0),"fill Table 1a"),"NA")</f>
        <v>fill Table 1a</v>
      </c>
      <c r="I39" s="134" t="str">
        <f>IF(ISNUMBER('PMS(Table2c+2d+2e)'!I$33),IF(ISNUMBER('PMS(Table1a)'!I39), ROUND('PMS(Table1a)'!I39*'PMS(Table2c+2d+2e)'!I$33,0),"fill Table 1a"),"NA")</f>
        <v>NA</v>
      </c>
      <c r="J39" s="134" t="str">
        <f>IF(ISNUMBER('PMS(Table2c+2d+2e)'!J$33),IF(ISNUMBER('PMS(Table1a)'!J39), ROUND('PMS(Table1a)'!J39*'PMS(Table2c+2d+2e)'!J$33,0),"fill Table 1a"),"NA")</f>
        <v>NA</v>
      </c>
      <c r="K39" s="134" t="str">
        <f>IF(ISNUMBER('PMS(Table2c+2d+2e)'!K$33),IF(ISNUMBER('PMS(Table1a)'!K39), ROUND('PMS(Table1a)'!K39*'PMS(Table2c+2d+2e)'!K$33,0),"fill Table 1a"),"NA")</f>
        <v>fill Table 1a</v>
      </c>
      <c r="L39" s="134" t="str">
        <f>IF(ISNUMBER('PMS(Table2c+2d+2e)'!L$33),IF(ISNUMBER('PMS(Table1a)'!L39), ROUND('PMS(Table1a)'!L39*'PMS(Table2c+2d+2e)'!L$33,0),"fill Table 1a"),"NA")</f>
        <v>fill Table 1a</v>
      </c>
      <c r="M39" s="134" t="str">
        <f>IF(ISNUMBER('PMS(Table2c+2d+2e)'!M$33),IF(ISNUMBER('PMS(Table1a)'!M39), ROUND('PMS(Table1a)'!M39*'PMS(Table2c+2d+2e)'!M$33,0),"fill Table 1a"),"NA")</f>
        <v>fill Table 1a</v>
      </c>
      <c r="N39" s="134" t="str">
        <f>IF(ISNUMBER('PMS(Table2c+2d+2e)'!N$33),IF(ISNUMBER('PMS(Table1a)'!N39), ROUND('PMS(Table1a)'!N39*'PMS(Table2c+2d+2e)'!N$33,0),"fill Table 1a"),"NA")</f>
        <v>fill Table 1a</v>
      </c>
      <c r="O39" s="134" t="str">
        <f>IF(ISNUMBER('PMS(Table2c+2d+2e)'!O$33),IF(ISNUMBER('PMS(Table1a)'!O39), ROUND('PMS(Table1a)'!O39*'PMS(Table2c+2d+2e)'!O$33,0),"fill Table 1a"),"NA")</f>
        <v>fill Table 1a</v>
      </c>
      <c r="P39" s="133">
        <f t="shared" si="2"/>
        <v>0</v>
      </c>
    </row>
    <row r="40" spans="2:16" ht="28.5" x14ac:dyDescent="0.15">
      <c r="B40" s="197"/>
      <c r="C40" s="89" t="s">
        <v>68</v>
      </c>
      <c r="D40" s="134" t="str">
        <f>IF(ISNUMBER('PMS(Table2c+2d+2e)'!D$34),IF(ISNUMBER('PMS(Table1a)'!D40), ROUND('PMS(Table1a)'!D40*'PMS(Table2c+2d+2e)'!D$34,0),"fill Table 1a"),"NA")</f>
        <v>NA</v>
      </c>
      <c r="E40" s="134" t="str">
        <f>IF(ISNUMBER('PMS(Table2c+2d+2e)'!E$34),IF(ISNUMBER('PMS(Table1a)'!E40), ROUND('PMS(Table1a)'!E40*'PMS(Table2c+2d+2e)'!E$34,0),"fill Table 1a"),"NA")</f>
        <v>NA</v>
      </c>
      <c r="F40" s="134" t="str">
        <f>IF(ISNUMBER('PMS(Table2c+2d+2e)'!F$34),IF(ISNUMBER('PMS(Table1a)'!F40), ROUND('PMS(Table1a)'!F40*'PMS(Table2c+2d+2e)'!F$34,0),"fill Table 1a"),"NA")</f>
        <v>fill Table 1a</v>
      </c>
      <c r="G40" s="134" t="str">
        <f>IF(ISNUMBER('PMS(Table2c+2d+2e)'!G$34),IF(ISNUMBER('PMS(Table1a)'!G40), ROUND('PMS(Table1a)'!G40*'PMS(Table2c+2d+2e)'!G$34,0),"fill Table 1a"),"NA")</f>
        <v>fill Table 1a</v>
      </c>
      <c r="H40" s="134" t="str">
        <f>IF(ISNUMBER('PMS(Table2c+2d+2e)'!H$34),IF(ISNUMBER('PMS(Table1a)'!H40), ROUND('PMS(Table1a)'!H40*'PMS(Table2c+2d+2e)'!H$34,0),"fill Table 1a"),"NA")</f>
        <v>fill Table 1a</v>
      </c>
      <c r="I40" s="134" t="str">
        <f>IF(ISNUMBER('PMS(Table2c+2d+2e)'!I$34),IF(ISNUMBER('PMS(Table1a)'!I40), ROUND('PMS(Table1a)'!I40*'PMS(Table2c+2d+2e)'!I$34,0),"fill Table 1a"),"NA")</f>
        <v>NA</v>
      </c>
      <c r="J40" s="134" t="str">
        <f>IF(ISNUMBER('PMS(Table2c+2d+2e)'!J$34),IF(ISNUMBER('PMS(Table1a)'!J40), ROUND('PMS(Table1a)'!J40*'PMS(Table2c+2d+2e)'!J$34,0),"fill Table 1a"),"NA")</f>
        <v>NA</v>
      </c>
      <c r="K40" s="134" t="str">
        <f>IF(ISNUMBER('PMS(Table2c+2d+2e)'!K$34),IF(ISNUMBER('PMS(Table1a)'!K40), ROUND('PMS(Table1a)'!K40*'PMS(Table2c+2d+2e)'!K$34,0),"fill Table 1a"),"NA")</f>
        <v>fill Table 1a</v>
      </c>
      <c r="L40" s="134" t="str">
        <f>IF(ISNUMBER('PMS(Table2c+2d+2e)'!L$34),IF(ISNUMBER('PMS(Table1a)'!L40), ROUND('PMS(Table1a)'!L40*'PMS(Table2c+2d+2e)'!L$34,0),"fill Table 1a"),"NA")</f>
        <v>fill Table 1a</v>
      </c>
      <c r="M40" s="134" t="str">
        <f>IF(ISNUMBER('PMS(Table2c+2d+2e)'!M$34),IF(ISNUMBER('PMS(Table1a)'!M40), ROUND('PMS(Table1a)'!M40*'PMS(Table2c+2d+2e)'!M$34,0),"fill Table 1a"),"NA")</f>
        <v>fill Table 1a</v>
      </c>
      <c r="N40" s="134" t="str">
        <f>IF(ISNUMBER('PMS(Table2c+2d+2e)'!N$34),IF(ISNUMBER('PMS(Table1a)'!N40), ROUND('PMS(Table1a)'!N40*'PMS(Table2c+2d+2e)'!N$34,0),"fill Table 1a"),"NA")</f>
        <v>fill Table 1a</v>
      </c>
      <c r="O40" s="134" t="str">
        <f>IF(ISNUMBER('PMS(Table2c+2d+2e)'!O$34),IF(ISNUMBER('PMS(Table1a)'!O40), ROUND('PMS(Table1a)'!O40*'PMS(Table2c+2d+2e)'!O$34,0),"fill Table 1a"),"NA")</f>
        <v>fill Table 1a</v>
      </c>
      <c r="P40" s="133">
        <f t="shared" si="2"/>
        <v>0</v>
      </c>
    </row>
    <row r="41" spans="2:16" ht="28.5" x14ac:dyDescent="0.15">
      <c r="B41" s="197"/>
      <c r="C41" s="89" t="s">
        <v>68</v>
      </c>
      <c r="D41" s="134" t="str">
        <f>IF(ISNUMBER('PMS(Table2c+2d+2e)'!D$35),IF(ISNUMBER('PMS(Table1a)'!D41), ROUND('PMS(Table1a)'!D41*'PMS(Table2c+2d+2e)'!D$35,0),"fill Table 1a"),"NA")</f>
        <v>NA</v>
      </c>
      <c r="E41" s="134" t="str">
        <f>IF(ISNUMBER('PMS(Table2c+2d+2e)'!E$35),IF(ISNUMBER('PMS(Table1a)'!E41), ROUND('PMS(Table1a)'!E41*'PMS(Table2c+2d+2e)'!E$35,0),"fill Table 1a"),"NA")</f>
        <v>NA</v>
      </c>
      <c r="F41" s="134" t="str">
        <f>IF(ISNUMBER('PMS(Table2c+2d+2e)'!F$35),IF(ISNUMBER('PMS(Table1a)'!F41), ROUND('PMS(Table1a)'!F41*'PMS(Table2c+2d+2e)'!F$35,0),"fill Table 1a"),"NA")</f>
        <v>NA</v>
      </c>
      <c r="G41" s="134" t="str">
        <f>IF(ISNUMBER('PMS(Table2c+2d+2e)'!G$35),IF(ISNUMBER('PMS(Table1a)'!G41), ROUND('PMS(Table1a)'!G41*'PMS(Table2c+2d+2e)'!G$35,0),"fill Table 1a"),"NA")</f>
        <v>NA</v>
      </c>
      <c r="H41" s="134" t="str">
        <f>IF(ISNUMBER('PMS(Table2c+2d+2e)'!H$35),IF(ISNUMBER('PMS(Table1a)'!H41), ROUND('PMS(Table1a)'!H41*'PMS(Table2c+2d+2e)'!H$35,0),"fill Table 1a"),"NA")</f>
        <v>fill Table 1a</v>
      </c>
      <c r="I41" s="134" t="str">
        <f>IF(ISNUMBER('PMS(Table2c+2d+2e)'!I$35),IF(ISNUMBER('PMS(Table1a)'!I41), ROUND('PMS(Table1a)'!I41*'PMS(Table2c+2d+2e)'!I$35,0),"fill Table 1a"),"NA")</f>
        <v>NA</v>
      </c>
      <c r="J41" s="134" t="str">
        <f>IF(ISNUMBER('PMS(Table2c+2d+2e)'!J$35),IF(ISNUMBER('PMS(Table1a)'!J41), ROUND('PMS(Table1a)'!J41*'PMS(Table2c+2d+2e)'!J$35,0),"fill Table 1a"),"NA")</f>
        <v>NA</v>
      </c>
      <c r="K41" s="134" t="str">
        <f>IF(ISNUMBER('PMS(Table2c+2d+2e)'!K$35),IF(ISNUMBER('PMS(Table1a)'!K41), ROUND('PMS(Table1a)'!K41*'PMS(Table2c+2d+2e)'!K$35,0),"fill Table 1a"),"NA")</f>
        <v>NA</v>
      </c>
      <c r="L41" s="134" t="str">
        <f>IF(ISNUMBER('PMS(Table2c+2d+2e)'!L$35),IF(ISNUMBER('PMS(Table1a)'!L41), ROUND('PMS(Table1a)'!L41*'PMS(Table2c+2d+2e)'!L$35,0),"fill Table 1a"),"NA")</f>
        <v>NA</v>
      </c>
      <c r="M41" s="134" t="str">
        <f>IF(ISNUMBER('PMS(Table2c+2d+2e)'!M$35),IF(ISNUMBER('PMS(Table1a)'!M41), ROUND('PMS(Table1a)'!M41*'PMS(Table2c+2d+2e)'!M$35,0),"fill Table 1a"),"NA")</f>
        <v>NA</v>
      </c>
      <c r="N41" s="134" t="str">
        <f>IF(ISNUMBER('PMS(Table2c+2d+2e)'!N$35),IF(ISNUMBER('PMS(Table1a)'!N41), ROUND('PMS(Table1a)'!N41*'PMS(Table2c+2d+2e)'!N$35,0),"fill Table 1a"),"NA")</f>
        <v>NA</v>
      </c>
      <c r="O41" s="134" t="str">
        <f>IF(ISNUMBER('PMS(Table2c+2d+2e)'!O$35),IF(ISNUMBER('PMS(Table1a)'!O41), ROUND('PMS(Table1a)'!O41*'PMS(Table2c+2d+2e)'!O$35,0),"fill Table 1a"),"NA")</f>
        <v>fill Table 1a</v>
      </c>
      <c r="P41" s="133">
        <f t="shared" si="2"/>
        <v>0</v>
      </c>
    </row>
    <row r="42" spans="2:16" ht="14.25" x14ac:dyDescent="0.15">
      <c r="C42" s="127" t="s">
        <v>205</v>
      </c>
      <c r="D42" s="131"/>
      <c r="E42" s="131"/>
      <c r="F42" s="131"/>
      <c r="G42" s="131"/>
      <c r="H42" s="131"/>
      <c r="I42" s="131"/>
      <c r="J42" s="131"/>
      <c r="K42" s="131"/>
      <c r="L42" s="131"/>
      <c r="M42" s="131"/>
      <c r="N42" s="131"/>
      <c r="O42" s="131"/>
      <c r="P42" s="133">
        <f>SUM(P30:P41)</f>
        <v>0</v>
      </c>
    </row>
    <row r="44" spans="2:16" ht="15" x14ac:dyDescent="0.15">
      <c r="B44" s="84" t="s">
        <v>127</v>
      </c>
      <c r="D44" s="198" t="s">
        <v>80</v>
      </c>
      <c r="E44" s="198"/>
      <c r="F44" s="198"/>
      <c r="G44" s="198"/>
      <c r="H44" s="198"/>
      <c r="I44" s="198"/>
    </row>
    <row r="45" spans="2:16" ht="30" x14ac:dyDescent="0.15">
      <c r="B45" s="85"/>
      <c r="C45" s="129"/>
      <c r="D45" s="87" t="s">
        <v>69</v>
      </c>
      <c r="E45" s="87" t="s">
        <v>70</v>
      </c>
      <c r="F45" s="88" t="s">
        <v>71</v>
      </c>
      <c r="G45" s="87" t="s">
        <v>72</v>
      </c>
      <c r="H45" s="87" t="s">
        <v>68</v>
      </c>
      <c r="I45" s="89" t="s">
        <v>68</v>
      </c>
      <c r="J45" s="89" t="s">
        <v>68</v>
      </c>
      <c r="K45" s="89" t="s">
        <v>68</v>
      </c>
      <c r="L45" s="89" t="s">
        <v>68</v>
      </c>
      <c r="M45" s="89" t="s">
        <v>68</v>
      </c>
      <c r="N45" s="89" t="s">
        <v>68</v>
      </c>
      <c r="O45" s="87" t="s">
        <v>76</v>
      </c>
      <c r="P45" s="129"/>
    </row>
    <row r="46" spans="2:16" ht="28.5" x14ac:dyDescent="0.15">
      <c r="B46" s="197" t="s">
        <v>81</v>
      </c>
      <c r="C46" s="87" t="s">
        <v>69</v>
      </c>
      <c r="D46" s="134" t="str">
        <f>IF(ISNUMBER('PMS(Table2c+2d+2e)'!D$24),IF(ISNUMBER('PMS(Table1a)'!D46), ROUND('PMS(Table1a)'!D46*'PMS(Table2c+2d+2e)'!D$24,0),"fill Table 1a"),"NA")</f>
        <v>fill Table 1a</v>
      </c>
      <c r="E46" s="134" t="str">
        <f>IF(ISNUMBER('PMS(Table2c+2d+2e)'!E$24),IF(ISNUMBER('PMS(Table1a)'!E46), ROUND('PMS(Table1a)'!E46*'PMS(Table2c+2d+2e)'!E$24,0),"fill Table 1a"),"NA")</f>
        <v>NA</v>
      </c>
      <c r="F46" s="134" t="str">
        <f>IF(ISNUMBER('PMS(Table2c+2d+2e)'!F$24),IF(ISNUMBER('PMS(Table1a)'!F46), ROUND('PMS(Table1a)'!F46*'PMS(Table2c+2d+2e)'!F$24,0),"fill Table 1a"),"NA")</f>
        <v>fill Table 1a</v>
      </c>
      <c r="G46" s="134" t="str">
        <f>IF(ISNUMBER('PMS(Table2c+2d+2e)'!G$24),IF(ISNUMBER('PMS(Table1a)'!G46), ROUND('PMS(Table1a)'!G46*'PMS(Table2c+2d+2e)'!G$24,0),"fill Table 1a"),"NA")</f>
        <v>fill Table 1a</v>
      </c>
      <c r="H46" s="134" t="str">
        <f>IF(ISNUMBER('PMS(Table2c+2d+2e)'!H$24),IF(ISNUMBER('PMS(Table1a)'!H46), ROUND('PMS(Table1a)'!H46*'PMS(Table2c+2d+2e)'!H$24,0),"fill Table 1a"),"NA")</f>
        <v>fill Table 1a</v>
      </c>
      <c r="I46" s="134" t="str">
        <f>IF(ISNUMBER('PMS(Table2c+2d+2e)'!I$24),IF(ISNUMBER('PMS(Table1a)'!I46), ROUND('PMS(Table1a)'!I46*'PMS(Table2c+2d+2e)'!I$24,0),"fill Table 1a"),"NA")</f>
        <v>fill Table 1a</v>
      </c>
      <c r="J46" s="134" t="str">
        <f>IF(ISNUMBER('PMS(Table2c+2d+2e)'!J$24),IF(ISNUMBER('PMS(Table1a)'!J46), ROUND('PMS(Table1a)'!J46*'PMS(Table2c+2d+2e)'!J$24,0),"fill Table 1a"),"NA")</f>
        <v>NA</v>
      </c>
      <c r="K46" s="134" t="str">
        <f>IF(ISNUMBER('PMS(Table2c+2d+2e)'!K$24),IF(ISNUMBER('PMS(Table1a)'!K46), ROUND('PMS(Table1a)'!K46*'PMS(Table2c+2d+2e)'!K$24,0),"fill Table 1a"),"NA")</f>
        <v>fill Table 1a</v>
      </c>
      <c r="L46" s="134" t="str">
        <f>IF(ISNUMBER('PMS(Table2c+2d+2e)'!L$24),IF(ISNUMBER('PMS(Table1a)'!L46), ROUND('PMS(Table1a)'!L46*'PMS(Table2c+2d+2e)'!L$24,0),"fill Table 1a"),"NA")</f>
        <v>fill Table 1a</v>
      </c>
      <c r="M46" s="134" t="str">
        <f>IF(ISNUMBER('PMS(Table2c+2d+2e)'!M$24),IF(ISNUMBER('PMS(Table1a)'!M46), ROUND('PMS(Table1a)'!M46*'PMS(Table2c+2d+2e)'!M$24,0),"fill Table 1a"),"NA")</f>
        <v>NA</v>
      </c>
      <c r="N46" s="134" t="str">
        <f>IF(ISNUMBER('PMS(Table2c+2d+2e)'!N$24),IF(ISNUMBER('PMS(Table1a)'!N46), ROUND('PMS(Table1a)'!N46*'PMS(Table2c+2d+2e)'!N$24,0),"fill Table 1a"),"NA")</f>
        <v>NA</v>
      </c>
      <c r="O46" s="134" t="str">
        <f>IF(ISNUMBER('PMS(Table2c+2d+2e)'!O$24),IF(ISNUMBER('PMS(Table1a)'!O46), ROUND('PMS(Table1a)'!O46*'PMS(Table2c+2d+2e)'!O$24,0),"fill Table 1a"),"NA")</f>
        <v>fill Table 1a</v>
      </c>
      <c r="P46" s="133">
        <f>SUMIF(D46:O46,"&gt;0",D46:O46)</f>
        <v>0</v>
      </c>
    </row>
    <row r="47" spans="2:16" ht="28.5" x14ac:dyDescent="0.15">
      <c r="B47" s="197"/>
      <c r="C47" s="87" t="s">
        <v>70</v>
      </c>
      <c r="D47" s="134" t="str">
        <f>IF(ISNUMBER('PMS(Table2c+2d+2e)'!D$25),IF(ISNUMBER('PMS(Table1a)'!D47), ROUND('PMS(Table1a)'!D47*'PMS(Table2c+2d+2e)'!D$25,0),"fill Table 1a"),"NA")</f>
        <v>fill Table 1a</v>
      </c>
      <c r="E47" s="134" t="str">
        <f>IF(ISNUMBER('PMS(Table2c+2d+2e)'!E$25),IF(ISNUMBER('PMS(Table1a)'!E47), ROUND('PMS(Table1a)'!E47*'PMS(Table2c+2d+2e)'!E$25,0),"fill Table 1a"),"NA")</f>
        <v>fill Table 1a</v>
      </c>
      <c r="F47" s="134" t="str">
        <f>IF(ISNUMBER('PMS(Table2c+2d+2e)'!F$25),IF(ISNUMBER('PMS(Table1a)'!F47), ROUND('PMS(Table1a)'!F47*'PMS(Table2c+2d+2e)'!F$25,0),"fill Table 1a"),"NA")</f>
        <v>fill Table 1a</v>
      </c>
      <c r="G47" s="134" t="str">
        <f>IF(ISNUMBER('PMS(Table2c+2d+2e)'!G$25),IF(ISNUMBER('PMS(Table1a)'!G47), ROUND('PMS(Table1a)'!G47*'PMS(Table2c+2d+2e)'!G$25,0),"fill Table 1a"),"NA")</f>
        <v>fill Table 1a</v>
      </c>
      <c r="H47" s="134" t="str">
        <f>IF(ISNUMBER('PMS(Table2c+2d+2e)'!H$25),IF(ISNUMBER('PMS(Table1a)'!H47), ROUND('PMS(Table1a)'!H47*'PMS(Table2c+2d+2e)'!H$25,0),"fill Table 1a"),"NA")</f>
        <v>fill Table 1a</v>
      </c>
      <c r="I47" s="134" t="str">
        <f>IF(ISNUMBER('PMS(Table2c+2d+2e)'!I$25),IF(ISNUMBER('PMS(Table1a)'!I47), ROUND('PMS(Table1a)'!I47*'PMS(Table2c+2d+2e)'!I$25,0),"fill Table 1a"),"NA")</f>
        <v>fill Table 1a</v>
      </c>
      <c r="J47" s="134" t="str">
        <f>IF(ISNUMBER('PMS(Table2c+2d+2e)'!J$25),IF(ISNUMBER('PMS(Table1a)'!J47), ROUND('PMS(Table1a)'!J47*'PMS(Table2c+2d+2e)'!J$25,0),"fill Table 1a"),"NA")</f>
        <v>fill Table 1a</v>
      </c>
      <c r="K47" s="134" t="str">
        <f>IF(ISNUMBER('PMS(Table2c+2d+2e)'!K$25),IF(ISNUMBER('PMS(Table1a)'!K47), ROUND('PMS(Table1a)'!K47*'PMS(Table2c+2d+2e)'!K$25,0),"fill Table 1a"),"NA")</f>
        <v>fill Table 1a</v>
      </c>
      <c r="L47" s="134" t="str">
        <f>IF(ISNUMBER('PMS(Table2c+2d+2e)'!L$25),IF(ISNUMBER('PMS(Table1a)'!L47), ROUND('PMS(Table1a)'!L47*'PMS(Table2c+2d+2e)'!L$25,0),"fill Table 1a"),"NA")</f>
        <v>fill Table 1a</v>
      </c>
      <c r="M47" s="134" t="str">
        <f>IF(ISNUMBER('PMS(Table2c+2d+2e)'!M$25),IF(ISNUMBER('PMS(Table1a)'!M47), ROUND('PMS(Table1a)'!M47*'PMS(Table2c+2d+2e)'!M$25,0),"fill Table 1a"),"NA")</f>
        <v>NA</v>
      </c>
      <c r="N47" s="134" t="str">
        <f>IF(ISNUMBER('PMS(Table2c+2d+2e)'!N$25),IF(ISNUMBER('PMS(Table1a)'!N47), ROUND('PMS(Table1a)'!N47*'PMS(Table2c+2d+2e)'!N$25,0),"fill Table 1a"),"NA")</f>
        <v>NA</v>
      </c>
      <c r="O47" s="134" t="str">
        <f>IF(ISNUMBER('PMS(Table2c+2d+2e)'!O$25),IF(ISNUMBER('PMS(Table1a)'!O47), ROUND('PMS(Table1a)'!O47*'PMS(Table2c+2d+2e)'!O$25,0),"fill Table 1a"),"NA")</f>
        <v>fill Table 1a</v>
      </c>
      <c r="P47" s="133">
        <f t="shared" ref="P47:P57" si="3">SUMIF(D47:O47,"&gt;0",D47:O47)</f>
        <v>0</v>
      </c>
    </row>
    <row r="48" spans="2:16" ht="28.5" x14ac:dyDescent="0.15">
      <c r="B48" s="197"/>
      <c r="C48" s="88" t="s">
        <v>71</v>
      </c>
      <c r="D48" s="134" t="str">
        <f>IF(ISNUMBER('PMS(Table2c+2d+2e)'!D$26),IF(ISNUMBER('PMS(Table1a)'!D48), ROUND('PMS(Table1a)'!D48*'PMS(Table2c+2d+2e)'!D$26,0),"fill Table 1a"),"NA")</f>
        <v>NA</v>
      </c>
      <c r="E48" s="134" t="str">
        <f>IF(ISNUMBER('PMS(Table2c+2d+2e)'!E$26),IF(ISNUMBER('PMS(Table1a)'!E48), ROUND('PMS(Table1a)'!E48*'PMS(Table2c+2d+2e)'!E$26,0),"fill Table 1a"),"NA")</f>
        <v>NA</v>
      </c>
      <c r="F48" s="134" t="str">
        <f>IF(ISNUMBER('PMS(Table2c+2d+2e)'!F$26),IF(ISNUMBER('PMS(Table1a)'!F48), ROUND('PMS(Table1a)'!F48*'PMS(Table2c+2d+2e)'!F$26,0),"fill Table 1a"),"NA")</f>
        <v>fill Table 1a</v>
      </c>
      <c r="G48" s="134" t="str">
        <f>IF(ISNUMBER('PMS(Table2c+2d+2e)'!G$26),IF(ISNUMBER('PMS(Table1a)'!G48), ROUND('PMS(Table1a)'!G48*'PMS(Table2c+2d+2e)'!G$26,0),"fill Table 1a"),"NA")</f>
        <v>fill Table 1a</v>
      </c>
      <c r="H48" s="134" t="str">
        <f>IF(ISNUMBER('PMS(Table2c+2d+2e)'!H$26),IF(ISNUMBER('PMS(Table1a)'!H48), ROUND('PMS(Table1a)'!H48*'PMS(Table2c+2d+2e)'!H$26,0),"fill Table 1a"),"NA")</f>
        <v>fill Table 1a</v>
      </c>
      <c r="I48" s="134" t="str">
        <f>IF(ISNUMBER('PMS(Table2c+2d+2e)'!I$26),IF(ISNUMBER('PMS(Table1a)'!I48), ROUND('PMS(Table1a)'!I48*'PMS(Table2c+2d+2e)'!I$26,0),"fill Table 1a"),"NA")</f>
        <v>NA</v>
      </c>
      <c r="J48" s="134" t="str">
        <f>IF(ISNUMBER('PMS(Table2c+2d+2e)'!J$26),IF(ISNUMBER('PMS(Table1a)'!J48), ROUND('PMS(Table1a)'!J48*'PMS(Table2c+2d+2e)'!J$26,0),"fill Table 1a"),"NA")</f>
        <v>NA</v>
      </c>
      <c r="K48" s="134" t="str">
        <f>IF(ISNUMBER('PMS(Table2c+2d+2e)'!K$26),IF(ISNUMBER('PMS(Table1a)'!K48), ROUND('PMS(Table1a)'!K48*'PMS(Table2c+2d+2e)'!K$26,0),"fill Table 1a"),"NA")</f>
        <v>fill Table 1a</v>
      </c>
      <c r="L48" s="134" t="str">
        <f>IF(ISNUMBER('PMS(Table2c+2d+2e)'!L$26),IF(ISNUMBER('PMS(Table1a)'!L48), ROUND('PMS(Table1a)'!L48*'PMS(Table2c+2d+2e)'!L$26,0),"fill Table 1a"),"NA")</f>
        <v>fill Table 1a</v>
      </c>
      <c r="M48" s="134" t="str">
        <f>IF(ISNUMBER('PMS(Table2c+2d+2e)'!M$26),IF(ISNUMBER('PMS(Table1a)'!M48), ROUND('PMS(Table1a)'!M48*'PMS(Table2c+2d+2e)'!M$26,0),"fill Table 1a"),"NA")</f>
        <v>NA</v>
      </c>
      <c r="N48" s="134" t="str">
        <f>IF(ISNUMBER('PMS(Table2c+2d+2e)'!N$26),IF(ISNUMBER('PMS(Table1a)'!N48), ROUND('PMS(Table1a)'!N48*'PMS(Table2c+2d+2e)'!N$26,0),"fill Table 1a"),"NA")</f>
        <v>NA</v>
      </c>
      <c r="O48" s="134" t="str">
        <f>IF(ISNUMBER('PMS(Table2c+2d+2e)'!O$26),IF(ISNUMBER('PMS(Table1a)'!O48), ROUND('PMS(Table1a)'!O48*'PMS(Table2c+2d+2e)'!O$26,0),"fill Table 1a"),"NA")</f>
        <v>fill Table 1a</v>
      </c>
      <c r="P48" s="133">
        <f t="shared" si="3"/>
        <v>0</v>
      </c>
    </row>
    <row r="49" spans="2:16" ht="28.5" x14ac:dyDescent="0.15">
      <c r="B49" s="197"/>
      <c r="C49" s="87" t="s">
        <v>72</v>
      </c>
      <c r="D49" s="134" t="str">
        <f>IF(ISNUMBER('PMS(Table2c+2d+2e)'!D$27),IF(ISNUMBER('PMS(Table1a)'!D49), ROUND('PMS(Table1a)'!D49*'PMS(Table2c+2d+2e)'!D$27,0),"fill Table 1a"),"NA")</f>
        <v>NA</v>
      </c>
      <c r="E49" s="134" t="str">
        <f>IF(ISNUMBER('PMS(Table2c+2d+2e)'!E$27),IF(ISNUMBER('PMS(Table1a)'!E49), ROUND('PMS(Table1a)'!E49*'PMS(Table2c+2d+2e)'!E$27,0),"fill Table 1a"),"NA")</f>
        <v>NA</v>
      </c>
      <c r="F49" s="134" t="str">
        <f>IF(ISNUMBER('PMS(Table2c+2d+2e)'!F$27),IF(ISNUMBER('PMS(Table1a)'!F49), ROUND('PMS(Table1a)'!F49*'PMS(Table2c+2d+2e)'!F$27,0),"fill Table 1a"),"NA")</f>
        <v>NA</v>
      </c>
      <c r="G49" s="134" t="str">
        <f>IF(ISNUMBER('PMS(Table2c+2d+2e)'!G$27),IF(ISNUMBER('PMS(Table1a)'!G49), ROUND('PMS(Table1a)'!G49*'PMS(Table2c+2d+2e)'!G$27,0),"fill Table 1a"),"NA")</f>
        <v>fill Table 1a</v>
      </c>
      <c r="H49" s="134" t="str">
        <f>IF(ISNUMBER('PMS(Table2c+2d+2e)'!H$27),IF(ISNUMBER('PMS(Table1a)'!H49), ROUND('PMS(Table1a)'!H49*'PMS(Table2c+2d+2e)'!H$27,0),"fill Table 1a"),"NA")</f>
        <v>fill Table 1a</v>
      </c>
      <c r="I49" s="134" t="str">
        <f>IF(ISNUMBER('PMS(Table2c+2d+2e)'!I$27),IF(ISNUMBER('PMS(Table1a)'!I49), ROUND('PMS(Table1a)'!I49*'PMS(Table2c+2d+2e)'!I$27,0),"fill Table 1a"),"NA")</f>
        <v>NA</v>
      </c>
      <c r="J49" s="134" t="str">
        <f>IF(ISNUMBER('PMS(Table2c+2d+2e)'!J$27),IF(ISNUMBER('PMS(Table1a)'!J49), ROUND('PMS(Table1a)'!J49*'PMS(Table2c+2d+2e)'!J$27,0),"fill Table 1a"),"NA")</f>
        <v>NA</v>
      </c>
      <c r="K49" s="134" t="str">
        <f>IF(ISNUMBER('PMS(Table2c+2d+2e)'!K$27),IF(ISNUMBER('PMS(Table1a)'!K49), ROUND('PMS(Table1a)'!K49*'PMS(Table2c+2d+2e)'!K$27,0),"fill Table 1a"),"NA")</f>
        <v>fill Table 1a</v>
      </c>
      <c r="L49" s="134" t="str">
        <f>IF(ISNUMBER('PMS(Table2c+2d+2e)'!L$27),IF(ISNUMBER('PMS(Table1a)'!L49), ROUND('PMS(Table1a)'!L49*'PMS(Table2c+2d+2e)'!L$27,0),"fill Table 1a"),"NA")</f>
        <v>fill Table 1a</v>
      </c>
      <c r="M49" s="134" t="str">
        <f>IF(ISNUMBER('PMS(Table2c+2d+2e)'!M$27),IF(ISNUMBER('PMS(Table1a)'!M49), ROUND('PMS(Table1a)'!M49*'PMS(Table2c+2d+2e)'!M$27,0),"fill Table 1a"),"NA")</f>
        <v>NA</v>
      </c>
      <c r="N49" s="134" t="str">
        <f>IF(ISNUMBER('PMS(Table2c+2d+2e)'!N$27),IF(ISNUMBER('PMS(Table1a)'!N49), ROUND('PMS(Table1a)'!N49*'PMS(Table2c+2d+2e)'!N$27,0),"fill Table 1a"),"NA")</f>
        <v>NA</v>
      </c>
      <c r="O49" s="134" t="str">
        <f>IF(ISNUMBER('PMS(Table2c+2d+2e)'!O$27),IF(ISNUMBER('PMS(Table1a)'!O49), ROUND('PMS(Table1a)'!O49*'PMS(Table2c+2d+2e)'!O$27,0),"fill Table 1a"),"NA")</f>
        <v>fill Table 1a</v>
      </c>
      <c r="P49" s="133">
        <f t="shared" si="3"/>
        <v>0</v>
      </c>
    </row>
    <row r="50" spans="2:16" ht="28.5" x14ac:dyDescent="0.15">
      <c r="B50" s="197"/>
      <c r="C50" s="89" t="s">
        <v>68</v>
      </c>
      <c r="D50" s="134" t="str">
        <f>IF(ISNUMBER('PMS(Table2c+2d+2e)'!D$28),IF(ISNUMBER('PMS(Table1a)'!D50), ROUND('PMS(Table1a)'!D50*'PMS(Table2c+2d+2e)'!D$28,0),"fill Table 1a"),"NA")</f>
        <v>NA</v>
      </c>
      <c r="E50" s="134" t="str">
        <f>IF(ISNUMBER('PMS(Table2c+2d+2e)'!E$28),IF(ISNUMBER('PMS(Table1a)'!E50), ROUND('PMS(Table1a)'!E50*'PMS(Table2c+2d+2e)'!E$28,0),"fill Table 1a"),"NA")</f>
        <v>NA</v>
      </c>
      <c r="F50" s="134" t="str">
        <f>IF(ISNUMBER('PMS(Table2c+2d+2e)'!F$28),IF(ISNUMBER('PMS(Table1a)'!F50), ROUND('PMS(Table1a)'!F50*'PMS(Table2c+2d+2e)'!F$28,0),"fill Table 1a"),"NA")</f>
        <v>NA</v>
      </c>
      <c r="G50" s="134" t="str">
        <f>IF(ISNUMBER('PMS(Table2c+2d+2e)'!G$28),IF(ISNUMBER('PMS(Table1a)'!G50), ROUND('PMS(Table1a)'!G50*'PMS(Table2c+2d+2e)'!G$28,0),"fill Table 1a"),"NA")</f>
        <v>NA</v>
      </c>
      <c r="H50" s="134" t="str">
        <f>IF(ISNUMBER('PMS(Table2c+2d+2e)'!H$28),IF(ISNUMBER('PMS(Table1a)'!H50), ROUND('PMS(Table1a)'!H50*'PMS(Table2c+2d+2e)'!H$28,0),"fill Table 1a"),"NA")</f>
        <v>fill Table 1a</v>
      </c>
      <c r="I50" s="134" t="str">
        <f>IF(ISNUMBER('PMS(Table2c+2d+2e)'!I$28),IF(ISNUMBER('PMS(Table1a)'!I50), ROUND('PMS(Table1a)'!I50*'PMS(Table2c+2d+2e)'!I$28,0),"fill Table 1a"),"NA")</f>
        <v>NA</v>
      </c>
      <c r="J50" s="134" t="str">
        <f>IF(ISNUMBER('PMS(Table2c+2d+2e)'!J$28),IF(ISNUMBER('PMS(Table1a)'!J50), ROUND('PMS(Table1a)'!J50*'PMS(Table2c+2d+2e)'!J$28,0),"fill Table 1a"),"NA")</f>
        <v>NA</v>
      </c>
      <c r="K50" s="134" t="str">
        <f>IF(ISNUMBER('PMS(Table2c+2d+2e)'!K$28),IF(ISNUMBER('PMS(Table1a)'!K50), ROUND('PMS(Table1a)'!K50*'PMS(Table2c+2d+2e)'!K$28,0),"fill Table 1a"),"NA")</f>
        <v>NA</v>
      </c>
      <c r="L50" s="134" t="str">
        <f>IF(ISNUMBER('PMS(Table2c+2d+2e)'!L$28),IF(ISNUMBER('PMS(Table1a)'!L50), ROUND('PMS(Table1a)'!L50*'PMS(Table2c+2d+2e)'!L$28,0),"fill Table 1a"),"NA")</f>
        <v>NA</v>
      </c>
      <c r="M50" s="134" t="str">
        <f>IF(ISNUMBER('PMS(Table2c+2d+2e)'!M$28),IF(ISNUMBER('PMS(Table1a)'!M50), ROUND('PMS(Table1a)'!M50*'PMS(Table2c+2d+2e)'!M$28,0),"fill Table 1a"),"NA")</f>
        <v>NA</v>
      </c>
      <c r="N50" s="134" t="str">
        <f>IF(ISNUMBER('PMS(Table2c+2d+2e)'!N$28),IF(ISNUMBER('PMS(Table1a)'!N50), ROUND('PMS(Table1a)'!N50*'PMS(Table2c+2d+2e)'!N$28,0),"fill Table 1a"),"NA")</f>
        <v>NA</v>
      </c>
      <c r="O50" s="134" t="str">
        <f>IF(ISNUMBER('PMS(Table2c+2d+2e)'!O$28),IF(ISNUMBER('PMS(Table1a)'!O50), ROUND('PMS(Table1a)'!O50*'PMS(Table2c+2d+2e)'!O$28,0),"fill Table 1a"),"NA")</f>
        <v>fill Table 1a</v>
      </c>
      <c r="P50" s="133">
        <f t="shared" si="3"/>
        <v>0</v>
      </c>
    </row>
    <row r="51" spans="2:16" ht="28.5" x14ac:dyDescent="0.15">
      <c r="B51" s="197"/>
      <c r="C51" s="89" t="s">
        <v>68</v>
      </c>
      <c r="D51" s="134" t="str">
        <f>IF(ISNUMBER('PMS(Table2c+2d+2e)'!D$29),IF(ISNUMBER('PMS(Table1a)'!D51), ROUND('PMS(Table1a)'!D51*'PMS(Table2c+2d+2e)'!D$29,0),"fill Table 1a"),"NA")</f>
        <v>NA</v>
      </c>
      <c r="E51" s="134" t="str">
        <f>IF(ISNUMBER('PMS(Table2c+2d+2e)'!E$29),IF(ISNUMBER('PMS(Table1a)'!E51), ROUND('PMS(Table1a)'!E51*'PMS(Table2c+2d+2e)'!E$29,0),"fill Table 1a"),"NA")</f>
        <v>NA</v>
      </c>
      <c r="F51" s="134" t="str">
        <f>IF(ISNUMBER('PMS(Table2c+2d+2e)'!F$29),IF(ISNUMBER('PMS(Table1a)'!F51), ROUND('PMS(Table1a)'!F51*'PMS(Table2c+2d+2e)'!F$29,0),"fill Table 1a"),"NA")</f>
        <v>fill Table 1a</v>
      </c>
      <c r="G51" s="134" t="str">
        <f>IF(ISNUMBER('PMS(Table2c+2d+2e)'!G$29),IF(ISNUMBER('PMS(Table1a)'!G51), ROUND('PMS(Table1a)'!G51*'PMS(Table2c+2d+2e)'!G$29,0),"fill Table 1a"),"NA")</f>
        <v>fill Table 1a</v>
      </c>
      <c r="H51" s="134" t="str">
        <f>IF(ISNUMBER('PMS(Table2c+2d+2e)'!H$29),IF(ISNUMBER('PMS(Table1a)'!H51), ROUND('PMS(Table1a)'!H51*'PMS(Table2c+2d+2e)'!H$29,0),"fill Table 1a"),"NA")</f>
        <v>fill Table 1a</v>
      </c>
      <c r="I51" s="134" t="str">
        <f>IF(ISNUMBER('PMS(Table2c+2d+2e)'!I$29),IF(ISNUMBER('PMS(Table1a)'!I51), ROUND('PMS(Table1a)'!I51*'PMS(Table2c+2d+2e)'!I$29,0),"fill Table 1a"),"NA")</f>
        <v>fill Table 1a</v>
      </c>
      <c r="J51" s="134" t="str">
        <f>IF(ISNUMBER('PMS(Table2c+2d+2e)'!J$29),IF(ISNUMBER('PMS(Table1a)'!J51), ROUND('PMS(Table1a)'!J51*'PMS(Table2c+2d+2e)'!J$29,0),"fill Table 1a"),"NA")</f>
        <v>NA</v>
      </c>
      <c r="K51" s="134" t="str">
        <f>IF(ISNUMBER('PMS(Table2c+2d+2e)'!K$29),IF(ISNUMBER('PMS(Table1a)'!K51), ROUND('PMS(Table1a)'!K51*'PMS(Table2c+2d+2e)'!K$29,0),"fill Table 1a"),"NA")</f>
        <v>fill Table 1a</v>
      </c>
      <c r="L51" s="134" t="str">
        <f>IF(ISNUMBER('PMS(Table2c+2d+2e)'!L$29),IF(ISNUMBER('PMS(Table1a)'!L51), ROUND('PMS(Table1a)'!L51*'PMS(Table2c+2d+2e)'!L$29,0),"fill Table 1a"),"NA")</f>
        <v>fill Table 1a</v>
      </c>
      <c r="M51" s="134" t="str">
        <f>IF(ISNUMBER('PMS(Table2c+2d+2e)'!M$29),IF(ISNUMBER('PMS(Table1a)'!M51), ROUND('PMS(Table1a)'!M51*'PMS(Table2c+2d+2e)'!M$29,0),"fill Table 1a"),"NA")</f>
        <v>NA</v>
      </c>
      <c r="N51" s="134" t="str">
        <f>IF(ISNUMBER('PMS(Table2c+2d+2e)'!N$29),IF(ISNUMBER('PMS(Table1a)'!N51), ROUND('PMS(Table1a)'!N51*'PMS(Table2c+2d+2e)'!N$29,0),"fill Table 1a"),"NA")</f>
        <v>NA</v>
      </c>
      <c r="O51" s="134" t="str">
        <f>IF(ISNUMBER('PMS(Table2c+2d+2e)'!O$29),IF(ISNUMBER('PMS(Table1a)'!O51), ROUND('PMS(Table1a)'!O51*'PMS(Table2c+2d+2e)'!O$29,0),"fill Table 1a"),"NA")</f>
        <v>fill Table 1a</v>
      </c>
      <c r="P51" s="133">
        <f t="shared" si="3"/>
        <v>0</v>
      </c>
    </row>
    <row r="52" spans="2:16" ht="28.5" x14ac:dyDescent="0.15">
      <c r="B52" s="197"/>
      <c r="C52" s="89" t="s">
        <v>68</v>
      </c>
      <c r="D52" s="134" t="str">
        <f>IF(ISNUMBER('PMS(Table2c+2d+2e)'!D$30),IF(ISNUMBER('PMS(Table1a)'!D52), ROUND('PMS(Table1a)'!D52*'PMS(Table2c+2d+2e)'!D$30,0),"fill Table 1a"),"NA")</f>
        <v>fill Table 1a</v>
      </c>
      <c r="E52" s="134" t="str">
        <f>IF(ISNUMBER('PMS(Table2c+2d+2e)'!E$30),IF(ISNUMBER('PMS(Table1a)'!E52), ROUND('PMS(Table1a)'!E52*'PMS(Table2c+2d+2e)'!E$30,0),"fill Table 1a"),"NA")</f>
        <v>NA</v>
      </c>
      <c r="F52" s="134" t="str">
        <f>IF(ISNUMBER('PMS(Table2c+2d+2e)'!F$30),IF(ISNUMBER('PMS(Table1a)'!F52), ROUND('PMS(Table1a)'!F52*'PMS(Table2c+2d+2e)'!F$30,0),"fill Table 1a"),"NA")</f>
        <v>fill Table 1a</v>
      </c>
      <c r="G52" s="134" t="str">
        <f>IF(ISNUMBER('PMS(Table2c+2d+2e)'!G$30),IF(ISNUMBER('PMS(Table1a)'!G52), ROUND('PMS(Table1a)'!G52*'PMS(Table2c+2d+2e)'!G$30,0),"fill Table 1a"),"NA")</f>
        <v>fill Table 1a</v>
      </c>
      <c r="H52" s="134" t="str">
        <f>IF(ISNUMBER('PMS(Table2c+2d+2e)'!H$30),IF(ISNUMBER('PMS(Table1a)'!H52), ROUND('PMS(Table1a)'!H52*'PMS(Table2c+2d+2e)'!H$30,0),"fill Table 1a"),"NA")</f>
        <v>fill Table 1a</v>
      </c>
      <c r="I52" s="134" t="str">
        <f>IF(ISNUMBER('PMS(Table2c+2d+2e)'!I$30),IF(ISNUMBER('PMS(Table1a)'!I52), ROUND('PMS(Table1a)'!I52*'PMS(Table2c+2d+2e)'!I$30,0),"fill Table 1a"),"NA")</f>
        <v>fill Table 1a</v>
      </c>
      <c r="J52" s="134" t="str">
        <f>IF(ISNUMBER('PMS(Table2c+2d+2e)'!J$30),IF(ISNUMBER('PMS(Table1a)'!J52), ROUND('PMS(Table1a)'!J52*'PMS(Table2c+2d+2e)'!J$30,0),"fill Table 1a"),"NA")</f>
        <v>fill Table 1a</v>
      </c>
      <c r="K52" s="134" t="str">
        <f>IF(ISNUMBER('PMS(Table2c+2d+2e)'!K$30),IF(ISNUMBER('PMS(Table1a)'!K52), ROUND('PMS(Table1a)'!K52*'PMS(Table2c+2d+2e)'!K$30,0),"fill Table 1a"),"NA")</f>
        <v>fill Table 1a</v>
      </c>
      <c r="L52" s="134" t="str">
        <f>IF(ISNUMBER('PMS(Table2c+2d+2e)'!L$30),IF(ISNUMBER('PMS(Table1a)'!L52), ROUND('PMS(Table1a)'!L52*'PMS(Table2c+2d+2e)'!L$30,0),"fill Table 1a"),"NA")</f>
        <v>fill Table 1a</v>
      </c>
      <c r="M52" s="134" t="str">
        <f>IF(ISNUMBER('PMS(Table2c+2d+2e)'!M$30),IF(ISNUMBER('PMS(Table1a)'!M52), ROUND('PMS(Table1a)'!M52*'PMS(Table2c+2d+2e)'!M$30,0),"fill Table 1a"),"NA")</f>
        <v>NA</v>
      </c>
      <c r="N52" s="134" t="str">
        <f>IF(ISNUMBER('PMS(Table2c+2d+2e)'!N$30),IF(ISNUMBER('PMS(Table1a)'!N52), ROUND('PMS(Table1a)'!N52*'PMS(Table2c+2d+2e)'!N$30,0),"fill Table 1a"),"NA")</f>
        <v>NA</v>
      </c>
      <c r="O52" s="134" t="str">
        <f>IF(ISNUMBER('PMS(Table2c+2d+2e)'!O$30),IF(ISNUMBER('PMS(Table1a)'!O52), ROUND('PMS(Table1a)'!O52*'PMS(Table2c+2d+2e)'!O$30,0),"fill Table 1a"),"NA")</f>
        <v>fill Table 1a</v>
      </c>
      <c r="P52" s="133">
        <f t="shared" si="3"/>
        <v>0</v>
      </c>
    </row>
    <row r="53" spans="2:16" ht="28.5" x14ac:dyDescent="0.15">
      <c r="B53" s="197"/>
      <c r="C53" s="89" t="s">
        <v>68</v>
      </c>
      <c r="D53" s="134" t="str">
        <f>IF(ISNUMBER('PMS(Table2c+2d+2e)'!D$31),IF(ISNUMBER('PMS(Table1a)'!D53), ROUND('PMS(Table1a)'!D53*'PMS(Table2c+2d+2e)'!D$31,0),"fill Table 1a"),"NA")</f>
        <v>NA</v>
      </c>
      <c r="E53" s="134" t="str">
        <f>IF(ISNUMBER('PMS(Table2c+2d+2e)'!E$31),IF(ISNUMBER('PMS(Table1a)'!E53), ROUND('PMS(Table1a)'!E53*'PMS(Table2c+2d+2e)'!E$31,0),"fill Table 1a"),"NA")</f>
        <v>NA</v>
      </c>
      <c r="F53" s="134" t="str">
        <f>IF(ISNUMBER('PMS(Table2c+2d+2e)'!F$31),IF(ISNUMBER('PMS(Table1a)'!F53), ROUND('PMS(Table1a)'!F53*'PMS(Table2c+2d+2e)'!F$31,0),"fill Table 1a"),"NA")</f>
        <v>NA</v>
      </c>
      <c r="G53" s="134" t="str">
        <f>IF(ISNUMBER('PMS(Table2c+2d+2e)'!G$31),IF(ISNUMBER('PMS(Table1a)'!G53), ROUND('PMS(Table1a)'!G53*'PMS(Table2c+2d+2e)'!G$31,0),"fill Table 1a"),"NA")</f>
        <v>NA</v>
      </c>
      <c r="H53" s="134" t="str">
        <f>IF(ISNUMBER('PMS(Table2c+2d+2e)'!H$31),IF(ISNUMBER('PMS(Table1a)'!H53), ROUND('PMS(Table1a)'!H53*'PMS(Table2c+2d+2e)'!H$31,0),"fill Table 1a"),"NA")</f>
        <v>fill Table 1a</v>
      </c>
      <c r="I53" s="134" t="str">
        <f>IF(ISNUMBER('PMS(Table2c+2d+2e)'!I$31),IF(ISNUMBER('PMS(Table1a)'!I53), ROUND('PMS(Table1a)'!I53*'PMS(Table2c+2d+2e)'!I$31,0),"fill Table 1a"),"NA")</f>
        <v>NA</v>
      </c>
      <c r="J53" s="134" t="str">
        <f>IF(ISNUMBER('PMS(Table2c+2d+2e)'!J$31),IF(ISNUMBER('PMS(Table1a)'!J53), ROUND('PMS(Table1a)'!J53*'PMS(Table2c+2d+2e)'!J$31,0),"fill Table 1a"),"NA")</f>
        <v>NA</v>
      </c>
      <c r="K53" s="134" t="str">
        <f>IF(ISNUMBER('PMS(Table2c+2d+2e)'!K$31),IF(ISNUMBER('PMS(Table1a)'!K53), ROUND('PMS(Table1a)'!K53*'PMS(Table2c+2d+2e)'!K$31,0),"fill Table 1a"),"NA")</f>
        <v>fill Table 1a</v>
      </c>
      <c r="L53" s="134" t="str">
        <f>IF(ISNUMBER('PMS(Table2c+2d+2e)'!L$31),IF(ISNUMBER('PMS(Table1a)'!L53), ROUND('PMS(Table1a)'!L53*'PMS(Table2c+2d+2e)'!L$31,0),"fill Table 1a"),"NA")</f>
        <v>NA</v>
      </c>
      <c r="M53" s="134" t="str">
        <f>IF(ISNUMBER('PMS(Table2c+2d+2e)'!M$31),IF(ISNUMBER('PMS(Table1a)'!M53), ROUND('PMS(Table1a)'!M53*'PMS(Table2c+2d+2e)'!M$31,0),"fill Table 1a"),"NA")</f>
        <v>NA</v>
      </c>
      <c r="N53" s="134" t="str">
        <f>IF(ISNUMBER('PMS(Table2c+2d+2e)'!N$31),IF(ISNUMBER('PMS(Table1a)'!N53), ROUND('PMS(Table1a)'!N53*'PMS(Table2c+2d+2e)'!N$31,0),"fill Table 1a"),"NA")</f>
        <v>NA</v>
      </c>
      <c r="O53" s="134" t="str">
        <f>IF(ISNUMBER('PMS(Table2c+2d+2e)'!O$31),IF(ISNUMBER('PMS(Table1a)'!O53), ROUND('PMS(Table1a)'!O53*'PMS(Table2c+2d+2e)'!O$31,0),"fill Table 1a"),"NA")</f>
        <v>fill Table 1a</v>
      </c>
      <c r="P53" s="133">
        <f t="shared" si="3"/>
        <v>0</v>
      </c>
    </row>
    <row r="54" spans="2:16" ht="28.5" x14ac:dyDescent="0.15">
      <c r="B54" s="197"/>
      <c r="C54" s="89" t="s">
        <v>68</v>
      </c>
      <c r="D54" s="134" t="str">
        <f>IF(ISNUMBER('PMS(Table2c+2d+2e)'!D$32),IF(ISNUMBER('PMS(Table1a)'!D54), ROUND('PMS(Table1a)'!D54*'PMS(Table2c+2d+2e)'!D$32,0),"fill Table 1a"),"NA")</f>
        <v>NA</v>
      </c>
      <c r="E54" s="134" t="str">
        <f>IF(ISNUMBER('PMS(Table2c+2d+2e)'!E$32),IF(ISNUMBER('PMS(Table1a)'!E54), ROUND('PMS(Table1a)'!E54*'PMS(Table2c+2d+2e)'!E$32,0),"fill Table 1a"),"NA")</f>
        <v>NA</v>
      </c>
      <c r="F54" s="134" t="str">
        <f>IF(ISNUMBER('PMS(Table2c+2d+2e)'!F$32),IF(ISNUMBER('PMS(Table1a)'!F54), ROUND('PMS(Table1a)'!F54*'PMS(Table2c+2d+2e)'!F$32,0),"fill Table 1a"),"NA")</f>
        <v>NA</v>
      </c>
      <c r="G54" s="134" t="str">
        <f>IF(ISNUMBER('PMS(Table2c+2d+2e)'!G$32),IF(ISNUMBER('PMS(Table1a)'!G54), ROUND('PMS(Table1a)'!G54*'PMS(Table2c+2d+2e)'!G$32,0),"fill Table 1a"),"NA")</f>
        <v>NA</v>
      </c>
      <c r="H54" s="134" t="str">
        <f>IF(ISNUMBER('PMS(Table2c+2d+2e)'!H$32),IF(ISNUMBER('PMS(Table1a)'!H54), ROUND('PMS(Table1a)'!H54*'PMS(Table2c+2d+2e)'!H$32,0),"fill Table 1a"),"NA")</f>
        <v>fill Table 1a</v>
      </c>
      <c r="I54" s="134" t="str">
        <f>IF(ISNUMBER('PMS(Table2c+2d+2e)'!I$32),IF(ISNUMBER('PMS(Table1a)'!I54), ROUND('PMS(Table1a)'!I54*'PMS(Table2c+2d+2e)'!I$32,0),"fill Table 1a"),"NA")</f>
        <v>NA</v>
      </c>
      <c r="J54" s="134" t="str">
        <f>IF(ISNUMBER('PMS(Table2c+2d+2e)'!J$32),IF(ISNUMBER('PMS(Table1a)'!J54), ROUND('PMS(Table1a)'!J54*'PMS(Table2c+2d+2e)'!J$32,0),"fill Table 1a"),"NA")</f>
        <v>NA</v>
      </c>
      <c r="K54" s="134" t="str">
        <f>IF(ISNUMBER('PMS(Table2c+2d+2e)'!K$32),IF(ISNUMBER('PMS(Table1a)'!K54), ROUND('PMS(Table1a)'!K54*'PMS(Table2c+2d+2e)'!K$32,0),"fill Table 1a"),"NA")</f>
        <v>fill Table 1a</v>
      </c>
      <c r="L54" s="134" t="str">
        <f>IF(ISNUMBER('PMS(Table2c+2d+2e)'!L$32),IF(ISNUMBER('PMS(Table1a)'!L54), ROUND('PMS(Table1a)'!L54*'PMS(Table2c+2d+2e)'!L$32,0),"fill Table 1a"),"NA")</f>
        <v>fill Table 1a</v>
      </c>
      <c r="M54" s="134" t="str">
        <f>IF(ISNUMBER('PMS(Table2c+2d+2e)'!M$32),IF(ISNUMBER('PMS(Table1a)'!M54), ROUND('PMS(Table1a)'!M54*'PMS(Table2c+2d+2e)'!M$32,0),"fill Table 1a"),"NA")</f>
        <v>NA</v>
      </c>
      <c r="N54" s="134" t="str">
        <f>IF(ISNUMBER('PMS(Table2c+2d+2e)'!N$32),IF(ISNUMBER('PMS(Table1a)'!N54), ROUND('PMS(Table1a)'!N54*'PMS(Table2c+2d+2e)'!N$32,0),"fill Table 1a"),"NA")</f>
        <v>NA</v>
      </c>
      <c r="O54" s="134" t="str">
        <f>IF(ISNUMBER('PMS(Table2c+2d+2e)'!O$32),IF(ISNUMBER('PMS(Table1a)'!O54), ROUND('PMS(Table1a)'!O54*'PMS(Table2c+2d+2e)'!O$32,0),"fill Table 1a"),"NA")</f>
        <v>fill Table 1a</v>
      </c>
      <c r="P54" s="133">
        <f t="shared" si="3"/>
        <v>0</v>
      </c>
    </row>
    <row r="55" spans="2:16" ht="28.5" x14ac:dyDescent="0.15">
      <c r="B55" s="197"/>
      <c r="C55" s="89" t="s">
        <v>68</v>
      </c>
      <c r="D55" s="134" t="str">
        <f>IF(ISNUMBER('PMS(Table2c+2d+2e)'!D$33),IF(ISNUMBER('PMS(Table1a)'!D55), ROUND('PMS(Table1a)'!D55*'PMS(Table2c+2d+2e)'!D$33,0),"fill Table 1a"),"NA")</f>
        <v>NA</v>
      </c>
      <c r="E55" s="134" t="str">
        <f>IF(ISNUMBER('PMS(Table2c+2d+2e)'!E$33),IF(ISNUMBER('PMS(Table1a)'!E55), ROUND('PMS(Table1a)'!E55*'PMS(Table2c+2d+2e)'!E$33,0),"fill Table 1a"),"NA")</f>
        <v>NA</v>
      </c>
      <c r="F55" s="134" t="str">
        <f>IF(ISNUMBER('PMS(Table2c+2d+2e)'!F$33),IF(ISNUMBER('PMS(Table1a)'!F55), ROUND('PMS(Table1a)'!F55*'PMS(Table2c+2d+2e)'!F$33,0),"fill Table 1a"),"NA")</f>
        <v>fill Table 1a</v>
      </c>
      <c r="G55" s="134" t="str">
        <f>IF(ISNUMBER('PMS(Table2c+2d+2e)'!G$33),IF(ISNUMBER('PMS(Table1a)'!G55), ROUND('PMS(Table1a)'!G55*'PMS(Table2c+2d+2e)'!G$33,0),"fill Table 1a"),"NA")</f>
        <v>fill Table 1a</v>
      </c>
      <c r="H55" s="134" t="str">
        <f>IF(ISNUMBER('PMS(Table2c+2d+2e)'!H$33),IF(ISNUMBER('PMS(Table1a)'!H55), ROUND('PMS(Table1a)'!H55*'PMS(Table2c+2d+2e)'!H$33,0),"fill Table 1a"),"NA")</f>
        <v>fill Table 1a</v>
      </c>
      <c r="I55" s="134" t="str">
        <f>IF(ISNUMBER('PMS(Table2c+2d+2e)'!I$33),IF(ISNUMBER('PMS(Table1a)'!I55), ROUND('PMS(Table1a)'!I55*'PMS(Table2c+2d+2e)'!I$33,0),"fill Table 1a"),"NA")</f>
        <v>NA</v>
      </c>
      <c r="J55" s="134" t="str">
        <f>IF(ISNUMBER('PMS(Table2c+2d+2e)'!J$33),IF(ISNUMBER('PMS(Table1a)'!J55), ROUND('PMS(Table1a)'!J55*'PMS(Table2c+2d+2e)'!J$33,0),"fill Table 1a"),"NA")</f>
        <v>NA</v>
      </c>
      <c r="K55" s="134" t="str">
        <f>IF(ISNUMBER('PMS(Table2c+2d+2e)'!K$33),IF(ISNUMBER('PMS(Table1a)'!K55), ROUND('PMS(Table1a)'!K55*'PMS(Table2c+2d+2e)'!K$33,0),"fill Table 1a"),"NA")</f>
        <v>fill Table 1a</v>
      </c>
      <c r="L55" s="134" t="str">
        <f>IF(ISNUMBER('PMS(Table2c+2d+2e)'!L$33),IF(ISNUMBER('PMS(Table1a)'!L55), ROUND('PMS(Table1a)'!L55*'PMS(Table2c+2d+2e)'!L$33,0),"fill Table 1a"),"NA")</f>
        <v>fill Table 1a</v>
      </c>
      <c r="M55" s="134" t="str">
        <f>IF(ISNUMBER('PMS(Table2c+2d+2e)'!M$33),IF(ISNUMBER('PMS(Table1a)'!M55), ROUND('PMS(Table1a)'!M55*'PMS(Table2c+2d+2e)'!M$33,0),"fill Table 1a"),"NA")</f>
        <v>fill Table 1a</v>
      </c>
      <c r="N55" s="134" t="str">
        <f>IF(ISNUMBER('PMS(Table2c+2d+2e)'!N$33),IF(ISNUMBER('PMS(Table1a)'!N55), ROUND('PMS(Table1a)'!N55*'PMS(Table2c+2d+2e)'!N$33,0),"fill Table 1a"),"NA")</f>
        <v>fill Table 1a</v>
      </c>
      <c r="O55" s="134" t="str">
        <f>IF(ISNUMBER('PMS(Table2c+2d+2e)'!O$33),IF(ISNUMBER('PMS(Table1a)'!O55), ROUND('PMS(Table1a)'!O55*'PMS(Table2c+2d+2e)'!O$33,0),"fill Table 1a"),"NA")</f>
        <v>fill Table 1a</v>
      </c>
      <c r="P55" s="133">
        <f t="shared" si="3"/>
        <v>0</v>
      </c>
    </row>
    <row r="56" spans="2:16" ht="28.5" x14ac:dyDescent="0.15">
      <c r="B56" s="197"/>
      <c r="C56" s="89" t="s">
        <v>68</v>
      </c>
      <c r="D56" s="134" t="str">
        <f>IF(ISNUMBER('PMS(Table2c+2d+2e)'!D$34),IF(ISNUMBER('PMS(Table1a)'!D56), ROUND('PMS(Table1a)'!D56*'PMS(Table2c+2d+2e)'!D$34,0),"fill Table 1a"),"NA")</f>
        <v>NA</v>
      </c>
      <c r="E56" s="134" t="str">
        <f>IF(ISNUMBER('PMS(Table2c+2d+2e)'!E$34),IF(ISNUMBER('PMS(Table1a)'!E56), ROUND('PMS(Table1a)'!E56*'PMS(Table2c+2d+2e)'!E$34,0),"fill Table 1a"),"NA")</f>
        <v>NA</v>
      </c>
      <c r="F56" s="134" t="str">
        <f>IF(ISNUMBER('PMS(Table2c+2d+2e)'!F$34),IF(ISNUMBER('PMS(Table1a)'!F56), ROUND('PMS(Table1a)'!F56*'PMS(Table2c+2d+2e)'!F$34,0),"fill Table 1a"),"NA")</f>
        <v>fill Table 1a</v>
      </c>
      <c r="G56" s="134" t="str">
        <f>IF(ISNUMBER('PMS(Table2c+2d+2e)'!G$34),IF(ISNUMBER('PMS(Table1a)'!G56), ROUND('PMS(Table1a)'!G56*'PMS(Table2c+2d+2e)'!G$34,0),"fill Table 1a"),"NA")</f>
        <v>fill Table 1a</v>
      </c>
      <c r="H56" s="134" t="str">
        <f>IF(ISNUMBER('PMS(Table2c+2d+2e)'!H$34),IF(ISNUMBER('PMS(Table1a)'!H56), ROUND('PMS(Table1a)'!H56*'PMS(Table2c+2d+2e)'!H$34,0),"fill Table 1a"),"NA")</f>
        <v>fill Table 1a</v>
      </c>
      <c r="I56" s="134" t="str">
        <f>IF(ISNUMBER('PMS(Table2c+2d+2e)'!I$34),IF(ISNUMBER('PMS(Table1a)'!I56), ROUND('PMS(Table1a)'!I56*'PMS(Table2c+2d+2e)'!I$34,0),"fill Table 1a"),"NA")</f>
        <v>NA</v>
      </c>
      <c r="J56" s="134" t="str">
        <f>IF(ISNUMBER('PMS(Table2c+2d+2e)'!J$34),IF(ISNUMBER('PMS(Table1a)'!J56), ROUND('PMS(Table1a)'!J56*'PMS(Table2c+2d+2e)'!J$34,0),"fill Table 1a"),"NA")</f>
        <v>NA</v>
      </c>
      <c r="K56" s="134" t="str">
        <f>IF(ISNUMBER('PMS(Table2c+2d+2e)'!K$34),IF(ISNUMBER('PMS(Table1a)'!K56), ROUND('PMS(Table1a)'!K56*'PMS(Table2c+2d+2e)'!K$34,0),"fill Table 1a"),"NA")</f>
        <v>fill Table 1a</v>
      </c>
      <c r="L56" s="134" t="str">
        <f>IF(ISNUMBER('PMS(Table2c+2d+2e)'!L$34),IF(ISNUMBER('PMS(Table1a)'!L56), ROUND('PMS(Table1a)'!L56*'PMS(Table2c+2d+2e)'!L$34,0),"fill Table 1a"),"NA")</f>
        <v>fill Table 1a</v>
      </c>
      <c r="M56" s="134" t="str">
        <f>IF(ISNUMBER('PMS(Table2c+2d+2e)'!M$34),IF(ISNUMBER('PMS(Table1a)'!M56), ROUND('PMS(Table1a)'!M56*'PMS(Table2c+2d+2e)'!M$34,0),"fill Table 1a"),"NA")</f>
        <v>fill Table 1a</v>
      </c>
      <c r="N56" s="134" t="str">
        <f>IF(ISNUMBER('PMS(Table2c+2d+2e)'!N$34),IF(ISNUMBER('PMS(Table1a)'!N56), ROUND('PMS(Table1a)'!N56*'PMS(Table2c+2d+2e)'!N$34,0),"fill Table 1a"),"NA")</f>
        <v>fill Table 1a</v>
      </c>
      <c r="O56" s="134" t="str">
        <f>IF(ISNUMBER('PMS(Table2c+2d+2e)'!O$34),IF(ISNUMBER('PMS(Table1a)'!O56), ROUND('PMS(Table1a)'!O56*'PMS(Table2c+2d+2e)'!O$34,0),"fill Table 1a"),"NA")</f>
        <v>fill Table 1a</v>
      </c>
      <c r="P56" s="133">
        <f t="shared" si="3"/>
        <v>0</v>
      </c>
    </row>
    <row r="57" spans="2:16" ht="28.5" x14ac:dyDescent="0.15">
      <c r="B57" s="197"/>
      <c r="C57" s="89" t="s">
        <v>68</v>
      </c>
      <c r="D57" s="134" t="str">
        <f>IF(ISNUMBER('PMS(Table2c+2d+2e)'!D$35),IF(ISNUMBER('PMS(Table1a)'!D57), ROUND('PMS(Table1a)'!D57*'PMS(Table2c+2d+2e)'!D$35,0),"fill Table 1a"),"NA")</f>
        <v>NA</v>
      </c>
      <c r="E57" s="134" t="str">
        <f>IF(ISNUMBER('PMS(Table2c+2d+2e)'!E$35),IF(ISNUMBER('PMS(Table1a)'!E57), ROUND('PMS(Table1a)'!E57*'PMS(Table2c+2d+2e)'!E$35,0),"fill Table 1a"),"NA")</f>
        <v>NA</v>
      </c>
      <c r="F57" s="134" t="str">
        <f>IF(ISNUMBER('PMS(Table2c+2d+2e)'!F$35),IF(ISNUMBER('PMS(Table1a)'!F57), ROUND('PMS(Table1a)'!F57*'PMS(Table2c+2d+2e)'!F$35,0),"fill Table 1a"),"NA")</f>
        <v>NA</v>
      </c>
      <c r="G57" s="134" t="str">
        <f>IF(ISNUMBER('PMS(Table2c+2d+2e)'!G$35),IF(ISNUMBER('PMS(Table1a)'!G57), ROUND('PMS(Table1a)'!G57*'PMS(Table2c+2d+2e)'!G$35,0),"fill Table 1a"),"NA")</f>
        <v>NA</v>
      </c>
      <c r="H57" s="134" t="str">
        <f>IF(ISNUMBER('PMS(Table2c+2d+2e)'!H$35),IF(ISNUMBER('PMS(Table1a)'!H57), ROUND('PMS(Table1a)'!H57*'PMS(Table2c+2d+2e)'!H$35,0),"fill Table 1a"),"NA")</f>
        <v>fill Table 1a</v>
      </c>
      <c r="I57" s="134" t="str">
        <f>IF(ISNUMBER('PMS(Table2c+2d+2e)'!I$35),IF(ISNUMBER('PMS(Table1a)'!I57), ROUND('PMS(Table1a)'!I57*'PMS(Table2c+2d+2e)'!I$35,0),"fill Table 1a"),"NA")</f>
        <v>NA</v>
      </c>
      <c r="J57" s="134" t="str">
        <f>IF(ISNUMBER('PMS(Table2c+2d+2e)'!J$35),IF(ISNUMBER('PMS(Table1a)'!J57), ROUND('PMS(Table1a)'!J57*'PMS(Table2c+2d+2e)'!J$35,0),"fill Table 1a"),"NA")</f>
        <v>NA</v>
      </c>
      <c r="K57" s="134" t="str">
        <f>IF(ISNUMBER('PMS(Table2c+2d+2e)'!K$35),IF(ISNUMBER('PMS(Table1a)'!K57), ROUND('PMS(Table1a)'!K57*'PMS(Table2c+2d+2e)'!K$35,0),"fill Table 1a"),"NA")</f>
        <v>NA</v>
      </c>
      <c r="L57" s="134" t="str">
        <f>IF(ISNUMBER('PMS(Table2c+2d+2e)'!L$35),IF(ISNUMBER('PMS(Table1a)'!L57), ROUND('PMS(Table1a)'!L57*'PMS(Table2c+2d+2e)'!L$35,0),"fill Table 1a"),"NA")</f>
        <v>NA</v>
      </c>
      <c r="M57" s="134" t="str">
        <f>IF(ISNUMBER('PMS(Table2c+2d+2e)'!M$35),IF(ISNUMBER('PMS(Table1a)'!M57), ROUND('PMS(Table1a)'!M57*'PMS(Table2c+2d+2e)'!M$35,0),"fill Table 1a"),"NA")</f>
        <v>NA</v>
      </c>
      <c r="N57" s="134" t="str">
        <f>IF(ISNUMBER('PMS(Table2c+2d+2e)'!N$35),IF(ISNUMBER('PMS(Table1a)'!N57), ROUND('PMS(Table1a)'!N57*'PMS(Table2c+2d+2e)'!N$35,0),"fill Table 1a"),"NA")</f>
        <v>NA</v>
      </c>
      <c r="O57" s="134" t="str">
        <f>IF(ISNUMBER('PMS(Table2c+2d+2e)'!O$35),IF(ISNUMBER('PMS(Table1a)'!O57), ROUND('PMS(Table1a)'!O57*'PMS(Table2c+2d+2e)'!O$35,0),"fill Table 1a"),"NA")</f>
        <v>fill Table 1a</v>
      </c>
      <c r="P57" s="133">
        <f t="shared" si="3"/>
        <v>0</v>
      </c>
    </row>
    <row r="58" spans="2:16" ht="14.25" x14ac:dyDescent="0.15">
      <c r="C58" s="127" t="s">
        <v>205</v>
      </c>
      <c r="D58" s="131"/>
      <c r="E58" s="131"/>
      <c r="F58" s="131"/>
      <c r="G58" s="131"/>
      <c r="H58" s="131"/>
      <c r="I58" s="131"/>
      <c r="J58" s="131"/>
      <c r="K58" s="131"/>
      <c r="L58" s="131"/>
      <c r="M58" s="131"/>
      <c r="N58" s="131"/>
      <c r="O58" s="131"/>
      <c r="P58" s="133">
        <f>SUM(P46:P57)</f>
        <v>0</v>
      </c>
    </row>
    <row r="60" spans="2:16" ht="15" x14ac:dyDescent="0.15">
      <c r="B60" s="84" t="s">
        <v>128</v>
      </c>
      <c r="D60" s="198" t="s">
        <v>80</v>
      </c>
      <c r="E60" s="198"/>
      <c r="F60" s="198"/>
      <c r="G60" s="198"/>
      <c r="H60" s="198"/>
      <c r="I60" s="198"/>
    </row>
    <row r="61" spans="2:16" ht="30" x14ac:dyDescent="0.15">
      <c r="B61" s="85"/>
      <c r="C61" s="129"/>
      <c r="D61" s="87" t="s">
        <v>69</v>
      </c>
      <c r="E61" s="87" t="s">
        <v>70</v>
      </c>
      <c r="F61" s="88" t="s">
        <v>71</v>
      </c>
      <c r="G61" s="87" t="s">
        <v>72</v>
      </c>
      <c r="H61" s="87" t="s">
        <v>68</v>
      </c>
      <c r="I61" s="89" t="s">
        <v>68</v>
      </c>
      <c r="J61" s="89" t="s">
        <v>68</v>
      </c>
      <c r="K61" s="89" t="s">
        <v>68</v>
      </c>
      <c r="L61" s="89" t="s">
        <v>68</v>
      </c>
      <c r="M61" s="89" t="s">
        <v>68</v>
      </c>
      <c r="N61" s="89" t="s">
        <v>68</v>
      </c>
      <c r="O61" s="87" t="s">
        <v>76</v>
      </c>
      <c r="P61" s="129"/>
    </row>
    <row r="62" spans="2:16" ht="28.5" x14ac:dyDescent="0.15">
      <c r="B62" s="197" t="s">
        <v>81</v>
      </c>
      <c r="C62" s="87" t="s">
        <v>69</v>
      </c>
      <c r="D62" s="134" t="str">
        <f>IF(ISNUMBER('PMS(Table2c+2d+2e)'!D$24),IF(ISNUMBER('PMS(Table1a)'!D62), ROUND('PMS(Table1a)'!D62*'PMS(Table2c+2d+2e)'!D$24,0),"fill Table 1a"),"NA")</f>
        <v>fill Table 1a</v>
      </c>
      <c r="E62" s="134" t="str">
        <f>IF(ISNUMBER('PMS(Table2c+2d+2e)'!E$24),IF(ISNUMBER('PMS(Table1a)'!E62), ROUND('PMS(Table1a)'!E62*'PMS(Table2c+2d+2e)'!E$24,0),"fill Table 1a"),"NA")</f>
        <v>NA</v>
      </c>
      <c r="F62" s="134" t="str">
        <f>IF(ISNUMBER('PMS(Table2c+2d+2e)'!F$24),IF(ISNUMBER('PMS(Table1a)'!F62), ROUND('PMS(Table1a)'!F62*'PMS(Table2c+2d+2e)'!F$24,0),"fill Table 1a"),"NA")</f>
        <v>fill Table 1a</v>
      </c>
      <c r="G62" s="134" t="str">
        <f>IF(ISNUMBER('PMS(Table2c+2d+2e)'!G$24),IF(ISNUMBER('PMS(Table1a)'!G62), ROUND('PMS(Table1a)'!G62*'PMS(Table2c+2d+2e)'!G$24,0),"fill Table 1a"),"NA")</f>
        <v>fill Table 1a</v>
      </c>
      <c r="H62" s="134" t="str">
        <f>IF(ISNUMBER('PMS(Table2c+2d+2e)'!H$24),IF(ISNUMBER('PMS(Table1a)'!H62), ROUND('PMS(Table1a)'!H62*'PMS(Table2c+2d+2e)'!H$24,0),"fill Table 1a"),"NA")</f>
        <v>fill Table 1a</v>
      </c>
      <c r="I62" s="134" t="str">
        <f>IF(ISNUMBER('PMS(Table2c+2d+2e)'!I$24),IF(ISNUMBER('PMS(Table1a)'!I62), ROUND('PMS(Table1a)'!I62*'PMS(Table2c+2d+2e)'!I$24,0),"fill Table 1a"),"NA")</f>
        <v>fill Table 1a</v>
      </c>
      <c r="J62" s="134" t="str">
        <f>IF(ISNUMBER('PMS(Table2c+2d+2e)'!J$24),IF(ISNUMBER('PMS(Table1a)'!J62), ROUND('PMS(Table1a)'!J62*'PMS(Table2c+2d+2e)'!J$24,0),"fill Table 1a"),"NA")</f>
        <v>NA</v>
      </c>
      <c r="K62" s="134" t="str">
        <f>IF(ISNUMBER('PMS(Table2c+2d+2e)'!K$24),IF(ISNUMBER('PMS(Table1a)'!K62), ROUND('PMS(Table1a)'!K62*'PMS(Table2c+2d+2e)'!K$24,0),"fill Table 1a"),"NA")</f>
        <v>fill Table 1a</v>
      </c>
      <c r="L62" s="134" t="str">
        <f>IF(ISNUMBER('PMS(Table2c+2d+2e)'!L$24),IF(ISNUMBER('PMS(Table1a)'!L62), ROUND('PMS(Table1a)'!L62*'PMS(Table2c+2d+2e)'!L$24,0),"fill Table 1a"),"NA")</f>
        <v>fill Table 1a</v>
      </c>
      <c r="M62" s="134" t="str">
        <f>IF(ISNUMBER('PMS(Table2c+2d+2e)'!M$24),IF(ISNUMBER('PMS(Table1a)'!M62), ROUND('PMS(Table1a)'!M62*'PMS(Table2c+2d+2e)'!M$24,0),"fill Table 1a"),"NA")</f>
        <v>NA</v>
      </c>
      <c r="N62" s="134" t="str">
        <f>IF(ISNUMBER('PMS(Table2c+2d+2e)'!N$24),IF(ISNUMBER('PMS(Table1a)'!N62), ROUND('PMS(Table1a)'!N62*'PMS(Table2c+2d+2e)'!N$24,0),"fill Table 1a"),"NA")</f>
        <v>NA</v>
      </c>
      <c r="O62" s="134" t="str">
        <f>IF(ISNUMBER('PMS(Table2c+2d+2e)'!O$24),IF(ISNUMBER('PMS(Table1a)'!O62), ROUND('PMS(Table1a)'!O62*'PMS(Table2c+2d+2e)'!O$24,0),"fill Table 1a"),"NA")</f>
        <v>fill Table 1a</v>
      </c>
      <c r="P62" s="133">
        <f>SUMIF(D62:O62,"&gt;0",D62:O62)</f>
        <v>0</v>
      </c>
    </row>
    <row r="63" spans="2:16" ht="28.5" x14ac:dyDescent="0.15">
      <c r="B63" s="197"/>
      <c r="C63" s="87" t="s">
        <v>70</v>
      </c>
      <c r="D63" s="134" t="str">
        <f>IF(ISNUMBER('PMS(Table2c+2d+2e)'!D$25),IF(ISNUMBER('PMS(Table1a)'!D63), ROUND('PMS(Table1a)'!D63*'PMS(Table2c+2d+2e)'!D$25,0),"fill Table 1a"),"NA")</f>
        <v>fill Table 1a</v>
      </c>
      <c r="E63" s="134" t="str">
        <f>IF(ISNUMBER('PMS(Table2c+2d+2e)'!E$25),IF(ISNUMBER('PMS(Table1a)'!E63), ROUND('PMS(Table1a)'!E63*'PMS(Table2c+2d+2e)'!E$25,0),"fill Table 1a"),"NA")</f>
        <v>fill Table 1a</v>
      </c>
      <c r="F63" s="134" t="str">
        <f>IF(ISNUMBER('PMS(Table2c+2d+2e)'!F$25),IF(ISNUMBER('PMS(Table1a)'!F63), ROUND('PMS(Table1a)'!F63*'PMS(Table2c+2d+2e)'!F$25,0),"fill Table 1a"),"NA")</f>
        <v>fill Table 1a</v>
      </c>
      <c r="G63" s="134" t="str">
        <f>IF(ISNUMBER('PMS(Table2c+2d+2e)'!G$25),IF(ISNUMBER('PMS(Table1a)'!G63), ROUND('PMS(Table1a)'!G63*'PMS(Table2c+2d+2e)'!G$25,0),"fill Table 1a"),"NA")</f>
        <v>fill Table 1a</v>
      </c>
      <c r="H63" s="134" t="str">
        <f>IF(ISNUMBER('PMS(Table2c+2d+2e)'!H$25),IF(ISNUMBER('PMS(Table1a)'!H63), ROUND('PMS(Table1a)'!H63*'PMS(Table2c+2d+2e)'!H$25,0),"fill Table 1a"),"NA")</f>
        <v>fill Table 1a</v>
      </c>
      <c r="I63" s="134" t="str">
        <f>IF(ISNUMBER('PMS(Table2c+2d+2e)'!I$25),IF(ISNUMBER('PMS(Table1a)'!I63), ROUND('PMS(Table1a)'!I63*'PMS(Table2c+2d+2e)'!I$25,0),"fill Table 1a"),"NA")</f>
        <v>fill Table 1a</v>
      </c>
      <c r="J63" s="134" t="str">
        <f>IF(ISNUMBER('PMS(Table2c+2d+2e)'!J$25),IF(ISNUMBER('PMS(Table1a)'!J63), ROUND('PMS(Table1a)'!J63*'PMS(Table2c+2d+2e)'!J$25,0),"fill Table 1a"),"NA")</f>
        <v>fill Table 1a</v>
      </c>
      <c r="K63" s="134" t="str">
        <f>IF(ISNUMBER('PMS(Table2c+2d+2e)'!K$25),IF(ISNUMBER('PMS(Table1a)'!K63), ROUND('PMS(Table1a)'!K63*'PMS(Table2c+2d+2e)'!K$25,0),"fill Table 1a"),"NA")</f>
        <v>fill Table 1a</v>
      </c>
      <c r="L63" s="134" t="str">
        <f>IF(ISNUMBER('PMS(Table2c+2d+2e)'!L$25),IF(ISNUMBER('PMS(Table1a)'!L63), ROUND('PMS(Table1a)'!L63*'PMS(Table2c+2d+2e)'!L$25,0),"fill Table 1a"),"NA")</f>
        <v>fill Table 1a</v>
      </c>
      <c r="M63" s="134" t="str">
        <f>IF(ISNUMBER('PMS(Table2c+2d+2e)'!M$25),IF(ISNUMBER('PMS(Table1a)'!M63), ROUND('PMS(Table1a)'!M63*'PMS(Table2c+2d+2e)'!M$25,0),"fill Table 1a"),"NA")</f>
        <v>NA</v>
      </c>
      <c r="N63" s="134" t="str">
        <f>IF(ISNUMBER('PMS(Table2c+2d+2e)'!N$25),IF(ISNUMBER('PMS(Table1a)'!N63), ROUND('PMS(Table1a)'!N63*'PMS(Table2c+2d+2e)'!N$25,0),"fill Table 1a"),"NA")</f>
        <v>NA</v>
      </c>
      <c r="O63" s="134" t="str">
        <f>IF(ISNUMBER('PMS(Table2c+2d+2e)'!O$25),IF(ISNUMBER('PMS(Table1a)'!O63), ROUND('PMS(Table1a)'!O63*'PMS(Table2c+2d+2e)'!O$25,0),"fill Table 1a"),"NA")</f>
        <v>fill Table 1a</v>
      </c>
      <c r="P63" s="133">
        <f t="shared" ref="P63:P73" si="4">SUMIF(D63:O63,"&gt;0",D63:O63)</f>
        <v>0</v>
      </c>
    </row>
    <row r="64" spans="2:16" ht="28.5" x14ac:dyDescent="0.15">
      <c r="B64" s="197"/>
      <c r="C64" s="88" t="s">
        <v>71</v>
      </c>
      <c r="D64" s="134" t="str">
        <f>IF(ISNUMBER('PMS(Table2c+2d+2e)'!D$26),IF(ISNUMBER('PMS(Table1a)'!D64), ROUND('PMS(Table1a)'!D64*'PMS(Table2c+2d+2e)'!D$26,0),"fill Table 1a"),"NA")</f>
        <v>NA</v>
      </c>
      <c r="E64" s="134" t="str">
        <f>IF(ISNUMBER('PMS(Table2c+2d+2e)'!E$26),IF(ISNUMBER('PMS(Table1a)'!E64), ROUND('PMS(Table1a)'!E64*'PMS(Table2c+2d+2e)'!E$26,0),"fill Table 1a"),"NA")</f>
        <v>NA</v>
      </c>
      <c r="F64" s="134" t="str">
        <f>IF(ISNUMBER('PMS(Table2c+2d+2e)'!F$26),IF(ISNUMBER('PMS(Table1a)'!F64), ROUND('PMS(Table1a)'!F64*'PMS(Table2c+2d+2e)'!F$26,0),"fill Table 1a"),"NA")</f>
        <v>fill Table 1a</v>
      </c>
      <c r="G64" s="134" t="str">
        <f>IF(ISNUMBER('PMS(Table2c+2d+2e)'!G$26),IF(ISNUMBER('PMS(Table1a)'!G64), ROUND('PMS(Table1a)'!G64*'PMS(Table2c+2d+2e)'!G$26,0),"fill Table 1a"),"NA")</f>
        <v>fill Table 1a</v>
      </c>
      <c r="H64" s="134" t="str">
        <f>IF(ISNUMBER('PMS(Table2c+2d+2e)'!H$26),IF(ISNUMBER('PMS(Table1a)'!H64), ROUND('PMS(Table1a)'!H64*'PMS(Table2c+2d+2e)'!H$26,0),"fill Table 1a"),"NA")</f>
        <v>fill Table 1a</v>
      </c>
      <c r="I64" s="134" t="str">
        <f>IF(ISNUMBER('PMS(Table2c+2d+2e)'!I$26),IF(ISNUMBER('PMS(Table1a)'!I64), ROUND('PMS(Table1a)'!I64*'PMS(Table2c+2d+2e)'!I$26,0),"fill Table 1a"),"NA")</f>
        <v>NA</v>
      </c>
      <c r="J64" s="134" t="str">
        <f>IF(ISNUMBER('PMS(Table2c+2d+2e)'!J$26),IF(ISNUMBER('PMS(Table1a)'!J64), ROUND('PMS(Table1a)'!J64*'PMS(Table2c+2d+2e)'!J$26,0),"fill Table 1a"),"NA")</f>
        <v>NA</v>
      </c>
      <c r="K64" s="134" t="str">
        <f>IF(ISNUMBER('PMS(Table2c+2d+2e)'!K$26),IF(ISNUMBER('PMS(Table1a)'!K64), ROUND('PMS(Table1a)'!K64*'PMS(Table2c+2d+2e)'!K$26,0),"fill Table 1a"),"NA")</f>
        <v>fill Table 1a</v>
      </c>
      <c r="L64" s="134" t="str">
        <f>IF(ISNUMBER('PMS(Table2c+2d+2e)'!L$26),IF(ISNUMBER('PMS(Table1a)'!L64), ROUND('PMS(Table1a)'!L64*'PMS(Table2c+2d+2e)'!L$26,0),"fill Table 1a"),"NA")</f>
        <v>fill Table 1a</v>
      </c>
      <c r="M64" s="134" t="str">
        <f>IF(ISNUMBER('PMS(Table2c+2d+2e)'!M$26),IF(ISNUMBER('PMS(Table1a)'!M64), ROUND('PMS(Table1a)'!M64*'PMS(Table2c+2d+2e)'!M$26,0),"fill Table 1a"),"NA")</f>
        <v>NA</v>
      </c>
      <c r="N64" s="134" t="str">
        <f>IF(ISNUMBER('PMS(Table2c+2d+2e)'!N$26),IF(ISNUMBER('PMS(Table1a)'!N64), ROUND('PMS(Table1a)'!N64*'PMS(Table2c+2d+2e)'!N$26,0),"fill Table 1a"),"NA")</f>
        <v>NA</v>
      </c>
      <c r="O64" s="134" t="str">
        <f>IF(ISNUMBER('PMS(Table2c+2d+2e)'!O$26),IF(ISNUMBER('PMS(Table1a)'!O64), ROUND('PMS(Table1a)'!O64*'PMS(Table2c+2d+2e)'!O$26,0),"fill Table 1a"),"NA")</f>
        <v>fill Table 1a</v>
      </c>
      <c r="P64" s="133">
        <f t="shared" si="4"/>
        <v>0</v>
      </c>
    </row>
    <row r="65" spans="2:16" ht="28.5" x14ac:dyDescent="0.15">
      <c r="B65" s="197"/>
      <c r="C65" s="87" t="s">
        <v>72</v>
      </c>
      <c r="D65" s="134" t="str">
        <f>IF(ISNUMBER('PMS(Table2c+2d+2e)'!D$27),IF(ISNUMBER('PMS(Table1a)'!D65), ROUND('PMS(Table1a)'!D65*'PMS(Table2c+2d+2e)'!D$27,0),"fill Table 1a"),"NA")</f>
        <v>NA</v>
      </c>
      <c r="E65" s="134" t="str">
        <f>IF(ISNUMBER('PMS(Table2c+2d+2e)'!E$27),IF(ISNUMBER('PMS(Table1a)'!E65), ROUND('PMS(Table1a)'!E65*'PMS(Table2c+2d+2e)'!E$27,0),"fill Table 1a"),"NA")</f>
        <v>NA</v>
      </c>
      <c r="F65" s="134" t="str">
        <f>IF(ISNUMBER('PMS(Table2c+2d+2e)'!F$27),IF(ISNUMBER('PMS(Table1a)'!F65), ROUND('PMS(Table1a)'!F65*'PMS(Table2c+2d+2e)'!F$27,0),"fill Table 1a"),"NA")</f>
        <v>NA</v>
      </c>
      <c r="G65" s="134" t="str">
        <f>IF(ISNUMBER('PMS(Table2c+2d+2e)'!G$27),IF(ISNUMBER('PMS(Table1a)'!G65), ROUND('PMS(Table1a)'!G65*'PMS(Table2c+2d+2e)'!G$27,0),"fill Table 1a"),"NA")</f>
        <v>fill Table 1a</v>
      </c>
      <c r="H65" s="134" t="str">
        <f>IF(ISNUMBER('PMS(Table2c+2d+2e)'!H$27),IF(ISNUMBER('PMS(Table1a)'!H65), ROUND('PMS(Table1a)'!H65*'PMS(Table2c+2d+2e)'!H$27,0),"fill Table 1a"),"NA")</f>
        <v>fill Table 1a</v>
      </c>
      <c r="I65" s="134" t="str">
        <f>IF(ISNUMBER('PMS(Table2c+2d+2e)'!I$27),IF(ISNUMBER('PMS(Table1a)'!I65), ROUND('PMS(Table1a)'!I65*'PMS(Table2c+2d+2e)'!I$27,0),"fill Table 1a"),"NA")</f>
        <v>NA</v>
      </c>
      <c r="J65" s="134" t="str">
        <f>IF(ISNUMBER('PMS(Table2c+2d+2e)'!J$27),IF(ISNUMBER('PMS(Table1a)'!J65), ROUND('PMS(Table1a)'!J65*'PMS(Table2c+2d+2e)'!J$27,0),"fill Table 1a"),"NA")</f>
        <v>NA</v>
      </c>
      <c r="K65" s="134" t="str">
        <f>IF(ISNUMBER('PMS(Table2c+2d+2e)'!K$27),IF(ISNUMBER('PMS(Table1a)'!K65), ROUND('PMS(Table1a)'!K65*'PMS(Table2c+2d+2e)'!K$27,0),"fill Table 1a"),"NA")</f>
        <v>fill Table 1a</v>
      </c>
      <c r="L65" s="134" t="str">
        <f>IF(ISNUMBER('PMS(Table2c+2d+2e)'!L$27),IF(ISNUMBER('PMS(Table1a)'!L65), ROUND('PMS(Table1a)'!L65*'PMS(Table2c+2d+2e)'!L$27,0),"fill Table 1a"),"NA")</f>
        <v>fill Table 1a</v>
      </c>
      <c r="M65" s="134" t="str">
        <f>IF(ISNUMBER('PMS(Table2c+2d+2e)'!M$27),IF(ISNUMBER('PMS(Table1a)'!M65), ROUND('PMS(Table1a)'!M65*'PMS(Table2c+2d+2e)'!M$27,0),"fill Table 1a"),"NA")</f>
        <v>NA</v>
      </c>
      <c r="N65" s="134" t="str">
        <f>IF(ISNUMBER('PMS(Table2c+2d+2e)'!N$27),IF(ISNUMBER('PMS(Table1a)'!N65), ROUND('PMS(Table1a)'!N65*'PMS(Table2c+2d+2e)'!N$27,0),"fill Table 1a"),"NA")</f>
        <v>NA</v>
      </c>
      <c r="O65" s="134" t="str">
        <f>IF(ISNUMBER('PMS(Table2c+2d+2e)'!O$27),IF(ISNUMBER('PMS(Table1a)'!O65), ROUND('PMS(Table1a)'!O65*'PMS(Table2c+2d+2e)'!O$27,0),"fill Table 1a"),"NA")</f>
        <v>fill Table 1a</v>
      </c>
      <c r="P65" s="133">
        <f t="shared" si="4"/>
        <v>0</v>
      </c>
    </row>
    <row r="66" spans="2:16" ht="28.5" x14ac:dyDescent="0.15">
      <c r="B66" s="197"/>
      <c r="C66" s="89" t="s">
        <v>68</v>
      </c>
      <c r="D66" s="134" t="str">
        <f>IF(ISNUMBER('PMS(Table2c+2d+2e)'!D$28),IF(ISNUMBER('PMS(Table1a)'!D66), ROUND('PMS(Table1a)'!D66*'PMS(Table2c+2d+2e)'!D$28,0),"fill Table 1a"),"NA")</f>
        <v>NA</v>
      </c>
      <c r="E66" s="134" t="str">
        <f>IF(ISNUMBER('PMS(Table2c+2d+2e)'!E$28),IF(ISNUMBER('PMS(Table1a)'!E66), ROUND('PMS(Table1a)'!E66*'PMS(Table2c+2d+2e)'!E$28,0),"fill Table 1a"),"NA")</f>
        <v>NA</v>
      </c>
      <c r="F66" s="134" t="str">
        <f>IF(ISNUMBER('PMS(Table2c+2d+2e)'!F$28),IF(ISNUMBER('PMS(Table1a)'!F66), ROUND('PMS(Table1a)'!F66*'PMS(Table2c+2d+2e)'!F$28,0),"fill Table 1a"),"NA")</f>
        <v>NA</v>
      </c>
      <c r="G66" s="134" t="str">
        <f>IF(ISNUMBER('PMS(Table2c+2d+2e)'!G$28),IF(ISNUMBER('PMS(Table1a)'!G66), ROUND('PMS(Table1a)'!G66*'PMS(Table2c+2d+2e)'!G$28,0),"fill Table 1a"),"NA")</f>
        <v>NA</v>
      </c>
      <c r="H66" s="134" t="str">
        <f>IF(ISNUMBER('PMS(Table2c+2d+2e)'!H$28),IF(ISNUMBER('PMS(Table1a)'!H66), ROUND('PMS(Table1a)'!H66*'PMS(Table2c+2d+2e)'!H$28,0),"fill Table 1a"),"NA")</f>
        <v>fill Table 1a</v>
      </c>
      <c r="I66" s="134" t="str">
        <f>IF(ISNUMBER('PMS(Table2c+2d+2e)'!I$28),IF(ISNUMBER('PMS(Table1a)'!I66), ROUND('PMS(Table1a)'!I66*'PMS(Table2c+2d+2e)'!I$28,0),"fill Table 1a"),"NA")</f>
        <v>NA</v>
      </c>
      <c r="J66" s="134" t="str">
        <f>IF(ISNUMBER('PMS(Table2c+2d+2e)'!J$28),IF(ISNUMBER('PMS(Table1a)'!J66), ROUND('PMS(Table1a)'!J66*'PMS(Table2c+2d+2e)'!J$28,0),"fill Table 1a"),"NA")</f>
        <v>NA</v>
      </c>
      <c r="K66" s="134" t="str">
        <f>IF(ISNUMBER('PMS(Table2c+2d+2e)'!K$28),IF(ISNUMBER('PMS(Table1a)'!K66), ROUND('PMS(Table1a)'!K66*'PMS(Table2c+2d+2e)'!K$28,0),"fill Table 1a"),"NA")</f>
        <v>NA</v>
      </c>
      <c r="L66" s="134" t="str">
        <f>IF(ISNUMBER('PMS(Table2c+2d+2e)'!L$28),IF(ISNUMBER('PMS(Table1a)'!L66), ROUND('PMS(Table1a)'!L66*'PMS(Table2c+2d+2e)'!L$28,0),"fill Table 1a"),"NA")</f>
        <v>NA</v>
      </c>
      <c r="M66" s="134" t="str">
        <f>IF(ISNUMBER('PMS(Table2c+2d+2e)'!M$28),IF(ISNUMBER('PMS(Table1a)'!M66), ROUND('PMS(Table1a)'!M66*'PMS(Table2c+2d+2e)'!M$28,0),"fill Table 1a"),"NA")</f>
        <v>NA</v>
      </c>
      <c r="N66" s="134" t="str">
        <f>IF(ISNUMBER('PMS(Table2c+2d+2e)'!N$28),IF(ISNUMBER('PMS(Table1a)'!N66), ROUND('PMS(Table1a)'!N66*'PMS(Table2c+2d+2e)'!N$28,0),"fill Table 1a"),"NA")</f>
        <v>NA</v>
      </c>
      <c r="O66" s="134" t="str">
        <f>IF(ISNUMBER('PMS(Table2c+2d+2e)'!O$28),IF(ISNUMBER('PMS(Table1a)'!O66), ROUND('PMS(Table1a)'!O66*'PMS(Table2c+2d+2e)'!O$28,0),"fill Table 1a"),"NA")</f>
        <v>fill Table 1a</v>
      </c>
      <c r="P66" s="133">
        <f t="shared" si="4"/>
        <v>0</v>
      </c>
    </row>
    <row r="67" spans="2:16" ht="28.5" x14ac:dyDescent="0.15">
      <c r="B67" s="197"/>
      <c r="C67" s="89" t="s">
        <v>68</v>
      </c>
      <c r="D67" s="134" t="str">
        <f>IF(ISNUMBER('PMS(Table2c+2d+2e)'!D$29),IF(ISNUMBER('PMS(Table1a)'!D67), ROUND('PMS(Table1a)'!D67*'PMS(Table2c+2d+2e)'!D$29,0),"fill Table 1a"),"NA")</f>
        <v>NA</v>
      </c>
      <c r="E67" s="134" t="str">
        <f>IF(ISNUMBER('PMS(Table2c+2d+2e)'!E$29),IF(ISNUMBER('PMS(Table1a)'!E67), ROUND('PMS(Table1a)'!E67*'PMS(Table2c+2d+2e)'!E$29,0),"fill Table 1a"),"NA")</f>
        <v>NA</v>
      </c>
      <c r="F67" s="134" t="str">
        <f>IF(ISNUMBER('PMS(Table2c+2d+2e)'!F$29),IF(ISNUMBER('PMS(Table1a)'!F67), ROUND('PMS(Table1a)'!F67*'PMS(Table2c+2d+2e)'!F$29,0),"fill Table 1a"),"NA")</f>
        <v>fill Table 1a</v>
      </c>
      <c r="G67" s="134" t="str">
        <f>IF(ISNUMBER('PMS(Table2c+2d+2e)'!G$29),IF(ISNUMBER('PMS(Table1a)'!G67), ROUND('PMS(Table1a)'!G67*'PMS(Table2c+2d+2e)'!G$29,0),"fill Table 1a"),"NA")</f>
        <v>fill Table 1a</v>
      </c>
      <c r="H67" s="134" t="str">
        <f>IF(ISNUMBER('PMS(Table2c+2d+2e)'!H$29),IF(ISNUMBER('PMS(Table1a)'!H67), ROUND('PMS(Table1a)'!H67*'PMS(Table2c+2d+2e)'!H$29,0),"fill Table 1a"),"NA")</f>
        <v>fill Table 1a</v>
      </c>
      <c r="I67" s="134" t="str">
        <f>IF(ISNUMBER('PMS(Table2c+2d+2e)'!I$29),IF(ISNUMBER('PMS(Table1a)'!I67), ROUND('PMS(Table1a)'!I67*'PMS(Table2c+2d+2e)'!I$29,0),"fill Table 1a"),"NA")</f>
        <v>fill Table 1a</v>
      </c>
      <c r="J67" s="134" t="str">
        <f>IF(ISNUMBER('PMS(Table2c+2d+2e)'!J$29),IF(ISNUMBER('PMS(Table1a)'!J67), ROUND('PMS(Table1a)'!J67*'PMS(Table2c+2d+2e)'!J$29,0),"fill Table 1a"),"NA")</f>
        <v>NA</v>
      </c>
      <c r="K67" s="134" t="str">
        <f>IF(ISNUMBER('PMS(Table2c+2d+2e)'!K$29),IF(ISNUMBER('PMS(Table1a)'!K67), ROUND('PMS(Table1a)'!K67*'PMS(Table2c+2d+2e)'!K$29,0),"fill Table 1a"),"NA")</f>
        <v>fill Table 1a</v>
      </c>
      <c r="L67" s="134" t="str">
        <f>IF(ISNUMBER('PMS(Table2c+2d+2e)'!L$29),IF(ISNUMBER('PMS(Table1a)'!L67), ROUND('PMS(Table1a)'!L67*'PMS(Table2c+2d+2e)'!L$29,0),"fill Table 1a"),"NA")</f>
        <v>fill Table 1a</v>
      </c>
      <c r="M67" s="134" t="str">
        <f>IF(ISNUMBER('PMS(Table2c+2d+2e)'!M$29),IF(ISNUMBER('PMS(Table1a)'!M67), ROUND('PMS(Table1a)'!M67*'PMS(Table2c+2d+2e)'!M$29,0),"fill Table 1a"),"NA")</f>
        <v>NA</v>
      </c>
      <c r="N67" s="134" t="str">
        <f>IF(ISNUMBER('PMS(Table2c+2d+2e)'!N$29),IF(ISNUMBER('PMS(Table1a)'!N67), ROUND('PMS(Table1a)'!N67*'PMS(Table2c+2d+2e)'!N$29,0),"fill Table 1a"),"NA")</f>
        <v>NA</v>
      </c>
      <c r="O67" s="134" t="str">
        <f>IF(ISNUMBER('PMS(Table2c+2d+2e)'!O$29),IF(ISNUMBER('PMS(Table1a)'!O67), ROUND('PMS(Table1a)'!O67*'PMS(Table2c+2d+2e)'!O$29,0),"fill Table 1a"),"NA")</f>
        <v>fill Table 1a</v>
      </c>
      <c r="P67" s="133">
        <f t="shared" si="4"/>
        <v>0</v>
      </c>
    </row>
    <row r="68" spans="2:16" ht="28.5" x14ac:dyDescent="0.15">
      <c r="B68" s="197"/>
      <c r="C68" s="89" t="s">
        <v>68</v>
      </c>
      <c r="D68" s="134" t="str">
        <f>IF(ISNUMBER('PMS(Table2c+2d+2e)'!D$30),IF(ISNUMBER('PMS(Table1a)'!D68), ROUND('PMS(Table1a)'!D68*'PMS(Table2c+2d+2e)'!D$30,0),"fill Table 1a"),"NA")</f>
        <v>fill Table 1a</v>
      </c>
      <c r="E68" s="134" t="str">
        <f>IF(ISNUMBER('PMS(Table2c+2d+2e)'!E$30),IF(ISNUMBER('PMS(Table1a)'!E68), ROUND('PMS(Table1a)'!E68*'PMS(Table2c+2d+2e)'!E$30,0),"fill Table 1a"),"NA")</f>
        <v>NA</v>
      </c>
      <c r="F68" s="134" t="str">
        <f>IF(ISNUMBER('PMS(Table2c+2d+2e)'!F$30),IF(ISNUMBER('PMS(Table1a)'!F68), ROUND('PMS(Table1a)'!F68*'PMS(Table2c+2d+2e)'!F$30,0),"fill Table 1a"),"NA")</f>
        <v>fill Table 1a</v>
      </c>
      <c r="G68" s="134" t="str">
        <f>IF(ISNUMBER('PMS(Table2c+2d+2e)'!G$30),IF(ISNUMBER('PMS(Table1a)'!G68), ROUND('PMS(Table1a)'!G68*'PMS(Table2c+2d+2e)'!G$30,0),"fill Table 1a"),"NA")</f>
        <v>fill Table 1a</v>
      </c>
      <c r="H68" s="134" t="str">
        <f>IF(ISNUMBER('PMS(Table2c+2d+2e)'!H$30),IF(ISNUMBER('PMS(Table1a)'!H68), ROUND('PMS(Table1a)'!H68*'PMS(Table2c+2d+2e)'!H$30,0),"fill Table 1a"),"NA")</f>
        <v>fill Table 1a</v>
      </c>
      <c r="I68" s="134" t="str">
        <f>IF(ISNUMBER('PMS(Table2c+2d+2e)'!I$30),IF(ISNUMBER('PMS(Table1a)'!I68), ROUND('PMS(Table1a)'!I68*'PMS(Table2c+2d+2e)'!I$30,0),"fill Table 1a"),"NA")</f>
        <v>fill Table 1a</v>
      </c>
      <c r="J68" s="134" t="str">
        <f>IF(ISNUMBER('PMS(Table2c+2d+2e)'!J$30),IF(ISNUMBER('PMS(Table1a)'!J68), ROUND('PMS(Table1a)'!J68*'PMS(Table2c+2d+2e)'!J$30,0),"fill Table 1a"),"NA")</f>
        <v>fill Table 1a</v>
      </c>
      <c r="K68" s="134" t="str">
        <f>IF(ISNUMBER('PMS(Table2c+2d+2e)'!K$30),IF(ISNUMBER('PMS(Table1a)'!K68), ROUND('PMS(Table1a)'!K68*'PMS(Table2c+2d+2e)'!K$30,0),"fill Table 1a"),"NA")</f>
        <v>fill Table 1a</v>
      </c>
      <c r="L68" s="134" t="str">
        <f>IF(ISNUMBER('PMS(Table2c+2d+2e)'!L$30),IF(ISNUMBER('PMS(Table1a)'!L68), ROUND('PMS(Table1a)'!L68*'PMS(Table2c+2d+2e)'!L$30,0),"fill Table 1a"),"NA")</f>
        <v>fill Table 1a</v>
      </c>
      <c r="M68" s="134" t="str">
        <f>IF(ISNUMBER('PMS(Table2c+2d+2e)'!M$30),IF(ISNUMBER('PMS(Table1a)'!M68), ROUND('PMS(Table1a)'!M68*'PMS(Table2c+2d+2e)'!M$30,0),"fill Table 1a"),"NA")</f>
        <v>NA</v>
      </c>
      <c r="N68" s="134" t="str">
        <f>IF(ISNUMBER('PMS(Table2c+2d+2e)'!N$30),IF(ISNUMBER('PMS(Table1a)'!N68), ROUND('PMS(Table1a)'!N68*'PMS(Table2c+2d+2e)'!N$30,0),"fill Table 1a"),"NA")</f>
        <v>NA</v>
      </c>
      <c r="O68" s="134" t="str">
        <f>IF(ISNUMBER('PMS(Table2c+2d+2e)'!O$30),IF(ISNUMBER('PMS(Table1a)'!O68), ROUND('PMS(Table1a)'!O68*'PMS(Table2c+2d+2e)'!O$30,0),"fill Table 1a"),"NA")</f>
        <v>fill Table 1a</v>
      </c>
      <c r="P68" s="133">
        <f t="shared" si="4"/>
        <v>0</v>
      </c>
    </row>
    <row r="69" spans="2:16" ht="28.5" x14ac:dyDescent="0.15">
      <c r="B69" s="197"/>
      <c r="C69" s="89" t="s">
        <v>68</v>
      </c>
      <c r="D69" s="134" t="str">
        <f>IF(ISNUMBER('PMS(Table2c+2d+2e)'!D$31),IF(ISNUMBER('PMS(Table1a)'!D69), ROUND('PMS(Table1a)'!D69*'PMS(Table2c+2d+2e)'!D$31,0),"fill Table 1a"),"NA")</f>
        <v>NA</v>
      </c>
      <c r="E69" s="134" t="str">
        <f>IF(ISNUMBER('PMS(Table2c+2d+2e)'!E$31),IF(ISNUMBER('PMS(Table1a)'!E69), ROUND('PMS(Table1a)'!E69*'PMS(Table2c+2d+2e)'!E$31,0),"fill Table 1a"),"NA")</f>
        <v>NA</v>
      </c>
      <c r="F69" s="134" t="str">
        <f>IF(ISNUMBER('PMS(Table2c+2d+2e)'!F$31),IF(ISNUMBER('PMS(Table1a)'!F69), ROUND('PMS(Table1a)'!F69*'PMS(Table2c+2d+2e)'!F$31,0),"fill Table 1a"),"NA")</f>
        <v>NA</v>
      </c>
      <c r="G69" s="134" t="str">
        <f>IF(ISNUMBER('PMS(Table2c+2d+2e)'!G$31),IF(ISNUMBER('PMS(Table1a)'!G69), ROUND('PMS(Table1a)'!G69*'PMS(Table2c+2d+2e)'!G$31,0),"fill Table 1a"),"NA")</f>
        <v>NA</v>
      </c>
      <c r="H69" s="134" t="str">
        <f>IF(ISNUMBER('PMS(Table2c+2d+2e)'!H$31),IF(ISNUMBER('PMS(Table1a)'!H69), ROUND('PMS(Table1a)'!H69*'PMS(Table2c+2d+2e)'!H$31,0),"fill Table 1a"),"NA")</f>
        <v>fill Table 1a</v>
      </c>
      <c r="I69" s="134" t="str">
        <f>IF(ISNUMBER('PMS(Table2c+2d+2e)'!I$31),IF(ISNUMBER('PMS(Table1a)'!I69), ROUND('PMS(Table1a)'!I69*'PMS(Table2c+2d+2e)'!I$31,0),"fill Table 1a"),"NA")</f>
        <v>NA</v>
      </c>
      <c r="J69" s="134" t="str">
        <f>IF(ISNUMBER('PMS(Table2c+2d+2e)'!J$31),IF(ISNUMBER('PMS(Table1a)'!J69), ROUND('PMS(Table1a)'!J69*'PMS(Table2c+2d+2e)'!J$31,0),"fill Table 1a"),"NA")</f>
        <v>NA</v>
      </c>
      <c r="K69" s="134" t="str">
        <f>IF(ISNUMBER('PMS(Table2c+2d+2e)'!K$31),IF(ISNUMBER('PMS(Table1a)'!K69), ROUND('PMS(Table1a)'!K69*'PMS(Table2c+2d+2e)'!K$31,0),"fill Table 1a"),"NA")</f>
        <v>fill Table 1a</v>
      </c>
      <c r="L69" s="134" t="str">
        <f>IF(ISNUMBER('PMS(Table2c+2d+2e)'!L$31),IF(ISNUMBER('PMS(Table1a)'!L69), ROUND('PMS(Table1a)'!L69*'PMS(Table2c+2d+2e)'!L$31,0),"fill Table 1a"),"NA")</f>
        <v>NA</v>
      </c>
      <c r="M69" s="134" t="str">
        <f>IF(ISNUMBER('PMS(Table2c+2d+2e)'!M$31),IF(ISNUMBER('PMS(Table1a)'!M69), ROUND('PMS(Table1a)'!M69*'PMS(Table2c+2d+2e)'!M$31,0),"fill Table 1a"),"NA")</f>
        <v>NA</v>
      </c>
      <c r="N69" s="134" t="str">
        <f>IF(ISNUMBER('PMS(Table2c+2d+2e)'!N$31),IF(ISNUMBER('PMS(Table1a)'!N69), ROUND('PMS(Table1a)'!N69*'PMS(Table2c+2d+2e)'!N$31,0),"fill Table 1a"),"NA")</f>
        <v>NA</v>
      </c>
      <c r="O69" s="134" t="str">
        <f>IF(ISNUMBER('PMS(Table2c+2d+2e)'!O$31),IF(ISNUMBER('PMS(Table1a)'!O69), ROUND('PMS(Table1a)'!O69*'PMS(Table2c+2d+2e)'!O$31,0),"fill Table 1a"),"NA")</f>
        <v>fill Table 1a</v>
      </c>
      <c r="P69" s="133">
        <f t="shared" si="4"/>
        <v>0</v>
      </c>
    </row>
    <row r="70" spans="2:16" ht="28.5" x14ac:dyDescent="0.15">
      <c r="B70" s="197"/>
      <c r="C70" s="89" t="s">
        <v>68</v>
      </c>
      <c r="D70" s="134" t="str">
        <f>IF(ISNUMBER('PMS(Table2c+2d+2e)'!D$32),IF(ISNUMBER('PMS(Table1a)'!D70), ROUND('PMS(Table1a)'!D70*'PMS(Table2c+2d+2e)'!D$32,0),"fill Table 1a"),"NA")</f>
        <v>NA</v>
      </c>
      <c r="E70" s="134" t="str">
        <f>IF(ISNUMBER('PMS(Table2c+2d+2e)'!E$32),IF(ISNUMBER('PMS(Table1a)'!E70), ROUND('PMS(Table1a)'!E70*'PMS(Table2c+2d+2e)'!E$32,0),"fill Table 1a"),"NA")</f>
        <v>NA</v>
      </c>
      <c r="F70" s="134" t="str">
        <f>IF(ISNUMBER('PMS(Table2c+2d+2e)'!F$32),IF(ISNUMBER('PMS(Table1a)'!F70), ROUND('PMS(Table1a)'!F70*'PMS(Table2c+2d+2e)'!F$32,0),"fill Table 1a"),"NA")</f>
        <v>NA</v>
      </c>
      <c r="G70" s="134" t="str">
        <f>IF(ISNUMBER('PMS(Table2c+2d+2e)'!G$32),IF(ISNUMBER('PMS(Table1a)'!G70), ROUND('PMS(Table1a)'!G70*'PMS(Table2c+2d+2e)'!G$32,0),"fill Table 1a"),"NA")</f>
        <v>NA</v>
      </c>
      <c r="H70" s="134" t="str">
        <f>IF(ISNUMBER('PMS(Table2c+2d+2e)'!H$32),IF(ISNUMBER('PMS(Table1a)'!H70), ROUND('PMS(Table1a)'!H70*'PMS(Table2c+2d+2e)'!H$32,0),"fill Table 1a"),"NA")</f>
        <v>fill Table 1a</v>
      </c>
      <c r="I70" s="134" t="str">
        <f>IF(ISNUMBER('PMS(Table2c+2d+2e)'!I$32),IF(ISNUMBER('PMS(Table1a)'!I70), ROUND('PMS(Table1a)'!I70*'PMS(Table2c+2d+2e)'!I$32,0),"fill Table 1a"),"NA")</f>
        <v>NA</v>
      </c>
      <c r="J70" s="134" t="str">
        <f>IF(ISNUMBER('PMS(Table2c+2d+2e)'!J$32),IF(ISNUMBER('PMS(Table1a)'!J70), ROUND('PMS(Table1a)'!J70*'PMS(Table2c+2d+2e)'!J$32,0),"fill Table 1a"),"NA")</f>
        <v>NA</v>
      </c>
      <c r="K70" s="134" t="str">
        <f>IF(ISNUMBER('PMS(Table2c+2d+2e)'!K$32),IF(ISNUMBER('PMS(Table1a)'!K70), ROUND('PMS(Table1a)'!K70*'PMS(Table2c+2d+2e)'!K$32,0),"fill Table 1a"),"NA")</f>
        <v>fill Table 1a</v>
      </c>
      <c r="L70" s="134" t="str">
        <f>IF(ISNUMBER('PMS(Table2c+2d+2e)'!L$32),IF(ISNUMBER('PMS(Table1a)'!L70), ROUND('PMS(Table1a)'!L70*'PMS(Table2c+2d+2e)'!L$32,0),"fill Table 1a"),"NA")</f>
        <v>fill Table 1a</v>
      </c>
      <c r="M70" s="134" t="str">
        <f>IF(ISNUMBER('PMS(Table2c+2d+2e)'!M$32),IF(ISNUMBER('PMS(Table1a)'!M70), ROUND('PMS(Table1a)'!M70*'PMS(Table2c+2d+2e)'!M$32,0),"fill Table 1a"),"NA")</f>
        <v>NA</v>
      </c>
      <c r="N70" s="134" t="str">
        <f>IF(ISNUMBER('PMS(Table2c+2d+2e)'!N$32),IF(ISNUMBER('PMS(Table1a)'!N70), ROUND('PMS(Table1a)'!N70*'PMS(Table2c+2d+2e)'!N$32,0),"fill Table 1a"),"NA")</f>
        <v>NA</v>
      </c>
      <c r="O70" s="134" t="str">
        <f>IF(ISNUMBER('PMS(Table2c+2d+2e)'!O$32),IF(ISNUMBER('PMS(Table1a)'!O70), ROUND('PMS(Table1a)'!O70*'PMS(Table2c+2d+2e)'!O$32,0),"fill Table 1a"),"NA")</f>
        <v>fill Table 1a</v>
      </c>
      <c r="P70" s="133">
        <f t="shared" si="4"/>
        <v>0</v>
      </c>
    </row>
    <row r="71" spans="2:16" ht="28.5" x14ac:dyDescent="0.15">
      <c r="B71" s="197"/>
      <c r="C71" s="89" t="s">
        <v>68</v>
      </c>
      <c r="D71" s="134" t="str">
        <f>IF(ISNUMBER('PMS(Table2c+2d+2e)'!D$33),IF(ISNUMBER('PMS(Table1a)'!D71), ROUND('PMS(Table1a)'!D71*'PMS(Table2c+2d+2e)'!D$33,0),"fill Table 1a"),"NA")</f>
        <v>NA</v>
      </c>
      <c r="E71" s="134" t="str">
        <f>IF(ISNUMBER('PMS(Table2c+2d+2e)'!E$33),IF(ISNUMBER('PMS(Table1a)'!E71), ROUND('PMS(Table1a)'!E71*'PMS(Table2c+2d+2e)'!E$33,0),"fill Table 1a"),"NA")</f>
        <v>NA</v>
      </c>
      <c r="F71" s="134" t="str">
        <f>IF(ISNUMBER('PMS(Table2c+2d+2e)'!F$33),IF(ISNUMBER('PMS(Table1a)'!F71), ROUND('PMS(Table1a)'!F71*'PMS(Table2c+2d+2e)'!F$33,0),"fill Table 1a"),"NA")</f>
        <v>fill Table 1a</v>
      </c>
      <c r="G71" s="134" t="str">
        <f>IF(ISNUMBER('PMS(Table2c+2d+2e)'!G$33),IF(ISNUMBER('PMS(Table1a)'!G71), ROUND('PMS(Table1a)'!G71*'PMS(Table2c+2d+2e)'!G$33,0),"fill Table 1a"),"NA")</f>
        <v>fill Table 1a</v>
      </c>
      <c r="H71" s="134" t="str">
        <f>IF(ISNUMBER('PMS(Table2c+2d+2e)'!H$33),IF(ISNUMBER('PMS(Table1a)'!H71), ROUND('PMS(Table1a)'!H71*'PMS(Table2c+2d+2e)'!H$33,0),"fill Table 1a"),"NA")</f>
        <v>fill Table 1a</v>
      </c>
      <c r="I71" s="134" t="str">
        <f>IF(ISNUMBER('PMS(Table2c+2d+2e)'!I$33),IF(ISNUMBER('PMS(Table1a)'!I71), ROUND('PMS(Table1a)'!I71*'PMS(Table2c+2d+2e)'!I$33,0),"fill Table 1a"),"NA")</f>
        <v>NA</v>
      </c>
      <c r="J71" s="134" t="str">
        <f>IF(ISNUMBER('PMS(Table2c+2d+2e)'!J$33),IF(ISNUMBER('PMS(Table1a)'!J71), ROUND('PMS(Table1a)'!J71*'PMS(Table2c+2d+2e)'!J$33,0),"fill Table 1a"),"NA")</f>
        <v>NA</v>
      </c>
      <c r="K71" s="134" t="str">
        <f>IF(ISNUMBER('PMS(Table2c+2d+2e)'!K$33),IF(ISNUMBER('PMS(Table1a)'!K71), ROUND('PMS(Table1a)'!K71*'PMS(Table2c+2d+2e)'!K$33,0),"fill Table 1a"),"NA")</f>
        <v>fill Table 1a</v>
      </c>
      <c r="L71" s="134" t="str">
        <f>IF(ISNUMBER('PMS(Table2c+2d+2e)'!L$33),IF(ISNUMBER('PMS(Table1a)'!L71), ROUND('PMS(Table1a)'!L71*'PMS(Table2c+2d+2e)'!L$33,0),"fill Table 1a"),"NA")</f>
        <v>fill Table 1a</v>
      </c>
      <c r="M71" s="134" t="str">
        <f>IF(ISNUMBER('PMS(Table2c+2d+2e)'!M$33),IF(ISNUMBER('PMS(Table1a)'!M71), ROUND('PMS(Table1a)'!M71*'PMS(Table2c+2d+2e)'!M$33,0),"fill Table 1a"),"NA")</f>
        <v>fill Table 1a</v>
      </c>
      <c r="N71" s="134" t="str">
        <f>IF(ISNUMBER('PMS(Table2c+2d+2e)'!N$33),IF(ISNUMBER('PMS(Table1a)'!N71), ROUND('PMS(Table1a)'!N71*'PMS(Table2c+2d+2e)'!N$33,0),"fill Table 1a"),"NA")</f>
        <v>fill Table 1a</v>
      </c>
      <c r="O71" s="134" t="str">
        <f>IF(ISNUMBER('PMS(Table2c+2d+2e)'!O$33),IF(ISNUMBER('PMS(Table1a)'!O71), ROUND('PMS(Table1a)'!O71*'PMS(Table2c+2d+2e)'!O$33,0),"fill Table 1a"),"NA")</f>
        <v>fill Table 1a</v>
      </c>
      <c r="P71" s="133">
        <f t="shared" si="4"/>
        <v>0</v>
      </c>
    </row>
    <row r="72" spans="2:16" ht="28.5" x14ac:dyDescent="0.15">
      <c r="B72" s="197"/>
      <c r="C72" s="89" t="s">
        <v>68</v>
      </c>
      <c r="D72" s="134" t="str">
        <f>IF(ISNUMBER('PMS(Table2c+2d+2e)'!D$34),IF(ISNUMBER('PMS(Table1a)'!D72), ROUND('PMS(Table1a)'!D72*'PMS(Table2c+2d+2e)'!D$34,0),"fill Table 1a"),"NA")</f>
        <v>NA</v>
      </c>
      <c r="E72" s="134" t="str">
        <f>IF(ISNUMBER('PMS(Table2c+2d+2e)'!E$34),IF(ISNUMBER('PMS(Table1a)'!E72), ROUND('PMS(Table1a)'!E72*'PMS(Table2c+2d+2e)'!E$34,0),"fill Table 1a"),"NA")</f>
        <v>NA</v>
      </c>
      <c r="F72" s="134" t="str">
        <f>IF(ISNUMBER('PMS(Table2c+2d+2e)'!F$34),IF(ISNUMBER('PMS(Table1a)'!F72), ROUND('PMS(Table1a)'!F72*'PMS(Table2c+2d+2e)'!F$34,0),"fill Table 1a"),"NA")</f>
        <v>fill Table 1a</v>
      </c>
      <c r="G72" s="134" t="str">
        <f>IF(ISNUMBER('PMS(Table2c+2d+2e)'!G$34),IF(ISNUMBER('PMS(Table1a)'!G72), ROUND('PMS(Table1a)'!G72*'PMS(Table2c+2d+2e)'!G$34,0),"fill Table 1a"),"NA")</f>
        <v>fill Table 1a</v>
      </c>
      <c r="H72" s="134" t="str">
        <f>IF(ISNUMBER('PMS(Table2c+2d+2e)'!H$34),IF(ISNUMBER('PMS(Table1a)'!H72), ROUND('PMS(Table1a)'!H72*'PMS(Table2c+2d+2e)'!H$34,0),"fill Table 1a"),"NA")</f>
        <v>fill Table 1a</v>
      </c>
      <c r="I72" s="134" t="str">
        <f>IF(ISNUMBER('PMS(Table2c+2d+2e)'!I$34),IF(ISNUMBER('PMS(Table1a)'!I72), ROUND('PMS(Table1a)'!I72*'PMS(Table2c+2d+2e)'!I$34,0),"fill Table 1a"),"NA")</f>
        <v>NA</v>
      </c>
      <c r="J72" s="134" t="str">
        <f>IF(ISNUMBER('PMS(Table2c+2d+2e)'!J$34),IF(ISNUMBER('PMS(Table1a)'!J72), ROUND('PMS(Table1a)'!J72*'PMS(Table2c+2d+2e)'!J$34,0),"fill Table 1a"),"NA")</f>
        <v>NA</v>
      </c>
      <c r="K72" s="134" t="str">
        <f>IF(ISNUMBER('PMS(Table2c+2d+2e)'!K$34),IF(ISNUMBER('PMS(Table1a)'!K72), ROUND('PMS(Table1a)'!K72*'PMS(Table2c+2d+2e)'!K$34,0),"fill Table 1a"),"NA")</f>
        <v>fill Table 1a</v>
      </c>
      <c r="L72" s="134" t="str">
        <f>IF(ISNUMBER('PMS(Table2c+2d+2e)'!L$34),IF(ISNUMBER('PMS(Table1a)'!L72), ROUND('PMS(Table1a)'!L72*'PMS(Table2c+2d+2e)'!L$34,0),"fill Table 1a"),"NA")</f>
        <v>fill Table 1a</v>
      </c>
      <c r="M72" s="134" t="str">
        <f>IF(ISNUMBER('PMS(Table2c+2d+2e)'!M$34),IF(ISNUMBER('PMS(Table1a)'!M72), ROUND('PMS(Table1a)'!M72*'PMS(Table2c+2d+2e)'!M$34,0),"fill Table 1a"),"NA")</f>
        <v>fill Table 1a</v>
      </c>
      <c r="N72" s="134" t="str">
        <f>IF(ISNUMBER('PMS(Table2c+2d+2e)'!N$34),IF(ISNUMBER('PMS(Table1a)'!N72), ROUND('PMS(Table1a)'!N72*'PMS(Table2c+2d+2e)'!N$34,0),"fill Table 1a"),"NA")</f>
        <v>fill Table 1a</v>
      </c>
      <c r="O72" s="134" t="str">
        <f>IF(ISNUMBER('PMS(Table2c+2d+2e)'!O$34),IF(ISNUMBER('PMS(Table1a)'!O72), ROUND('PMS(Table1a)'!O72*'PMS(Table2c+2d+2e)'!O$34,0),"fill Table 1a"),"NA")</f>
        <v>fill Table 1a</v>
      </c>
      <c r="P72" s="133">
        <f t="shared" si="4"/>
        <v>0</v>
      </c>
    </row>
    <row r="73" spans="2:16" ht="28.5" x14ac:dyDescent="0.15">
      <c r="B73" s="197"/>
      <c r="C73" s="89" t="s">
        <v>68</v>
      </c>
      <c r="D73" s="134" t="str">
        <f>IF(ISNUMBER('PMS(Table2c+2d+2e)'!D$35),IF(ISNUMBER('PMS(Table1a)'!D73), ROUND('PMS(Table1a)'!D73*'PMS(Table2c+2d+2e)'!D$35,0),"fill Table 1a"),"NA")</f>
        <v>NA</v>
      </c>
      <c r="E73" s="134" t="str">
        <f>IF(ISNUMBER('PMS(Table2c+2d+2e)'!E$35),IF(ISNUMBER('PMS(Table1a)'!E73), ROUND('PMS(Table1a)'!E73*'PMS(Table2c+2d+2e)'!E$35,0),"fill Table 1a"),"NA")</f>
        <v>NA</v>
      </c>
      <c r="F73" s="134" t="str">
        <f>IF(ISNUMBER('PMS(Table2c+2d+2e)'!F$35),IF(ISNUMBER('PMS(Table1a)'!F73), ROUND('PMS(Table1a)'!F73*'PMS(Table2c+2d+2e)'!F$35,0),"fill Table 1a"),"NA")</f>
        <v>NA</v>
      </c>
      <c r="G73" s="134" t="str">
        <f>IF(ISNUMBER('PMS(Table2c+2d+2e)'!G$35),IF(ISNUMBER('PMS(Table1a)'!G73), ROUND('PMS(Table1a)'!G73*'PMS(Table2c+2d+2e)'!G$35,0),"fill Table 1a"),"NA")</f>
        <v>NA</v>
      </c>
      <c r="H73" s="134" t="str">
        <f>IF(ISNUMBER('PMS(Table2c+2d+2e)'!H$35),IF(ISNUMBER('PMS(Table1a)'!H73), ROUND('PMS(Table1a)'!H73*'PMS(Table2c+2d+2e)'!H$35,0),"fill Table 1a"),"NA")</f>
        <v>fill Table 1a</v>
      </c>
      <c r="I73" s="134" t="str">
        <f>IF(ISNUMBER('PMS(Table2c+2d+2e)'!I$35),IF(ISNUMBER('PMS(Table1a)'!I73), ROUND('PMS(Table1a)'!I73*'PMS(Table2c+2d+2e)'!I$35,0),"fill Table 1a"),"NA")</f>
        <v>NA</v>
      </c>
      <c r="J73" s="134" t="str">
        <f>IF(ISNUMBER('PMS(Table2c+2d+2e)'!J$35),IF(ISNUMBER('PMS(Table1a)'!J73), ROUND('PMS(Table1a)'!J73*'PMS(Table2c+2d+2e)'!J$35,0),"fill Table 1a"),"NA")</f>
        <v>NA</v>
      </c>
      <c r="K73" s="134" t="str">
        <f>IF(ISNUMBER('PMS(Table2c+2d+2e)'!K$35),IF(ISNUMBER('PMS(Table1a)'!K73), ROUND('PMS(Table1a)'!K73*'PMS(Table2c+2d+2e)'!K$35,0),"fill Table 1a"),"NA")</f>
        <v>NA</v>
      </c>
      <c r="L73" s="134" t="str">
        <f>IF(ISNUMBER('PMS(Table2c+2d+2e)'!L$35),IF(ISNUMBER('PMS(Table1a)'!L73), ROUND('PMS(Table1a)'!L73*'PMS(Table2c+2d+2e)'!L$35,0),"fill Table 1a"),"NA")</f>
        <v>NA</v>
      </c>
      <c r="M73" s="134" t="str">
        <f>IF(ISNUMBER('PMS(Table2c+2d+2e)'!M$35),IF(ISNUMBER('PMS(Table1a)'!M73), ROUND('PMS(Table1a)'!M73*'PMS(Table2c+2d+2e)'!M$35,0),"fill Table 1a"),"NA")</f>
        <v>NA</v>
      </c>
      <c r="N73" s="134" t="str">
        <f>IF(ISNUMBER('PMS(Table2c+2d+2e)'!N$35),IF(ISNUMBER('PMS(Table1a)'!N73), ROUND('PMS(Table1a)'!N73*'PMS(Table2c+2d+2e)'!N$35,0),"fill Table 1a"),"NA")</f>
        <v>NA</v>
      </c>
      <c r="O73" s="134" t="str">
        <f>IF(ISNUMBER('PMS(Table2c+2d+2e)'!O$35),IF(ISNUMBER('PMS(Table1a)'!O73), ROUND('PMS(Table1a)'!O73*'PMS(Table2c+2d+2e)'!O$35,0),"fill Table 1a"),"NA")</f>
        <v>fill Table 1a</v>
      </c>
      <c r="P73" s="133">
        <f t="shared" si="4"/>
        <v>0</v>
      </c>
    </row>
    <row r="74" spans="2:16" ht="14.25" x14ac:dyDescent="0.15">
      <c r="C74" s="127" t="s">
        <v>205</v>
      </c>
      <c r="D74" s="131"/>
      <c r="E74" s="131"/>
      <c r="F74" s="131"/>
      <c r="G74" s="131"/>
      <c r="H74" s="131"/>
      <c r="I74" s="131"/>
      <c r="J74" s="131"/>
      <c r="K74" s="131"/>
      <c r="L74" s="131"/>
      <c r="M74" s="131"/>
      <c r="N74" s="131"/>
      <c r="O74" s="131"/>
      <c r="P74" s="133">
        <f>SUM(P62:P73)</f>
        <v>0</v>
      </c>
    </row>
    <row r="76" spans="2:16" ht="15" x14ac:dyDescent="0.15">
      <c r="B76" s="84" t="s">
        <v>129</v>
      </c>
      <c r="D76" s="198" t="s">
        <v>80</v>
      </c>
      <c r="E76" s="198"/>
      <c r="F76" s="198"/>
      <c r="G76" s="198"/>
      <c r="H76" s="198"/>
      <c r="I76" s="198"/>
    </row>
    <row r="77" spans="2:16" ht="30" x14ac:dyDescent="0.15">
      <c r="B77" s="85"/>
      <c r="C77" s="129"/>
      <c r="D77" s="87" t="s">
        <v>69</v>
      </c>
      <c r="E77" s="87" t="s">
        <v>70</v>
      </c>
      <c r="F77" s="88" t="s">
        <v>71</v>
      </c>
      <c r="G77" s="87" t="s">
        <v>72</v>
      </c>
      <c r="H77" s="87" t="s">
        <v>68</v>
      </c>
      <c r="I77" s="89" t="s">
        <v>68</v>
      </c>
      <c r="J77" s="89" t="s">
        <v>68</v>
      </c>
      <c r="K77" s="89" t="s">
        <v>68</v>
      </c>
      <c r="L77" s="89" t="s">
        <v>68</v>
      </c>
      <c r="M77" s="89" t="s">
        <v>68</v>
      </c>
      <c r="N77" s="89" t="s">
        <v>68</v>
      </c>
      <c r="O77" s="87" t="s">
        <v>76</v>
      </c>
      <c r="P77" s="129"/>
    </row>
    <row r="78" spans="2:16" ht="28.5" x14ac:dyDescent="0.15">
      <c r="B78" s="197" t="s">
        <v>81</v>
      </c>
      <c r="C78" s="87" t="s">
        <v>69</v>
      </c>
      <c r="D78" s="134" t="str">
        <f>IF(ISNUMBER('PMS(Table2c+2d+2e)'!D$24),IF(ISNUMBER('PMS(Table1a)'!D78), ROUND('PMS(Table1a)'!D78*'PMS(Table2c+2d+2e)'!D$24,0),"fill Table 1a"),"NA")</f>
        <v>fill Table 1a</v>
      </c>
      <c r="E78" s="134" t="str">
        <f>IF(ISNUMBER('PMS(Table2c+2d+2e)'!E$24),IF(ISNUMBER('PMS(Table1a)'!E78), ROUND('PMS(Table1a)'!E78*'PMS(Table2c+2d+2e)'!E$24,0),"fill Table 1a"),"NA")</f>
        <v>NA</v>
      </c>
      <c r="F78" s="134" t="str">
        <f>IF(ISNUMBER('PMS(Table2c+2d+2e)'!F$24),IF(ISNUMBER('PMS(Table1a)'!F78), ROUND('PMS(Table1a)'!F78*'PMS(Table2c+2d+2e)'!F$24,0),"fill Table 1a"),"NA")</f>
        <v>fill Table 1a</v>
      </c>
      <c r="G78" s="134" t="str">
        <f>IF(ISNUMBER('PMS(Table2c+2d+2e)'!G$24),IF(ISNUMBER('PMS(Table1a)'!G78), ROUND('PMS(Table1a)'!G78*'PMS(Table2c+2d+2e)'!G$24,0),"fill Table 1a"),"NA")</f>
        <v>fill Table 1a</v>
      </c>
      <c r="H78" s="134" t="str">
        <f>IF(ISNUMBER('PMS(Table2c+2d+2e)'!H$24),IF(ISNUMBER('PMS(Table1a)'!H78), ROUND('PMS(Table1a)'!H78*'PMS(Table2c+2d+2e)'!H$24,0),"fill Table 1a"),"NA")</f>
        <v>fill Table 1a</v>
      </c>
      <c r="I78" s="134" t="str">
        <f>IF(ISNUMBER('PMS(Table2c+2d+2e)'!I$24),IF(ISNUMBER('PMS(Table1a)'!I78), ROUND('PMS(Table1a)'!I78*'PMS(Table2c+2d+2e)'!I$24,0),"fill Table 1a"),"NA")</f>
        <v>fill Table 1a</v>
      </c>
      <c r="J78" s="134" t="str">
        <f>IF(ISNUMBER('PMS(Table2c+2d+2e)'!J$24),IF(ISNUMBER('PMS(Table1a)'!J78), ROUND('PMS(Table1a)'!J78*'PMS(Table2c+2d+2e)'!J$24,0),"fill Table 1a"),"NA")</f>
        <v>NA</v>
      </c>
      <c r="K78" s="134" t="str">
        <f>IF(ISNUMBER('PMS(Table2c+2d+2e)'!K$24),IF(ISNUMBER('PMS(Table1a)'!K78), ROUND('PMS(Table1a)'!K78*'PMS(Table2c+2d+2e)'!K$24,0),"fill Table 1a"),"NA")</f>
        <v>fill Table 1a</v>
      </c>
      <c r="L78" s="134" t="str">
        <f>IF(ISNUMBER('PMS(Table2c+2d+2e)'!L$24),IF(ISNUMBER('PMS(Table1a)'!L78), ROUND('PMS(Table1a)'!L78*'PMS(Table2c+2d+2e)'!L$24,0),"fill Table 1a"),"NA")</f>
        <v>fill Table 1a</v>
      </c>
      <c r="M78" s="134" t="str">
        <f>IF(ISNUMBER('PMS(Table2c+2d+2e)'!M$24),IF(ISNUMBER('PMS(Table1a)'!M78), ROUND('PMS(Table1a)'!M78*'PMS(Table2c+2d+2e)'!M$24,0),"fill Table 1a"),"NA")</f>
        <v>NA</v>
      </c>
      <c r="N78" s="134" t="str">
        <f>IF(ISNUMBER('PMS(Table2c+2d+2e)'!N$24),IF(ISNUMBER('PMS(Table1a)'!N78), ROUND('PMS(Table1a)'!N78*'PMS(Table2c+2d+2e)'!N$24,0),"fill Table 1a"),"NA")</f>
        <v>NA</v>
      </c>
      <c r="O78" s="134" t="str">
        <f>IF(ISNUMBER('PMS(Table2c+2d+2e)'!O$24),IF(ISNUMBER('PMS(Table1a)'!O78), ROUND('PMS(Table1a)'!O78*'PMS(Table2c+2d+2e)'!O$24,0),"fill Table 1a"),"NA")</f>
        <v>fill Table 1a</v>
      </c>
      <c r="P78" s="133">
        <f>SUMIF(D78:O78,"&gt;0",D78:O78)</f>
        <v>0</v>
      </c>
    </row>
    <row r="79" spans="2:16" ht="28.5" x14ac:dyDescent="0.15">
      <c r="B79" s="197"/>
      <c r="C79" s="87" t="s">
        <v>70</v>
      </c>
      <c r="D79" s="134" t="str">
        <f>IF(ISNUMBER('PMS(Table2c+2d+2e)'!D$25),IF(ISNUMBER('PMS(Table1a)'!D79), ROUND('PMS(Table1a)'!D79*'PMS(Table2c+2d+2e)'!D$25,0),"fill Table 1a"),"NA")</f>
        <v>fill Table 1a</v>
      </c>
      <c r="E79" s="134" t="str">
        <f>IF(ISNUMBER('PMS(Table2c+2d+2e)'!E$25),IF(ISNUMBER('PMS(Table1a)'!E79), ROUND('PMS(Table1a)'!E79*'PMS(Table2c+2d+2e)'!E$25,0),"fill Table 1a"),"NA")</f>
        <v>fill Table 1a</v>
      </c>
      <c r="F79" s="134" t="str">
        <f>IF(ISNUMBER('PMS(Table2c+2d+2e)'!F$25),IF(ISNUMBER('PMS(Table1a)'!F79), ROUND('PMS(Table1a)'!F79*'PMS(Table2c+2d+2e)'!F$25,0),"fill Table 1a"),"NA")</f>
        <v>fill Table 1a</v>
      </c>
      <c r="G79" s="134" t="str">
        <f>IF(ISNUMBER('PMS(Table2c+2d+2e)'!G$25),IF(ISNUMBER('PMS(Table1a)'!G79), ROUND('PMS(Table1a)'!G79*'PMS(Table2c+2d+2e)'!G$25,0),"fill Table 1a"),"NA")</f>
        <v>fill Table 1a</v>
      </c>
      <c r="H79" s="134" t="str">
        <f>IF(ISNUMBER('PMS(Table2c+2d+2e)'!H$25),IF(ISNUMBER('PMS(Table1a)'!H79), ROUND('PMS(Table1a)'!H79*'PMS(Table2c+2d+2e)'!H$25,0),"fill Table 1a"),"NA")</f>
        <v>fill Table 1a</v>
      </c>
      <c r="I79" s="134" t="str">
        <f>IF(ISNUMBER('PMS(Table2c+2d+2e)'!I$25),IF(ISNUMBER('PMS(Table1a)'!I79), ROUND('PMS(Table1a)'!I79*'PMS(Table2c+2d+2e)'!I$25,0),"fill Table 1a"),"NA")</f>
        <v>fill Table 1a</v>
      </c>
      <c r="J79" s="134" t="str">
        <f>IF(ISNUMBER('PMS(Table2c+2d+2e)'!J$25),IF(ISNUMBER('PMS(Table1a)'!J79), ROUND('PMS(Table1a)'!J79*'PMS(Table2c+2d+2e)'!J$25,0),"fill Table 1a"),"NA")</f>
        <v>fill Table 1a</v>
      </c>
      <c r="K79" s="134" t="str">
        <f>IF(ISNUMBER('PMS(Table2c+2d+2e)'!K$25),IF(ISNUMBER('PMS(Table1a)'!K79), ROUND('PMS(Table1a)'!K79*'PMS(Table2c+2d+2e)'!K$25,0),"fill Table 1a"),"NA")</f>
        <v>fill Table 1a</v>
      </c>
      <c r="L79" s="134" t="str">
        <f>IF(ISNUMBER('PMS(Table2c+2d+2e)'!L$25),IF(ISNUMBER('PMS(Table1a)'!L79), ROUND('PMS(Table1a)'!L79*'PMS(Table2c+2d+2e)'!L$25,0),"fill Table 1a"),"NA")</f>
        <v>fill Table 1a</v>
      </c>
      <c r="M79" s="134" t="str">
        <f>IF(ISNUMBER('PMS(Table2c+2d+2e)'!M$25),IF(ISNUMBER('PMS(Table1a)'!M79), ROUND('PMS(Table1a)'!M79*'PMS(Table2c+2d+2e)'!M$25,0),"fill Table 1a"),"NA")</f>
        <v>NA</v>
      </c>
      <c r="N79" s="134" t="str">
        <f>IF(ISNUMBER('PMS(Table2c+2d+2e)'!N$25),IF(ISNUMBER('PMS(Table1a)'!N79), ROUND('PMS(Table1a)'!N79*'PMS(Table2c+2d+2e)'!N$25,0),"fill Table 1a"),"NA")</f>
        <v>NA</v>
      </c>
      <c r="O79" s="134" t="str">
        <f>IF(ISNUMBER('PMS(Table2c+2d+2e)'!O$25),IF(ISNUMBER('PMS(Table1a)'!O79), ROUND('PMS(Table1a)'!O79*'PMS(Table2c+2d+2e)'!O$25,0),"fill Table 1a"),"NA")</f>
        <v>fill Table 1a</v>
      </c>
      <c r="P79" s="133">
        <f t="shared" ref="P79:P89" si="5">SUMIF(D79:O79,"&gt;0",D79:O79)</f>
        <v>0</v>
      </c>
    </row>
    <row r="80" spans="2:16" ht="28.5" x14ac:dyDescent="0.15">
      <c r="B80" s="197"/>
      <c r="C80" s="88" t="s">
        <v>71</v>
      </c>
      <c r="D80" s="134" t="str">
        <f>IF(ISNUMBER('PMS(Table2c+2d+2e)'!D$26),IF(ISNUMBER('PMS(Table1a)'!D80), ROUND('PMS(Table1a)'!D80*'PMS(Table2c+2d+2e)'!D$26,0),"fill Table 1a"),"NA")</f>
        <v>NA</v>
      </c>
      <c r="E80" s="134" t="str">
        <f>IF(ISNUMBER('PMS(Table2c+2d+2e)'!E$26),IF(ISNUMBER('PMS(Table1a)'!E80), ROUND('PMS(Table1a)'!E80*'PMS(Table2c+2d+2e)'!E$26,0),"fill Table 1a"),"NA")</f>
        <v>NA</v>
      </c>
      <c r="F80" s="134" t="str">
        <f>IF(ISNUMBER('PMS(Table2c+2d+2e)'!F$26),IF(ISNUMBER('PMS(Table1a)'!F80), ROUND('PMS(Table1a)'!F80*'PMS(Table2c+2d+2e)'!F$26,0),"fill Table 1a"),"NA")</f>
        <v>fill Table 1a</v>
      </c>
      <c r="G80" s="134" t="str">
        <f>IF(ISNUMBER('PMS(Table2c+2d+2e)'!G$26),IF(ISNUMBER('PMS(Table1a)'!G80), ROUND('PMS(Table1a)'!G80*'PMS(Table2c+2d+2e)'!G$26,0),"fill Table 1a"),"NA")</f>
        <v>fill Table 1a</v>
      </c>
      <c r="H80" s="134" t="str">
        <f>IF(ISNUMBER('PMS(Table2c+2d+2e)'!H$26),IF(ISNUMBER('PMS(Table1a)'!H80), ROUND('PMS(Table1a)'!H80*'PMS(Table2c+2d+2e)'!H$26,0),"fill Table 1a"),"NA")</f>
        <v>fill Table 1a</v>
      </c>
      <c r="I80" s="134" t="str">
        <f>IF(ISNUMBER('PMS(Table2c+2d+2e)'!I$26),IF(ISNUMBER('PMS(Table1a)'!I80), ROUND('PMS(Table1a)'!I80*'PMS(Table2c+2d+2e)'!I$26,0),"fill Table 1a"),"NA")</f>
        <v>NA</v>
      </c>
      <c r="J80" s="134" t="str">
        <f>IF(ISNUMBER('PMS(Table2c+2d+2e)'!J$26),IF(ISNUMBER('PMS(Table1a)'!J80), ROUND('PMS(Table1a)'!J80*'PMS(Table2c+2d+2e)'!J$26,0),"fill Table 1a"),"NA")</f>
        <v>NA</v>
      </c>
      <c r="K80" s="134" t="str">
        <f>IF(ISNUMBER('PMS(Table2c+2d+2e)'!K$26),IF(ISNUMBER('PMS(Table1a)'!K80), ROUND('PMS(Table1a)'!K80*'PMS(Table2c+2d+2e)'!K$26,0),"fill Table 1a"),"NA")</f>
        <v>fill Table 1a</v>
      </c>
      <c r="L80" s="134" t="str">
        <f>IF(ISNUMBER('PMS(Table2c+2d+2e)'!L$26),IF(ISNUMBER('PMS(Table1a)'!L80), ROUND('PMS(Table1a)'!L80*'PMS(Table2c+2d+2e)'!L$26,0),"fill Table 1a"),"NA")</f>
        <v>fill Table 1a</v>
      </c>
      <c r="M80" s="134" t="str">
        <f>IF(ISNUMBER('PMS(Table2c+2d+2e)'!M$26),IF(ISNUMBER('PMS(Table1a)'!M80), ROUND('PMS(Table1a)'!M80*'PMS(Table2c+2d+2e)'!M$26,0),"fill Table 1a"),"NA")</f>
        <v>NA</v>
      </c>
      <c r="N80" s="134" t="str">
        <f>IF(ISNUMBER('PMS(Table2c+2d+2e)'!N$26),IF(ISNUMBER('PMS(Table1a)'!N80), ROUND('PMS(Table1a)'!N80*'PMS(Table2c+2d+2e)'!N$26,0),"fill Table 1a"),"NA")</f>
        <v>NA</v>
      </c>
      <c r="O80" s="134" t="str">
        <f>IF(ISNUMBER('PMS(Table2c+2d+2e)'!O$26),IF(ISNUMBER('PMS(Table1a)'!O80), ROUND('PMS(Table1a)'!O80*'PMS(Table2c+2d+2e)'!O$26,0),"fill Table 1a"),"NA")</f>
        <v>fill Table 1a</v>
      </c>
      <c r="P80" s="133">
        <f t="shared" si="5"/>
        <v>0</v>
      </c>
    </row>
    <row r="81" spans="2:16" ht="28.5" x14ac:dyDescent="0.15">
      <c r="B81" s="197"/>
      <c r="C81" s="87" t="s">
        <v>72</v>
      </c>
      <c r="D81" s="134" t="str">
        <f>IF(ISNUMBER('PMS(Table2c+2d+2e)'!D$27),IF(ISNUMBER('PMS(Table1a)'!D81), ROUND('PMS(Table1a)'!D81*'PMS(Table2c+2d+2e)'!D$27,0),"fill Table 1a"),"NA")</f>
        <v>NA</v>
      </c>
      <c r="E81" s="134" t="str">
        <f>IF(ISNUMBER('PMS(Table2c+2d+2e)'!E$27),IF(ISNUMBER('PMS(Table1a)'!E81), ROUND('PMS(Table1a)'!E81*'PMS(Table2c+2d+2e)'!E$27,0),"fill Table 1a"),"NA")</f>
        <v>NA</v>
      </c>
      <c r="F81" s="134" t="str">
        <f>IF(ISNUMBER('PMS(Table2c+2d+2e)'!F$27),IF(ISNUMBER('PMS(Table1a)'!F81), ROUND('PMS(Table1a)'!F81*'PMS(Table2c+2d+2e)'!F$27,0),"fill Table 1a"),"NA")</f>
        <v>NA</v>
      </c>
      <c r="G81" s="134" t="str">
        <f>IF(ISNUMBER('PMS(Table2c+2d+2e)'!G$27),IF(ISNUMBER('PMS(Table1a)'!G81), ROUND('PMS(Table1a)'!G81*'PMS(Table2c+2d+2e)'!G$27,0),"fill Table 1a"),"NA")</f>
        <v>fill Table 1a</v>
      </c>
      <c r="H81" s="134" t="str">
        <f>IF(ISNUMBER('PMS(Table2c+2d+2e)'!H$27),IF(ISNUMBER('PMS(Table1a)'!H81), ROUND('PMS(Table1a)'!H81*'PMS(Table2c+2d+2e)'!H$27,0),"fill Table 1a"),"NA")</f>
        <v>fill Table 1a</v>
      </c>
      <c r="I81" s="134" t="str">
        <f>IF(ISNUMBER('PMS(Table2c+2d+2e)'!I$27),IF(ISNUMBER('PMS(Table1a)'!I81), ROUND('PMS(Table1a)'!I81*'PMS(Table2c+2d+2e)'!I$27,0),"fill Table 1a"),"NA")</f>
        <v>NA</v>
      </c>
      <c r="J81" s="134" t="str">
        <f>IF(ISNUMBER('PMS(Table2c+2d+2e)'!J$27),IF(ISNUMBER('PMS(Table1a)'!J81), ROUND('PMS(Table1a)'!J81*'PMS(Table2c+2d+2e)'!J$27,0),"fill Table 1a"),"NA")</f>
        <v>NA</v>
      </c>
      <c r="K81" s="134" t="str">
        <f>IF(ISNUMBER('PMS(Table2c+2d+2e)'!K$27),IF(ISNUMBER('PMS(Table1a)'!K81), ROUND('PMS(Table1a)'!K81*'PMS(Table2c+2d+2e)'!K$27,0),"fill Table 1a"),"NA")</f>
        <v>fill Table 1a</v>
      </c>
      <c r="L81" s="134" t="str">
        <f>IF(ISNUMBER('PMS(Table2c+2d+2e)'!L$27),IF(ISNUMBER('PMS(Table1a)'!L81), ROUND('PMS(Table1a)'!L81*'PMS(Table2c+2d+2e)'!L$27,0),"fill Table 1a"),"NA")</f>
        <v>fill Table 1a</v>
      </c>
      <c r="M81" s="134" t="str">
        <f>IF(ISNUMBER('PMS(Table2c+2d+2e)'!M$27),IF(ISNUMBER('PMS(Table1a)'!M81), ROUND('PMS(Table1a)'!M81*'PMS(Table2c+2d+2e)'!M$27,0),"fill Table 1a"),"NA")</f>
        <v>NA</v>
      </c>
      <c r="N81" s="134" t="str">
        <f>IF(ISNUMBER('PMS(Table2c+2d+2e)'!N$27),IF(ISNUMBER('PMS(Table1a)'!N81), ROUND('PMS(Table1a)'!N81*'PMS(Table2c+2d+2e)'!N$27,0),"fill Table 1a"),"NA")</f>
        <v>NA</v>
      </c>
      <c r="O81" s="134" t="str">
        <f>IF(ISNUMBER('PMS(Table2c+2d+2e)'!O$27),IF(ISNUMBER('PMS(Table1a)'!O81), ROUND('PMS(Table1a)'!O81*'PMS(Table2c+2d+2e)'!O$27,0),"fill Table 1a"),"NA")</f>
        <v>fill Table 1a</v>
      </c>
      <c r="P81" s="133">
        <f t="shared" si="5"/>
        <v>0</v>
      </c>
    </row>
    <row r="82" spans="2:16" ht="28.5" x14ac:dyDescent="0.15">
      <c r="B82" s="197"/>
      <c r="C82" s="89" t="s">
        <v>68</v>
      </c>
      <c r="D82" s="134" t="str">
        <f>IF(ISNUMBER('PMS(Table2c+2d+2e)'!D$28),IF(ISNUMBER('PMS(Table1a)'!D82), ROUND('PMS(Table1a)'!D82*'PMS(Table2c+2d+2e)'!D$28,0),"fill Table 1a"),"NA")</f>
        <v>NA</v>
      </c>
      <c r="E82" s="134" t="str">
        <f>IF(ISNUMBER('PMS(Table2c+2d+2e)'!E$28),IF(ISNUMBER('PMS(Table1a)'!E82), ROUND('PMS(Table1a)'!E82*'PMS(Table2c+2d+2e)'!E$28,0),"fill Table 1a"),"NA")</f>
        <v>NA</v>
      </c>
      <c r="F82" s="134" t="str">
        <f>IF(ISNUMBER('PMS(Table2c+2d+2e)'!F$28),IF(ISNUMBER('PMS(Table1a)'!F82), ROUND('PMS(Table1a)'!F82*'PMS(Table2c+2d+2e)'!F$28,0),"fill Table 1a"),"NA")</f>
        <v>NA</v>
      </c>
      <c r="G82" s="134" t="str">
        <f>IF(ISNUMBER('PMS(Table2c+2d+2e)'!G$28),IF(ISNUMBER('PMS(Table1a)'!G82), ROUND('PMS(Table1a)'!G82*'PMS(Table2c+2d+2e)'!G$28,0),"fill Table 1a"),"NA")</f>
        <v>NA</v>
      </c>
      <c r="H82" s="134" t="str">
        <f>IF(ISNUMBER('PMS(Table2c+2d+2e)'!H$28),IF(ISNUMBER('PMS(Table1a)'!H82), ROUND('PMS(Table1a)'!H82*'PMS(Table2c+2d+2e)'!H$28,0),"fill Table 1a"),"NA")</f>
        <v>fill Table 1a</v>
      </c>
      <c r="I82" s="134" t="str">
        <f>IF(ISNUMBER('PMS(Table2c+2d+2e)'!I$28),IF(ISNUMBER('PMS(Table1a)'!I82), ROUND('PMS(Table1a)'!I82*'PMS(Table2c+2d+2e)'!I$28,0),"fill Table 1a"),"NA")</f>
        <v>NA</v>
      </c>
      <c r="J82" s="134" t="str">
        <f>IF(ISNUMBER('PMS(Table2c+2d+2e)'!J$28),IF(ISNUMBER('PMS(Table1a)'!J82), ROUND('PMS(Table1a)'!J82*'PMS(Table2c+2d+2e)'!J$28,0),"fill Table 1a"),"NA")</f>
        <v>NA</v>
      </c>
      <c r="K82" s="134" t="str">
        <f>IF(ISNUMBER('PMS(Table2c+2d+2e)'!K$28),IF(ISNUMBER('PMS(Table1a)'!K82), ROUND('PMS(Table1a)'!K82*'PMS(Table2c+2d+2e)'!K$28,0),"fill Table 1a"),"NA")</f>
        <v>NA</v>
      </c>
      <c r="L82" s="134" t="str">
        <f>IF(ISNUMBER('PMS(Table2c+2d+2e)'!L$28),IF(ISNUMBER('PMS(Table1a)'!L82), ROUND('PMS(Table1a)'!L82*'PMS(Table2c+2d+2e)'!L$28,0),"fill Table 1a"),"NA")</f>
        <v>NA</v>
      </c>
      <c r="M82" s="134" t="str">
        <f>IF(ISNUMBER('PMS(Table2c+2d+2e)'!M$28),IF(ISNUMBER('PMS(Table1a)'!M82), ROUND('PMS(Table1a)'!M82*'PMS(Table2c+2d+2e)'!M$28,0),"fill Table 1a"),"NA")</f>
        <v>NA</v>
      </c>
      <c r="N82" s="134" t="str">
        <f>IF(ISNUMBER('PMS(Table2c+2d+2e)'!N$28),IF(ISNUMBER('PMS(Table1a)'!N82), ROUND('PMS(Table1a)'!N82*'PMS(Table2c+2d+2e)'!N$28,0),"fill Table 1a"),"NA")</f>
        <v>NA</v>
      </c>
      <c r="O82" s="134" t="str">
        <f>IF(ISNUMBER('PMS(Table2c+2d+2e)'!O$28),IF(ISNUMBER('PMS(Table1a)'!O82), ROUND('PMS(Table1a)'!O82*'PMS(Table2c+2d+2e)'!O$28,0),"fill Table 1a"),"NA")</f>
        <v>fill Table 1a</v>
      </c>
      <c r="P82" s="133">
        <f t="shared" si="5"/>
        <v>0</v>
      </c>
    </row>
    <row r="83" spans="2:16" ht="28.5" x14ac:dyDescent="0.15">
      <c r="B83" s="197"/>
      <c r="C83" s="89" t="s">
        <v>68</v>
      </c>
      <c r="D83" s="134" t="str">
        <f>IF(ISNUMBER('PMS(Table2c+2d+2e)'!D$29),IF(ISNUMBER('PMS(Table1a)'!D83), ROUND('PMS(Table1a)'!D83*'PMS(Table2c+2d+2e)'!D$29,0),"fill Table 1a"),"NA")</f>
        <v>NA</v>
      </c>
      <c r="E83" s="134" t="str">
        <f>IF(ISNUMBER('PMS(Table2c+2d+2e)'!E$29),IF(ISNUMBER('PMS(Table1a)'!E83), ROUND('PMS(Table1a)'!E83*'PMS(Table2c+2d+2e)'!E$29,0),"fill Table 1a"),"NA")</f>
        <v>NA</v>
      </c>
      <c r="F83" s="134" t="str">
        <f>IF(ISNUMBER('PMS(Table2c+2d+2e)'!F$29),IF(ISNUMBER('PMS(Table1a)'!F83), ROUND('PMS(Table1a)'!F83*'PMS(Table2c+2d+2e)'!F$29,0),"fill Table 1a"),"NA")</f>
        <v>fill Table 1a</v>
      </c>
      <c r="G83" s="134" t="str">
        <f>IF(ISNUMBER('PMS(Table2c+2d+2e)'!G$29),IF(ISNUMBER('PMS(Table1a)'!G83), ROUND('PMS(Table1a)'!G83*'PMS(Table2c+2d+2e)'!G$29,0),"fill Table 1a"),"NA")</f>
        <v>fill Table 1a</v>
      </c>
      <c r="H83" s="134" t="str">
        <f>IF(ISNUMBER('PMS(Table2c+2d+2e)'!H$29),IF(ISNUMBER('PMS(Table1a)'!H83), ROUND('PMS(Table1a)'!H83*'PMS(Table2c+2d+2e)'!H$29,0),"fill Table 1a"),"NA")</f>
        <v>fill Table 1a</v>
      </c>
      <c r="I83" s="134" t="str">
        <f>IF(ISNUMBER('PMS(Table2c+2d+2e)'!I$29),IF(ISNUMBER('PMS(Table1a)'!I83), ROUND('PMS(Table1a)'!I83*'PMS(Table2c+2d+2e)'!I$29,0),"fill Table 1a"),"NA")</f>
        <v>fill Table 1a</v>
      </c>
      <c r="J83" s="134" t="str">
        <f>IF(ISNUMBER('PMS(Table2c+2d+2e)'!J$29),IF(ISNUMBER('PMS(Table1a)'!J83), ROUND('PMS(Table1a)'!J83*'PMS(Table2c+2d+2e)'!J$29,0),"fill Table 1a"),"NA")</f>
        <v>NA</v>
      </c>
      <c r="K83" s="134" t="str">
        <f>IF(ISNUMBER('PMS(Table2c+2d+2e)'!K$29),IF(ISNUMBER('PMS(Table1a)'!K83), ROUND('PMS(Table1a)'!K83*'PMS(Table2c+2d+2e)'!K$29,0),"fill Table 1a"),"NA")</f>
        <v>fill Table 1a</v>
      </c>
      <c r="L83" s="134" t="str">
        <f>IF(ISNUMBER('PMS(Table2c+2d+2e)'!L$29),IF(ISNUMBER('PMS(Table1a)'!L83), ROUND('PMS(Table1a)'!L83*'PMS(Table2c+2d+2e)'!L$29,0),"fill Table 1a"),"NA")</f>
        <v>fill Table 1a</v>
      </c>
      <c r="M83" s="134" t="str">
        <f>IF(ISNUMBER('PMS(Table2c+2d+2e)'!M$29),IF(ISNUMBER('PMS(Table1a)'!M83), ROUND('PMS(Table1a)'!M83*'PMS(Table2c+2d+2e)'!M$29,0),"fill Table 1a"),"NA")</f>
        <v>NA</v>
      </c>
      <c r="N83" s="134" t="str">
        <f>IF(ISNUMBER('PMS(Table2c+2d+2e)'!N$29),IF(ISNUMBER('PMS(Table1a)'!N83), ROUND('PMS(Table1a)'!N83*'PMS(Table2c+2d+2e)'!N$29,0),"fill Table 1a"),"NA")</f>
        <v>NA</v>
      </c>
      <c r="O83" s="134" t="str">
        <f>IF(ISNUMBER('PMS(Table2c+2d+2e)'!O$29),IF(ISNUMBER('PMS(Table1a)'!O83), ROUND('PMS(Table1a)'!O83*'PMS(Table2c+2d+2e)'!O$29,0),"fill Table 1a"),"NA")</f>
        <v>fill Table 1a</v>
      </c>
      <c r="P83" s="133">
        <f t="shared" si="5"/>
        <v>0</v>
      </c>
    </row>
    <row r="84" spans="2:16" ht="28.5" x14ac:dyDescent="0.15">
      <c r="B84" s="197"/>
      <c r="C84" s="89" t="s">
        <v>68</v>
      </c>
      <c r="D84" s="134" t="str">
        <f>IF(ISNUMBER('PMS(Table2c+2d+2e)'!D$30),IF(ISNUMBER('PMS(Table1a)'!D84), ROUND('PMS(Table1a)'!D84*'PMS(Table2c+2d+2e)'!D$30,0),"fill Table 1a"),"NA")</f>
        <v>fill Table 1a</v>
      </c>
      <c r="E84" s="134" t="str">
        <f>IF(ISNUMBER('PMS(Table2c+2d+2e)'!E$30),IF(ISNUMBER('PMS(Table1a)'!E84), ROUND('PMS(Table1a)'!E84*'PMS(Table2c+2d+2e)'!E$30,0),"fill Table 1a"),"NA")</f>
        <v>NA</v>
      </c>
      <c r="F84" s="134" t="str">
        <f>IF(ISNUMBER('PMS(Table2c+2d+2e)'!F$30),IF(ISNUMBER('PMS(Table1a)'!F84), ROUND('PMS(Table1a)'!F84*'PMS(Table2c+2d+2e)'!F$30,0),"fill Table 1a"),"NA")</f>
        <v>fill Table 1a</v>
      </c>
      <c r="G84" s="134" t="str">
        <f>IF(ISNUMBER('PMS(Table2c+2d+2e)'!G$30),IF(ISNUMBER('PMS(Table1a)'!G84), ROUND('PMS(Table1a)'!G84*'PMS(Table2c+2d+2e)'!G$30,0),"fill Table 1a"),"NA")</f>
        <v>fill Table 1a</v>
      </c>
      <c r="H84" s="134" t="str">
        <f>IF(ISNUMBER('PMS(Table2c+2d+2e)'!H$30),IF(ISNUMBER('PMS(Table1a)'!H84), ROUND('PMS(Table1a)'!H84*'PMS(Table2c+2d+2e)'!H$30,0),"fill Table 1a"),"NA")</f>
        <v>fill Table 1a</v>
      </c>
      <c r="I84" s="134" t="str">
        <f>IF(ISNUMBER('PMS(Table2c+2d+2e)'!I$30),IF(ISNUMBER('PMS(Table1a)'!I84), ROUND('PMS(Table1a)'!I84*'PMS(Table2c+2d+2e)'!I$30,0),"fill Table 1a"),"NA")</f>
        <v>fill Table 1a</v>
      </c>
      <c r="J84" s="134" t="str">
        <f>IF(ISNUMBER('PMS(Table2c+2d+2e)'!J$30),IF(ISNUMBER('PMS(Table1a)'!J84), ROUND('PMS(Table1a)'!J84*'PMS(Table2c+2d+2e)'!J$30,0),"fill Table 1a"),"NA")</f>
        <v>fill Table 1a</v>
      </c>
      <c r="K84" s="134" t="str">
        <f>IF(ISNUMBER('PMS(Table2c+2d+2e)'!K$30),IF(ISNUMBER('PMS(Table1a)'!K84), ROUND('PMS(Table1a)'!K84*'PMS(Table2c+2d+2e)'!K$30,0),"fill Table 1a"),"NA")</f>
        <v>fill Table 1a</v>
      </c>
      <c r="L84" s="134" t="str">
        <f>IF(ISNUMBER('PMS(Table2c+2d+2e)'!L$30),IF(ISNUMBER('PMS(Table1a)'!L84), ROUND('PMS(Table1a)'!L84*'PMS(Table2c+2d+2e)'!L$30,0),"fill Table 1a"),"NA")</f>
        <v>fill Table 1a</v>
      </c>
      <c r="M84" s="134" t="str">
        <f>IF(ISNUMBER('PMS(Table2c+2d+2e)'!M$30),IF(ISNUMBER('PMS(Table1a)'!M84), ROUND('PMS(Table1a)'!M84*'PMS(Table2c+2d+2e)'!M$30,0),"fill Table 1a"),"NA")</f>
        <v>NA</v>
      </c>
      <c r="N84" s="134" t="str">
        <f>IF(ISNUMBER('PMS(Table2c+2d+2e)'!N$30),IF(ISNUMBER('PMS(Table1a)'!N84), ROUND('PMS(Table1a)'!N84*'PMS(Table2c+2d+2e)'!N$30,0),"fill Table 1a"),"NA")</f>
        <v>NA</v>
      </c>
      <c r="O84" s="134" t="str">
        <f>IF(ISNUMBER('PMS(Table2c+2d+2e)'!O$30),IF(ISNUMBER('PMS(Table1a)'!O84), ROUND('PMS(Table1a)'!O84*'PMS(Table2c+2d+2e)'!O$30,0),"fill Table 1a"),"NA")</f>
        <v>fill Table 1a</v>
      </c>
      <c r="P84" s="133">
        <f t="shared" si="5"/>
        <v>0</v>
      </c>
    </row>
    <row r="85" spans="2:16" ht="28.5" x14ac:dyDescent="0.15">
      <c r="B85" s="197"/>
      <c r="C85" s="89" t="s">
        <v>68</v>
      </c>
      <c r="D85" s="134" t="str">
        <f>IF(ISNUMBER('PMS(Table2c+2d+2e)'!D$31),IF(ISNUMBER('PMS(Table1a)'!D85), ROUND('PMS(Table1a)'!D85*'PMS(Table2c+2d+2e)'!D$31,0),"fill Table 1a"),"NA")</f>
        <v>NA</v>
      </c>
      <c r="E85" s="134" t="str">
        <f>IF(ISNUMBER('PMS(Table2c+2d+2e)'!E$31),IF(ISNUMBER('PMS(Table1a)'!E85), ROUND('PMS(Table1a)'!E85*'PMS(Table2c+2d+2e)'!E$31,0),"fill Table 1a"),"NA")</f>
        <v>NA</v>
      </c>
      <c r="F85" s="134" t="str">
        <f>IF(ISNUMBER('PMS(Table2c+2d+2e)'!F$31),IF(ISNUMBER('PMS(Table1a)'!F85), ROUND('PMS(Table1a)'!F85*'PMS(Table2c+2d+2e)'!F$31,0),"fill Table 1a"),"NA")</f>
        <v>NA</v>
      </c>
      <c r="G85" s="134" t="str">
        <f>IF(ISNUMBER('PMS(Table2c+2d+2e)'!G$31),IF(ISNUMBER('PMS(Table1a)'!G85), ROUND('PMS(Table1a)'!G85*'PMS(Table2c+2d+2e)'!G$31,0),"fill Table 1a"),"NA")</f>
        <v>NA</v>
      </c>
      <c r="H85" s="134" t="str">
        <f>IF(ISNUMBER('PMS(Table2c+2d+2e)'!H$31),IF(ISNUMBER('PMS(Table1a)'!H85), ROUND('PMS(Table1a)'!H85*'PMS(Table2c+2d+2e)'!H$31,0),"fill Table 1a"),"NA")</f>
        <v>fill Table 1a</v>
      </c>
      <c r="I85" s="134" t="str">
        <f>IF(ISNUMBER('PMS(Table2c+2d+2e)'!I$31),IF(ISNUMBER('PMS(Table1a)'!I85), ROUND('PMS(Table1a)'!I85*'PMS(Table2c+2d+2e)'!I$31,0),"fill Table 1a"),"NA")</f>
        <v>NA</v>
      </c>
      <c r="J85" s="134" t="str">
        <f>IF(ISNUMBER('PMS(Table2c+2d+2e)'!J$31),IF(ISNUMBER('PMS(Table1a)'!J85), ROUND('PMS(Table1a)'!J85*'PMS(Table2c+2d+2e)'!J$31,0),"fill Table 1a"),"NA")</f>
        <v>NA</v>
      </c>
      <c r="K85" s="134" t="str">
        <f>IF(ISNUMBER('PMS(Table2c+2d+2e)'!K$31),IF(ISNUMBER('PMS(Table1a)'!K85), ROUND('PMS(Table1a)'!K85*'PMS(Table2c+2d+2e)'!K$31,0),"fill Table 1a"),"NA")</f>
        <v>fill Table 1a</v>
      </c>
      <c r="L85" s="134" t="str">
        <f>IF(ISNUMBER('PMS(Table2c+2d+2e)'!L$31),IF(ISNUMBER('PMS(Table1a)'!L85), ROUND('PMS(Table1a)'!L85*'PMS(Table2c+2d+2e)'!L$31,0),"fill Table 1a"),"NA")</f>
        <v>NA</v>
      </c>
      <c r="M85" s="134" t="str">
        <f>IF(ISNUMBER('PMS(Table2c+2d+2e)'!M$31),IF(ISNUMBER('PMS(Table1a)'!M85), ROUND('PMS(Table1a)'!M85*'PMS(Table2c+2d+2e)'!M$31,0),"fill Table 1a"),"NA")</f>
        <v>NA</v>
      </c>
      <c r="N85" s="134" t="str">
        <f>IF(ISNUMBER('PMS(Table2c+2d+2e)'!N$31),IF(ISNUMBER('PMS(Table1a)'!N85), ROUND('PMS(Table1a)'!N85*'PMS(Table2c+2d+2e)'!N$31,0),"fill Table 1a"),"NA")</f>
        <v>NA</v>
      </c>
      <c r="O85" s="134" t="str">
        <f>IF(ISNUMBER('PMS(Table2c+2d+2e)'!O$31),IF(ISNUMBER('PMS(Table1a)'!O85), ROUND('PMS(Table1a)'!O85*'PMS(Table2c+2d+2e)'!O$31,0),"fill Table 1a"),"NA")</f>
        <v>fill Table 1a</v>
      </c>
      <c r="P85" s="133">
        <f t="shared" si="5"/>
        <v>0</v>
      </c>
    </row>
    <row r="86" spans="2:16" ht="28.5" x14ac:dyDescent="0.15">
      <c r="B86" s="197"/>
      <c r="C86" s="89" t="s">
        <v>68</v>
      </c>
      <c r="D86" s="134" t="str">
        <f>IF(ISNUMBER('PMS(Table2c+2d+2e)'!D$32),IF(ISNUMBER('PMS(Table1a)'!D86), ROUND('PMS(Table1a)'!D86*'PMS(Table2c+2d+2e)'!D$32,0),"fill Table 1a"),"NA")</f>
        <v>NA</v>
      </c>
      <c r="E86" s="134" t="str">
        <f>IF(ISNUMBER('PMS(Table2c+2d+2e)'!E$32),IF(ISNUMBER('PMS(Table1a)'!E86), ROUND('PMS(Table1a)'!E86*'PMS(Table2c+2d+2e)'!E$32,0),"fill Table 1a"),"NA")</f>
        <v>NA</v>
      </c>
      <c r="F86" s="134" t="str">
        <f>IF(ISNUMBER('PMS(Table2c+2d+2e)'!F$32),IF(ISNUMBER('PMS(Table1a)'!F86), ROUND('PMS(Table1a)'!F86*'PMS(Table2c+2d+2e)'!F$32,0),"fill Table 1a"),"NA")</f>
        <v>NA</v>
      </c>
      <c r="G86" s="134" t="str">
        <f>IF(ISNUMBER('PMS(Table2c+2d+2e)'!G$32),IF(ISNUMBER('PMS(Table1a)'!G86), ROUND('PMS(Table1a)'!G86*'PMS(Table2c+2d+2e)'!G$32,0),"fill Table 1a"),"NA")</f>
        <v>NA</v>
      </c>
      <c r="H86" s="134" t="str">
        <f>IF(ISNUMBER('PMS(Table2c+2d+2e)'!H$32),IF(ISNUMBER('PMS(Table1a)'!H86), ROUND('PMS(Table1a)'!H86*'PMS(Table2c+2d+2e)'!H$32,0),"fill Table 1a"),"NA")</f>
        <v>fill Table 1a</v>
      </c>
      <c r="I86" s="134" t="str">
        <f>IF(ISNUMBER('PMS(Table2c+2d+2e)'!I$32),IF(ISNUMBER('PMS(Table1a)'!I86), ROUND('PMS(Table1a)'!I86*'PMS(Table2c+2d+2e)'!I$32,0),"fill Table 1a"),"NA")</f>
        <v>NA</v>
      </c>
      <c r="J86" s="134" t="str">
        <f>IF(ISNUMBER('PMS(Table2c+2d+2e)'!J$32),IF(ISNUMBER('PMS(Table1a)'!J86), ROUND('PMS(Table1a)'!J86*'PMS(Table2c+2d+2e)'!J$32,0),"fill Table 1a"),"NA")</f>
        <v>NA</v>
      </c>
      <c r="K86" s="134" t="str">
        <f>IF(ISNUMBER('PMS(Table2c+2d+2e)'!K$32),IF(ISNUMBER('PMS(Table1a)'!K86), ROUND('PMS(Table1a)'!K86*'PMS(Table2c+2d+2e)'!K$32,0),"fill Table 1a"),"NA")</f>
        <v>fill Table 1a</v>
      </c>
      <c r="L86" s="134" t="str">
        <f>IF(ISNUMBER('PMS(Table2c+2d+2e)'!L$32),IF(ISNUMBER('PMS(Table1a)'!L86), ROUND('PMS(Table1a)'!L86*'PMS(Table2c+2d+2e)'!L$32,0),"fill Table 1a"),"NA")</f>
        <v>fill Table 1a</v>
      </c>
      <c r="M86" s="134" t="str">
        <f>IF(ISNUMBER('PMS(Table2c+2d+2e)'!M$32),IF(ISNUMBER('PMS(Table1a)'!M86), ROUND('PMS(Table1a)'!M86*'PMS(Table2c+2d+2e)'!M$32,0),"fill Table 1a"),"NA")</f>
        <v>NA</v>
      </c>
      <c r="N86" s="134" t="str">
        <f>IF(ISNUMBER('PMS(Table2c+2d+2e)'!N$32),IF(ISNUMBER('PMS(Table1a)'!N86), ROUND('PMS(Table1a)'!N86*'PMS(Table2c+2d+2e)'!N$32,0),"fill Table 1a"),"NA")</f>
        <v>NA</v>
      </c>
      <c r="O86" s="134" t="str">
        <f>IF(ISNUMBER('PMS(Table2c+2d+2e)'!O$32),IF(ISNUMBER('PMS(Table1a)'!O86), ROUND('PMS(Table1a)'!O86*'PMS(Table2c+2d+2e)'!O$32,0),"fill Table 1a"),"NA")</f>
        <v>fill Table 1a</v>
      </c>
      <c r="P86" s="133">
        <f t="shared" si="5"/>
        <v>0</v>
      </c>
    </row>
    <row r="87" spans="2:16" ht="28.5" x14ac:dyDescent="0.15">
      <c r="B87" s="197"/>
      <c r="C87" s="89" t="s">
        <v>68</v>
      </c>
      <c r="D87" s="134" t="str">
        <f>IF(ISNUMBER('PMS(Table2c+2d+2e)'!D$33),IF(ISNUMBER('PMS(Table1a)'!D87), ROUND('PMS(Table1a)'!D87*'PMS(Table2c+2d+2e)'!D$33,0),"fill Table 1a"),"NA")</f>
        <v>NA</v>
      </c>
      <c r="E87" s="134" t="str">
        <f>IF(ISNUMBER('PMS(Table2c+2d+2e)'!E$33),IF(ISNUMBER('PMS(Table1a)'!E87), ROUND('PMS(Table1a)'!E87*'PMS(Table2c+2d+2e)'!E$33,0),"fill Table 1a"),"NA")</f>
        <v>NA</v>
      </c>
      <c r="F87" s="134" t="str">
        <f>IF(ISNUMBER('PMS(Table2c+2d+2e)'!F$33),IF(ISNUMBER('PMS(Table1a)'!F87), ROUND('PMS(Table1a)'!F87*'PMS(Table2c+2d+2e)'!F$33,0),"fill Table 1a"),"NA")</f>
        <v>fill Table 1a</v>
      </c>
      <c r="G87" s="134" t="str">
        <f>IF(ISNUMBER('PMS(Table2c+2d+2e)'!G$33),IF(ISNUMBER('PMS(Table1a)'!G87), ROUND('PMS(Table1a)'!G87*'PMS(Table2c+2d+2e)'!G$33,0),"fill Table 1a"),"NA")</f>
        <v>fill Table 1a</v>
      </c>
      <c r="H87" s="134" t="str">
        <f>IF(ISNUMBER('PMS(Table2c+2d+2e)'!H$33),IF(ISNUMBER('PMS(Table1a)'!H87), ROUND('PMS(Table1a)'!H87*'PMS(Table2c+2d+2e)'!H$33,0),"fill Table 1a"),"NA")</f>
        <v>fill Table 1a</v>
      </c>
      <c r="I87" s="134" t="str">
        <f>IF(ISNUMBER('PMS(Table2c+2d+2e)'!I$33),IF(ISNUMBER('PMS(Table1a)'!I87), ROUND('PMS(Table1a)'!I87*'PMS(Table2c+2d+2e)'!I$33,0),"fill Table 1a"),"NA")</f>
        <v>NA</v>
      </c>
      <c r="J87" s="134" t="str">
        <f>IF(ISNUMBER('PMS(Table2c+2d+2e)'!J$33),IF(ISNUMBER('PMS(Table1a)'!J87), ROUND('PMS(Table1a)'!J87*'PMS(Table2c+2d+2e)'!J$33,0),"fill Table 1a"),"NA")</f>
        <v>NA</v>
      </c>
      <c r="K87" s="134" t="str">
        <f>IF(ISNUMBER('PMS(Table2c+2d+2e)'!K$33),IF(ISNUMBER('PMS(Table1a)'!K87), ROUND('PMS(Table1a)'!K87*'PMS(Table2c+2d+2e)'!K$33,0),"fill Table 1a"),"NA")</f>
        <v>fill Table 1a</v>
      </c>
      <c r="L87" s="134" t="str">
        <f>IF(ISNUMBER('PMS(Table2c+2d+2e)'!L$33),IF(ISNUMBER('PMS(Table1a)'!L87), ROUND('PMS(Table1a)'!L87*'PMS(Table2c+2d+2e)'!L$33,0),"fill Table 1a"),"NA")</f>
        <v>fill Table 1a</v>
      </c>
      <c r="M87" s="134" t="str">
        <f>IF(ISNUMBER('PMS(Table2c+2d+2e)'!M$33),IF(ISNUMBER('PMS(Table1a)'!M87), ROUND('PMS(Table1a)'!M87*'PMS(Table2c+2d+2e)'!M$33,0),"fill Table 1a"),"NA")</f>
        <v>fill Table 1a</v>
      </c>
      <c r="N87" s="134" t="str">
        <f>IF(ISNUMBER('PMS(Table2c+2d+2e)'!N$33),IF(ISNUMBER('PMS(Table1a)'!N87), ROUND('PMS(Table1a)'!N87*'PMS(Table2c+2d+2e)'!N$33,0),"fill Table 1a"),"NA")</f>
        <v>fill Table 1a</v>
      </c>
      <c r="O87" s="134" t="str">
        <f>IF(ISNUMBER('PMS(Table2c+2d+2e)'!O$33),IF(ISNUMBER('PMS(Table1a)'!O87), ROUND('PMS(Table1a)'!O87*'PMS(Table2c+2d+2e)'!O$33,0),"fill Table 1a"),"NA")</f>
        <v>fill Table 1a</v>
      </c>
      <c r="P87" s="133">
        <f t="shared" si="5"/>
        <v>0</v>
      </c>
    </row>
    <row r="88" spans="2:16" ht="28.5" x14ac:dyDescent="0.15">
      <c r="B88" s="197"/>
      <c r="C88" s="89" t="s">
        <v>68</v>
      </c>
      <c r="D88" s="134" t="str">
        <f>IF(ISNUMBER('PMS(Table2c+2d+2e)'!D$34),IF(ISNUMBER('PMS(Table1a)'!D88), ROUND('PMS(Table1a)'!D88*'PMS(Table2c+2d+2e)'!D$34,0),"fill Table 1a"),"NA")</f>
        <v>NA</v>
      </c>
      <c r="E88" s="134" t="str">
        <f>IF(ISNUMBER('PMS(Table2c+2d+2e)'!E$34),IF(ISNUMBER('PMS(Table1a)'!E88), ROUND('PMS(Table1a)'!E88*'PMS(Table2c+2d+2e)'!E$34,0),"fill Table 1a"),"NA")</f>
        <v>NA</v>
      </c>
      <c r="F88" s="134" t="str">
        <f>IF(ISNUMBER('PMS(Table2c+2d+2e)'!F$34),IF(ISNUMBER('PMS(Table1a)'!F88), ROUND('PMS(Table1a)'!F88*'PMS(Table2c+2d+2e)'!F$34,0),"fill Table 1a"),"NA")</f>
        <v>fill Table 1a</v>
      </c>
      <c r="G88" s="134" t="str">
        <f>IF(ISNUMBER('PMS(Table2c+2d+2e)'!G$34),IF(ISNUMBER('PMS(Table1a)'!G88), ROUND('PMS(Table1a)'!G88*'PMS(Table2c+2d+2e)'!G$34,0),"fill Table 1a"),"NA")</f>
        <v>fill Table 1a</v>
      </c>
      <c r="H88" s="134" t="str">
        <f>IF(ISNUMBER('PMS(Table2c+2d+2e)'!H$34),IF(ISNUMBER('PMS(Table1a)'!H88), ROUND('PMS(Table1a)'!H88*'PMS(Table2c+2d+2e)'!H$34,0),"fill Table 1a"),"NA")</f>
        <v>fill Table 1a</v>
      </c>
      <c r="I88" s="134" t="str">
        <f>IF(ISNUMBER('PMS(Table2c+2d+2e)'!I$34),IF(ISNUMBER('PMS(Table1a)'!I88), ROUND('PMS(Table1a)'!I88*'PMS(Table2c+2d+2e)'!I$34,0),"fill Table 1a"),"NA")</f>
        <v>NA</v>
      </c>
      <c r="J88" s="134" t="str">
        <f>IF(ISNUMBER('PMS(Table2c+2d+2e)'!J$34),IF(ISNUMBER('PMS(Table1a)'!J88), ROUND('PMS(Table1a)'!J88*'PMS(Table2c+2d+2e)'!J$34,0),"fill Table 1a"),"NA")</f>
        <v>NA</v>
      </c>
      <c r="K88" s="134" t="str">
        <f>IF(ISNUMBER('PMS(Table2c+2d+2e)'!K$34),IF(ISNUMBER('PMS(Table1a)'!K88), ROUND('PMS(Table1a)'!K88*'PMS(Table2c+2d+2e)'!K$34,0),"fill Table 1a"),"NA")</f>
        <v>fill Table 1a</v>
      </c>
      <c r="L88" s="134" t="str">
        <f>IF(ISNUMBER('PMS(Table2c+2d+2e)'!L$34),IF(ISNUMBER('PMS(Table1a)'!L88), ROUND('PMS(Table1a)'!L88*'PMS(Table2c+2d+2e)'!L$34,0),"fill Table 1a"),"NA")</f>
        <v>fill Table 1a</v>
      </c>
      <c r="M88" s="134" t="str">
        <f>IF(ISNUMBER('PMS(Table2c+2d+2e)'!M$34),IF(ISNUMBER('PMS(Table1a)'!M88), ROUND('PMS(Table1a)'!M88*'PMS(Table2c+2d+2e)'!M$34,0),"fill Table 1a"),"NA")</f>
        <v>fill Table 1a</v>
      </c>
      <c r="N88" s="134" t="str">
        <f>IF(ISNUMBER('PMS(Table2c+2d+2e)'!N$34),IF(ISNUMBER('PMS(Table1a)'!N88), ROUND('PMS(Table1a)'!N88*'PMS(Table2c+2d+2e)'!N$34,0),"fill Table 1a"),"NA")</f>
        <v>fill Table 1a</v>
      </c>
      <c r="O88" s="134" t="str">
        <f>IF(ISNUMBER('PMS(Table2c+2d+2e)'!O$34),IF(ISNUMBER('PMS(Table1a)'!O88), ROUND('PMS(Table1a)'!O88*'PMS(Table2c+2d+2e)'!O$34,0),"fill Table 1a"),"NA")</f>
        <v>fill Table 1a</v>
      </c>
      <c r="P88" s="133">
        <f t="shared" si="5"/>
        <v>0</v>
      </c>
    </row>
    <row r="89" spans="2:16" ht="28.5" x14ac:dyDescent="0.15">
      <c r="B89" s="197"/>
      <c r="C89" s="89" t="s">
        <v>68</v>
      </c>
      <c r="D89" s="134" t="str">
        <f>IF(ISNUMBER('PMS(Table2c+2d+2e)'!D$35),IF(ISNUMBER('PMS(Table1a)'!D89), ROUND('PMS(Table1a)'!D89*'PMS(Table2c+2d+2e)'!D$35,0),"fill Table 1a"),"NA")</f>
        <v>NA</v>
      </c>
      <c r="E89" s="134" t="str">
        <f>IF(ISNUMBER('PMS(Table2c+2d+2e)'!E$35),IF(ISNUMBER('PMS(Table1a)'!E89), ROUND('PMS(Table1a)'!E89*'PMS(Table2c+2d+2e)'!E$35,0),"fill Table 1a"),"NA")</f>
        <v>NA</v>
      </c>
      <c r="F89" s="134" t="str">
        <f>IF(ISNUMBER('PMS(Table2c+2d+2e)'!F$35),IF(ISNUMBER('PMS(Table1a)'!F89), ROUND('PMS(Table1a)'!F89*'PMS(Table2c+2d+2e)'!F$35,0),"fill Table 1a"),"NA")</f>
        <v>NA</v>
      </c>
      <c r="G89" s="134" t="str">
        <f>IF(ISNUMBER('PMS(Table2c+2d+2e)'!G$35),IF(ISNUMBER('PMS(Table1a)'!G89), ROUND('PMS(Table1a)'!G89*'PMS(Table2c+2d+2e)'!G$35,0),"fill Table 1a"),"NA")</f>
        <v>NA</v>
      </c>
      <c r="H89" s="134" t="str">
        <f>IF(ISNUMBER('PMS(Table2c+2d+2e)'!H$35),IF(ISNUMBER('PMS(Table1a)'!H89), ROUND('PMS(Table1a)'!H89*'PMS(Table2c+2d+2e)'!H$35,0),"fill Table 1a"),"NA")</f>
        <v>fill Table 1a</v>
      </c>
      <c r="I89" s="134" t="str">
        <f>IF(ISNUMBER('PMS(Table2c+2d+2e)'!I$35),IF(ISNUMBER('PMS(Table1a)'!I89), ROUND('PMS(Table1a)'!I89*'PMS(Table2c+2d+2e)'!I$35,0),"fill Table 1a"),"NA")</f>
        <v>NA</v>
      </c>
      <c r="J89" s="134" t="str">
        <f>IF(ISNUMBER('PMS(Table2c+2d+2e)'!J$35),IF(ISNUMBER('PMS(Table1a)'!J89), ROUND('PMS(Table1a)'!J89*'PMS(Table2c+2d+2e)'!J$35,0),"fill Table 1a"),"NA")</f>
        <v>NA</v>
      </c>
      <c r="K89" s="134" t="str">
        <f>IF(ISNUMBER('PMS(Table2c+2d+2e)'!K$35),IF(ISNUMBER('PMS(Table1a)'!K89), ROUND('PMS(Table1a)'!K89*'PMS(Table2c+2d+2e)'!K$35,0),"fill Table 1a"),"NA")</f>
        <v>NA</v>
      </c>
      <c r="L89" s="134" t="str">
        <f>IF(ISNUMBER('PMS(Table2c+2d+2e)'!L$35),IF(ISNUMBER('PMS(Table1a)'!L89), ROUND('PMS(Table1a)'!L89*'PMS(Table2c+2d+2e)'!L$35,0),"fill Table 1a"),"NA")</f>
        <v>NA</v>
      </c>
      <c r="M89" s="134" t="str">
        <f>IF(ISNUMBER('PMS(Table2c+2d+2e)'!M$35),IF(ISNUMBER('PMS(Table1a)'!M89), ROUND('PMS(Table1a)'!M89*'PMS(Table2c+2d+2e)'!M$35,0),"fill Table 1a"),"NA")</f>
        <v>NA</v>
      </c>
      <c r="N89" s="134" t="str">
        <f>IF(ISNUMBER('PMS(Table2c+2d+2e)'!N$35),IF(ISNUMBER('PMS(Table1a)'!N89), ROUND('PMS(Table1a)'!N89*'PMS(Table2c+2d+2e)'!N$35,0),"fill Table 1a"),"NA")</f>
        <v>NA</v>
      </c>
      <c r="O89" s="134" t="str">
        <f>IF(ISNUMBER('PMS(Table2c+2d+2e)'!O$35),IF(ISNUMBER('PMS(Table1a)'!O89), ROUND('PMS(Table1a)'!O89*'PMS(Table2c+2d+2e)'!O$35,0),"fill Table 1a"),"NA")</f>
        <v>fill Table 1a</v>
      </c>
      <c r="P89" s="133">
        <f t="shared" si="5"/>
        <v>0</v>
      </c>
    </row>
    <row r="90" spans="2:16" ht="14.25" x14ac:dyDescent="0.15">
      <c r="C90" s="127" t="s">
        <v>205</v>
      </c>
      <c r="D90" s="131"/>
      <c r="E90" s="131"/>
      <c r="F90" s="131"/>
      <c r="G90" s="131"/>
      <c r="H90" s="131"/>
      <c r="I90" s="131"/>
      <c r="J90" s="131"/>
      <c r="K90" s="131"/>
      <c r="L90" s="131"/>
      <c r="M90" s="131"/>
      <c r="N90" s="131"/>
      <c r="O90" s="131"/>
      <c r="P90" s="133">
        <f>SUM(P78:P89)</f>
        <v>0</v>
      </c>
    </row>
  </sheetData>
  <mergeCells count="10">
    <mergeCell ref="D12:I12"/>
    <mergeCell ref="B14:B25"/>
    <mergeCell ref="D76:I76"/>
    <mergeCell ref="B78:B89"/>
    <mergeCell ref="D28:I28"/>
    <mergeCell ref="B30:B41"/>
    <mergeCell ref="D44:I44"/>
    <mergeCell ref="B46:B57"/>
    <mergeCell ref="D60:I60"/>
    <mergeCell ref="B62:B73"/>
  </mergeCells>
  <phoneticPr fontId="24"/>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85E7-112F-4FD6-93DF-E05E8735FA86}">
  <sheetPr>
    <tabColor theme="3" tint="0.39997558519241921"/>
  </sheetPr>
  <dimension ref="B2:L20"/>
  <sheetViews>
    <sheetView workbookViewId="0"/>
  </sheetViews>
  <sheetFormatPr defaultColWidth="8.875" defaultRowHeight="13.5" x14ac:dyDescent="0.15"/>
  <cols>
    <col min="1" max="1" width="8.875" style="81"/>
    <col min="2" max="2" width="15.5" style="81" customWidth="1"/>
    <col min="3" max="5" width="11.5" style="82" customWidth="1"/>
    <col min="6" max="7" width="8.625" style="82" customWidth="1"/>
    <col min="8" max="8" width="8.625" style="81" customWidth="1"/>
    <col min="9" max="11" width="10.375" style="81" customWidth="1"/>
    <col min="12" max="14" width="7.875" style="81" customWidth="1"/>
    <col min="15" max="16384" width="8.875" style="81"/>
  </cols>
  <sheetData>
    <row r="2" spans="2:12" ht="15" x14ac:dyDescent="0.15">
      <c r="B2" s="95" t="s">
        <v>263</v>
      </c>
    </row>
    <row r="3" spans="2:12" s="6" customFormat="1" ht="14.25" x14ac:dyDescent="0.15"/>
    <row r="4" spans="2:12" s="6" customFormat="1" ht="30" x14ac:dyDescent="0.15">
      <c r="B4" s="87" t="s">
        <v>125</v>
      </c>
      <c r="C4" s="87" t="s">
        <v>121</v>
      </c>
      <c r="D4" s="87"/>
      <c r="E4" s="88"/>
      <c r="F4" s="87" t="s">
        <v>68</v>
      </c>
      <c r="G4" s="87"/>
      <c r="H4" s="89"/>
      <c r="I4" s="89" t="s">
        <v>126</v>
      </c>
      <c r="J4" s="89"/>
      <c r="K4" s="89"/>
      <c r="L4" s="89"/>
    </row>
    <row r="5" spans="2:12" s="6" customFormat="1" ht="15" x14ac:dyDescent="0.15">
      <c r="B5" s="87" t="s">
        <v>124</v>
      </c>
      <c r="C5" s="87" t="s">
        <v>121</v>
      </c>
      <c r="D5" s="87" t="s">
        <v>68</v>
      </c>
      <c r="E5" s="88" t="s">
        <v>123</v>
      </c>
      <c r="F5" s="87" t="s">
        <v>121</v>
      </c>
      <c r="G5" s="87" t="s">
        <v>68</v>
      </c>
      <c r="H5" s="88" t="s">
        <v>123</v>
      </c>
      <c r="I5" s="87" t="s">
        <v>121</v>
      </c>
      <c r="J5" s="87" t="s">
        <v>68</v>
      </c>
      <c r="K5" s="88" t="s">
        <v>123</v>
      </c>
      <c r="L5" s="89" t="s">
        <v>275</v>
      </c>
    </row>
    <row r="6" spans="2:12" s="6" customFormat="1" ht="18.600000000000001" customHeight="1" x14ac:dyDescent="0.15">
      <c r="B6" s="97" t="s">
        <v>74</v>
      </c>
      <c r="C6" s="91">
        <f>'PMS(Table1c) '!C6*'PMS(Table2f+2g)'!C$6*'PMS(Table2f+2g)'!F$6</f>
        <v>0</v>
      </c>
      <c r="D6" s="91">
        <f>'PMS(Table1c) '!D6*'PMS(Table2f+2g)'!D$6*'PMS(Table2f+2g)'!G$6</f>
        <v>0</v>
      </c>
      <c r="E6" s="91">
        <f>'PMS(Table1c) '!E6*'PMS(Table2f+2g)'!E$6*'PMS(Table2f+2g)'!H$6</f>
        <v>0</v>
      </c>
      <c r="F6" s="91">
        <f>'PMS(Table1c) '!F6*'PMS(Table2f+2g)'!C$6*'PMS(Table2f+2g)'!F$6</f>
        <v>0</v>
      </c>
      <c r="G6" s="91">
        <f>'PMS(Table1c) '!G6*'PMS(Table2f+2g)'!D$6*'PMS(Table2f+2g)'!G$6</f>
        <v>0</v>
      </c>
      <c r="H6" s="91">
        <f>'PMS(Table1c) '!H6*'PMS(Table2f+2g)'!E$6*'PMS(Table2f+2g)'!H$6</f>
        <v>0</v>
      </c>
      <c r="I6" s="93">
        <f>'PMS(Table1c) '!I6*'PMS(Table2f+2g)'!C$6*'PMS(Table2f+2g)'!F$6</f>
        <v>0</v>
      </c>
      <c r="J6" s="93">
        <f>'PMS(Table1c) '!J6*'PMS(Table2f+2g)'!D$6*'PMS(Table2f+2g)'!G$6</f>
        <v>0</v>
      </c>
      <c r="K6" s="93">
        <f>'PMS(Table1c) '!K6*'PMS(Table2f+2g)'!E$6*'PMS(Table2f+2g)'!H$6</f>
        <v>0</v>
      </c>
      <c r="L6" s="93">
        <f>SUM(C6:K6)</f>
        <v>0</v>
      </c>
    </row>
    <row r="7" spans="2:12" s="6" customFormat="1" ht="18.600000000000001" customHeight="1" x14ac:dyDescent="0.15">
      <c r="B7" s="97" t="s">
        <v>78</v>
      </c>
      <c r="C7" s="91">
        <f>'PMS(Table1c) '!C7*'PMS(Table2f+2g)'!C$6*'PMS(Table2f+2g)'!F$6</f>
        <v>0</v>
      </c>
      <c r="D7" s="91">
        <f>'PMS(Table1c) '!D7*'PMS(Table2f+2g)'!D$6*'PMS(Table2f+2g)'!G$6</f>
        <v>0</v>
      </c>
      <c r="E7" s="91">
        <f>'PMS(Table1c) '!E7*'PMS(Table2f+2g)'!E$6*'PMS(Table2f+2g)'!H$6</f>
        <v>0</v>
      </c>
      <c r="F7" s="91">
        <f>'PMS(Table1c) '!F7*'PMS(Table2f+2g)'!C$6*'PMS(Table2f+2g)'!F$6</f>
        <v>0</v>
      </c>
      <c r="G7" s="91">
        <f>'PMS(Table1c) '!G7*'PMS(Table2f+2g)'!D$6*'PMS(Table2f+2g)'!G$6</f>
        <v>0</v>
      </c>
      <c r="H7" s="91">
        <f>'PMS(Table1c) '!H7*'PMS(Table2f+2g)'!E$6*'PMS(Table2f+2g)'!H$6</f>
        <v>0</v>
      </c>
      <c r="I7" s="93">
        <f>'PMS(Table1c) '!I7*'PMS(Table2f+2g)'!C$6*'PMS(Table2f+2g)'!F$6</f>
        <v>0</v>
      </c>
      <c r="J7" s="93">
        <f>'PMS(Table1c) '!J7*'PMS(Table2f+2g)'!D$6*'PMS(Table2f+2g)'!G$6</f>
        <v>0</v>
      </c>
      <c r="K7" s="93">
        <f>'PMS(Table1c) '!K7*'PMS(Table2f+2g)'!E$6*'PMS(Table2f+2g)'!H$6</f>
        <v>0</v>
      </c>
      <c r="L7" s="93">
        <f t="shared" ref="L7:L10" si="0">SUM(C7:K7)</f>
        <v>0</v>
      </c>
    </row>
    <row r="8" spans="2:12" s="6" customFormat="1" ht="18.600000000000001" customHeight="1" x14ac:dyDescent="0.15">
      <c r="B8" s="97" t="s">
        <v>127</v>
      </c>
      <c r="C8" s="91">
        <f>'PMS(Table1c) '!C8*'PMS(Table2f+2g)'!C$6*'PMS(Table2f+2g)'!F$6</f>
        <v>0</v>
      </c>
      <c r="D8" s="91">
        <f>'PMS(Table1c) '!D8*'PMS(Table2f+2g)'!D$6*'PMS(Table2f+2g)'!G$6</f>
        <v>0</v>
      </c>
      <c r="E8" s="91">
        <f>'PMS(Table1c) '!E8*'PMS(Table2f+2g)'!E$6*'PMS(Table2f+2g)'!H$6</f>
        <v>0</v>
      </c>
      <c r="F8" s="91">
        <f>'PMS(Table1c) '!F8*'PMS(Table2f+2g)'!C$6*'PMS(Table2f+2g)'!F$6</f>
        <v>0</v>
      </c>
      <c r="G8" s="91">
        <f>'PMS(Table1c) '!G8*'PMS(Table2f+2g)'!D$6*'PMS(Table2f+2g)'!G$6</f>
        <v>0</v>
      </c>
      <c r="H8" s="91">
        <f>'PMS(Table1c) '!H8*'PMS(Table2f+2g)'!E$6*'PMS(Table2f+2g)'!H$6</f>
        <v>0</v>
      </c>
      <c r="I8" s="93">
        <f>'PMS(Table1c) '!I8*'PMS(Table2f+2g)'!C$6*'PMS(Table2f+2g)'!F$6</f>
        <v>0</v>
      </c>
      <c r="J8" s="93">
        <f>'PMS(Table1c) '!J8*'PMS(Table2f+2g)'!D$6*'PMS(Table2f+2g)'!G$6</f>
        <v>0</v>
      </c>
      <c r="K8" s="93">
        <f>'PMS(Table1c) '!K8*'PMS(Table2f+2g)'!E$6*'PMS(Table2f+2g)'!H$6</f>
        <v>0</v>
      </c>
      <c r="L8" s="93">
        <f t="shared" si="0"/>
        <v>0</v>
      </c>
    </row>
    <row r="9" spans="2:12" s="6" customFormat="1" ht="18.600000000000001" customHeight="1" x14ac:dyDescent="0.15">
      <c r="B9" s="97" t="s">
        <v>128</v>
      </c>
      <c r="C9" s="91">
        <f>'PMS(Table1c) '!C9*'PMS(Table2f+2g)'!C$6*'PMS(Table2f+2g)'!F$6</f>
        <v>0</v>
      </c>
      <c r="D9" s="91">
        <f>'PMS(Table1c) '!D9*'PMS(Table2f+2g)'!D$6*'PMS(Table2f+2g)'!G$6</f>
        <v>0</v>
      </c>
      <c r="E9" s="91">
        <f>'PMS(Table1c) '!E9*'PMS(Table2f+2g)'!E$6*'PMS(Table2f+2g)'!H$6</f>
        <v>0</v>
      </c>
      <c r="F9" s="91">
        <f>'PMS(Table1c) '!F9*'PMS(Table2f+2g)'!C$6*'PMS(Table2f+2g)'!F$6</f>
        <v>0</v>
      </c>
      <c r="G9" s="91">
        <f>'PMS(Table1c) '!G9*'PMS(Table2f+2g)'!D$6*'PMS(Table2f+2g)'!G$6</f>
        <v>0</v>
      </c>
      <c r="H9" s="91">
        <f>'PMS(Table1c) '!H9*'PMS(Table2f+2g)'!E$6*'PMS(Table2f+2g)'!H$6</f>
        <v>0</v>
      </c>
      <c r="I9" s="93">
        <f>'PMS(Table1c) '!I9*'PMS(Table2f+2g)'!C$6*'PMS(Table2f+2g)'!F$6</f>
        <v>0</v>
      </c>
      <c r="J9" s="93">
        <f>'PMS(Table1c) '!J9*'PMS(Table2f+2g)'!D$6*'PMS(Table2f+2g)'!G$6</f>
        <v>0</v>
      </c>
      <c r="K9" s="93">
        <f>'PMS(Table1c) '!K9*'PMS(Table2f+2g)'!E$6*'PMS(Table2f+2g)'!H$6</f>
        <v>0</v>
      </c>
      <c r="L9" s="93">
        <f t="shared" si="0"/>
        <v>0</v>
      </c>
    </row>
    <row r="10" spans="2:12" s="6" customFormat="1" ht="18.600000000000001" customHeight="1" x14ac:dyDescent="0.15">
      <c r="B10" s="97" t="s">
        <v>129</v>
      </c>
      <c r="C10" s="91">
        <f>'PMS(Table1c) '!C10*'PMS(Table2f+2g)'!C$6*'PMS(Table2f+2g)'!F$6</f>
        <v>0</v>
      </c>
      <c r="D10" s="91">
        <f>'PMS(Table1c) '!D10*'PMS(Table2f+2g)'!D$6*'PMS(Table2f+2g)'!G$6</f>
        <v>0</v>
      </c>
      <c r="E10" s="91">
        <f>'PMS(Table1c) '!E10*'PMS(Table2f+2g)'!E$6*'PMS(Table2f+2g)'!H$6</f>
        <v>0</v>
      </c>
      <c r="F10" s="91">
        <f>'PMS(Table1c) '!F10*'PMS(Table2f+2g)'!C$6*'PMS(Table2f+2g)'!F$6</f>
        <v>0</v>
      </c>
      <c r="G10" s="91">
        <f>'PMS(Table1c) '!G10*'PMS(Table2f+2g)'!D$6*'PMS(Table2f+2g)'!G$6</f>
        <v>0</v>
      </c>
      <c r="H10" s="91">
        <f>'PMS(Table1c) '!H10*'PMS(Table2f+2g)'!E$6*'PMS(Table2f+2g)'!H$6</f>
        <v>0</v>
      </c>
      <c r="I10" s="93">
        <f>'PMS(Table1c) '!I10*'PMS(Table2f+2g)'!C$6*'PMS(Table2f+2g)'!F$6</f>
        <v>0</v>
      </c>
      <c r="J10" s="93">
        <f>'PMS(Table1c) '!J10*'PMS(Table2f+2g)'!D$6*'PMS(Table2f+2g)'!G$6</f>
        <v>0</v>
      </c>
      <c r="K10" s="93">
        <f>'PMS(Table1c) '!K10*'PMS(Table2f+2g)'!E$6*'PMS(Table2f+2g)'!H$6</f>
        <v>0</v>
      </c>
      <c r="L10" s="93">
        <f t="shared" si="0"/>
        <v>0</v>
      </c>
    </row>
    <row r="11" spans="2:12" ht="22.9" customHeight="1" x14ac:dyDescent="0.15"/>
    <row r="12" spans="2:12" ht="15" x14ac:dyDescent="0.15">
      <c r="B12" s="95" t="s">
        <v>365</v>
      </c>
    </row>
    <row r="14" spans="2:12" ht="30" x14ac:dyDescent="0.15">
      <c r="B14" s="87" t="s">
        <v>125</v>
      </c>
      <c r="C14" s="87" t="s">
        <v>121</v>
      </c>
      <c r="D14" s="87"/>
      <c r="E14" s="88"/>
      <c r="F14" s="87" t="s">
        <v>68</v>
      </c>
      <c r="G14" s="87"/>
      <c r="H14" s="89"/>
      <c r="I14" s="89" t="s">
        <v>126</v>
      </c>
      <c r="J14" s="89"/>
      <c r="K14" s="89"/>
      <c r="L14" s="89"/>
    </row>
    <row r="15" spans="2:12" ht="15" x14ac:dyDescent="0.15">
      <c r="B15" s="87" t="s">
        <v>124</v>
      </c>
      <c r="C15" s="87" t="s">
        <v>121</v>
      </c>
      <c r="D15" s="87" t="s">
        <v>68</v>
      </c>
      <c r="E15" s="88" t="s">
        <v>123</v>
      </c>
      <c r="F15" s="87" t="s">
        <v>121</v>
      </c>
      <c r="G15" s="87" t="s">
        <v>68</v>
      </c>
      <c r="H15" s="88" t="s">
        <v>123</v>
      </c>
      <c r="I15" s="87" t="s">
        <v>121</v>
      </c>
      <c r="J15" s="87" t="s">
        <v>68</v>
      </c>
      <c r="K15" s="88" t="s">
        <v>123</v>
      </c>
      <c r="L15" s="89" t="s">
        <v>275</v>
      </c>
    </row>
    <row r="16" spans="2:12" ht="15" x14ac:dyDescent="0.15">
      <c r="B16" s="97" t="s">
        <v>74</v>
      </c>
      <c r="C16" s="91">
        <f>'PMS(Table1c) '!$C16*'PMS(Table1c) '!$D16*'PMS(Table1c) '!C$27*'PMS(Table2f+2g)'!F$6*'PMS(Table2f+2g)'!C$6</f>
        <v>0</v>
      </c>
      <c r="D16" s="91">
        <f>'PMS(Table1c) '!$C16*'PMS(Table1c) '!$D16*'PMS(Table1c) '!D$27*'PMS(Table2f+2g)'!G$6*'PMS(Table2f+2g)'!D$6</f>
        <v>0</v>
      </c>
      <c r="E16" s="91">
        <f>'PMS(Table1c) '!$C16*'PMS(Table1c) '!$D16*'PMS(Table1c) '!E$27*'PMS(Table2f+2g)'!H$6*'PMS(Table2f+2g)'!E$6</f>
        <v>0</v>
      </c>
      <c r="F16" s="91">
        <f>'PMS(Table1c) '!$E16*'PMS(Table1c) '!$F16*'PMS(Table1c) '!F$27*'PMS(Table2f+2g)'!F$6*'PMS(Table2f+2g)'!C$6</f>
        <v>0</v>
      </c>
      <c r="G16" s="91">
        <f>'PMS(Table1c) '!$E16*'PMS(Table1c) '!$F16*'PMS(Table1c) '!G$27*'PMS(Table2f+2g)'!G$6*'PMS(Table2f+2g)'!D$6</f>
        <v>0</v>
      </c>
      <c r="H16" s="91">
        <f>'PMS(Table1c) '!$E16*'PMS(Table1c) '!$F16*'PMS(Table1c) '!H$27*'PMS(Table2f+2g)'!H$6*'PMS(Table2f+2g)'!E$6</f>
        <v>0</v>
      </c>
      <c r="I16" s="91">
        <f>'PMS(Table1c) '!$G16*'PMS(Table1c) '!$H16*'PMS(Table1c) '!I$27*'PMS(Table2f+2g)'!F$6*'PMS(Table2f+2g)'!C$6</f>
        <v>0</v>
      </c>
      <c r="J16" s="91">
        <f>'PMS(Table1c) '!$G16*'PMS(Table1c) '!$H16*'PMS(Table1c) '!J$27*'PMS(Table2f+2g)'!G$6*'PMS(Table2f+2g)'!D$6</f>
        <v>0</v>
      </c>
      <c r="K16" s="91">
        <f>'PMS(Table1c) '!$G16*'PMS(Table1c) '!$H16*'PMS(Table1c) '!K$27*'PMS(Table2f+2g)'!H$6*'PMS(Table2f+2g)'!E$6</f>
        <v>0</v>
      </c>
      <c r="L16" s="93">
        <f>SUM(C16:K16)</f>
        <v>0</v>
      </c>
    </row>
    <row r="17" spans="2:12" ht="15" x14ac:dyDescent="0.15">
      <c r="B17" s="97" t="s">
        <v>78</v>
      </c>
      <c r="C17" s="91">
        <f>'PMS(Table1c) '!$C17*'PMS(Table1c) '!$D17*'PMS(Table1c) '!C$27*'PMS(Table2f+2g)'!F$6*'PMS(Table2f+2g)'!C$6</f>
        <v>0</v>
      </c>
      <c r="D17" s="91">
        <f>'PMS(Table1c) '!$C17*'PMS(Table1c) '!$D17*'PMS(Table1c) '!D$27*'PMS(Table2f+2g)'!G$6*'PMS(Table2f+2g)'!D$6</f>
        <v>0</v>
      </c>
      <c r="E17" s="91">
        <f>'PMS(Table1c) '!$C17*'PMS(Table1c) '!$D17*'PMS(Table1c) '!E$27*'PMS(Table2f+2g)'!H$6*'PMS(Table2f+2g)'!E$6</f>
        <v>0</v>
      </c>
      <c r="F17" s="91">
        <f>'PMS(Table1c) '!$E17*'PMS(Table1c) '!$F17*'PMS(Table1c) '!F$27*'PMS(Table2f+2g)'!F$6*'PMS(Table2f+2g)'!C$6</f>
        <v>0</v>
      </c>
      <c r="G17" s="91">
        <f>'PMS(Table1c) '!$E17*'PMS(Table1c) '!$F17*'PMS(Table1c) '!G$27*'PMS(Table2f+2g)'!G$6*'PMS(Table2f+2g)'!D$6</f>
        <v>0</v>
      </c>
      <c r="H17" s="91">
        <f>'PMS(Table1c) '!$E17*'PMS(Table1c) '!$F17*'PMS(Table1c) '!H$27*'PMS(Table2f+2g)'!H$6*'PMS(Table2f+2g)'!E$6</f>
        <v>0</v>
      </c>
      <c r="I17" s="91">
        <f>'PMS(Table1c) '!$G17*'PMS(Table1c) '!$H17*'PMS(Table1c) '!I$27*'PMS(Table2f+2g)'!F$6*'PMS(Table2f+2g)'!C$6</f>
        <v>0</v>
      </c>
      <c r="J17" s="91">
        <f>'PMS(Table1c) '!$G17*'PMS(Table1c) '!$H17*'PMS(Table1c) '!J$27*'PMS(Table2f+2g)'!G$6*'PMS(Table2f+2g)'!D$6</f>
        <v>0</v>
      </c>
      <c r="K17" s="91">
        <f>'PMS(Table1c) '!$G17*'PMS(Table1c) '!$H17*'PMS(Table1c) '!K$27*'PMS(Table2f+2g)'!H$6*'PMS(Table2f+2g)'!E$6</f>
        <v>0</v>
      </c>
      <c r="L17" s="93">
        <f t="shared" ref="L17:L20" si="1">SUM(C17:K17)</f>
        <v>0</v>
      </c>
    </row>
    <row r="18" spans="2:12" ht="15" x14ac:dyDescent="0.15">
      <c r="B18" s="97" t="s">
        <v>127</v>
      </c>
      <c r="C18" s="91">
        <f>'PMS(Table1c) '!$C18*'PMS(Table1c) '!$D18*'PMS(Table1c) '!C$27*'PMS(Table2f+2g)'!F$6*'PMS(Table2f+2g)'!C$6</f>
        <v>0</v>
      </c>
      <c r="D18" s="91">
        <f>'PMS(Table1c) '!$C18*'PMS(Table1c) '!$D18*'PMS(Table1c) '!D$27*'PMS(Table2f+2g)'!G$6*'PMS(Table2f+2g)'!D$6</f>
        <v>0</v>
      </c>
      <c r="E18" s="91">
        <f>'PMS(Table1c) '!$C18*'PMS(Table1c) '!$D18*'PMS(Table1c) '!E$27*'PMS(Table2f+2g)'!H$6*'PMS(Table2f+2g)'!E$6</f>
        <v>0</v>
      </c>
      <c r="F18" s="91">
        <f>'PMS(Table1c) '!$E18*'PMS(Table1c) '!$F18*'PMS(Table1c) '!F$27*'PMS(Table2f+2g)'!F$6*'PMS(Table2f+2g)'!C$6</f>
        <v>0</v>
      </c>
      <c r="G18" s="91">
        <f>'PMS(Table1c) '!$E18*'PMS(Table1c) '!$F18*'PMS(Table1c) '!G$27*'PMS(Table2f+2g)'!G$6*'PMS(Table2f+2g)'!D$6</f>
        <v>0</v>
      </c>
      <c r="H18" s="91">
        <f>'PMS(Table1c) '!$E18*'PMS(Table1c) '!$F18*'PMS(Table1c) '!H$27*'PMS(Table2f+2g)'!H$6*'PMS(Table2f+2g)'!E$6</f>
        <v>0</v>
      </c>
      <c r="I18" s="91">
        <f>'PMS(Table1c) '!$G18*'PMS(Table1c) '!$H18*'PMS(Table1c) '!I$27*'PMS(Table2f+2g)'!F$6*'PMS(Table2f+2g)'!C$6</f>
        <v>0</v>
      </c>
      <c r="J18" s="91">
        <f>'PMS(Table1c) '!$G18*'PMS(Table1c) '!$H18*'PMS(Table1c) '!J$27*'PMS(Table2f+2g)'!G$6*'PMS(Table2f+2g)'!D$6</f>
        <v>0</v>
      </c>
      <c r="K18" s="91">
        <f>'PMS(Table1c) '!$G18*'PMS(Table1c) '!$H18*'PMS(Table1c) '!K$27*'PMS(Table2f+2g)'!H$6*'PMS(Table2f+2g)'!E$6</f>
        <v>0</v>
      </c>
      <c r="L18" s="93">
        <f t="shared" si="1"/>
        <v>0</v>
      </c>
    </row>
    <row r="19" spans="2:12" ht="15" x14ac:dyDescent="0.15">
      <c r="B19" s="97" t="s">
        <v>128</v>
      </c>
      <c r="C19" s="91">
        <f>'PMS(Table1c) '!$C19*'PMS(Table1c) '!$D19*'PMS(Table1c) '!C$27*'PMS(Table2f+2g)'!F$6*'PMS(Table2f+2g)'!C$6</f>
        <v>0</v>
      </c>
      <c r="D19" s="91">
        <f>'PMS(Table1c) '!$C19*'PMS(Table1c) '!$D19*'PMS(Table1c) '!D$27*'PMS(Table2f+2g)'!G$6*'PMS(Table2f+2g)'!D$6</f>
        <v>0</v>
      </c>
      <c r="E19" s="91">
        <f>'PMS(Table1c) '!$C19*'PMS(Table1c) '!$D19*'PMS(Table1c) '!E$27*'PMS(Table2f+2g)'!H$6*'PMS(Table2f+2g)'!E$6</f>
        <v>0</v>
      </c>
      <c r="F19" s="91">
        <f>'PMS(Table1c) '!$E19*'PMS(Table1c) '!$F19*'PMS(Table1c) '!F$27*'PMS(Table2f+2g)'!F$6*'PMS(Table2f+2g)'!C$6</f>
        <v>0</v>
      </c>
      <c r="G19" s="91">
        <f>'PMS(Table1c) '!$E19*'PMS(Table1c) '!$F19*'PMS(Table1c) '!G$27*'PMS(Table2f+2g)'!G$6*'PMS(Table2f+2g)'!D$6</f>
        <v>0</v>
      </c>
      <c r="H19" s="91">
        <f>'PMS(Table1c) '!$E19*'PMS(Table1c) '!$F19*'PMS(Table1c) '!H$27*'PMS(Table2f+2g)'!H$6*'PMS(Table2f+2g)'!E$6</f>
        <v>0</v>
      </c>
      <c r="I19" s="91">
        <f>'PMS(Table1c) '!$G19*'PMS(Table1c) '!$H19*'PMS(Table1c) '!I$27*'PMS(Table2f+2g)'!F$6*'PMS(Table2f+2g)'!C$6</f>
        <v>0</v>
      </c>
      <c r="J19" s="91">
        <f>'PMS(Table1c) '!$G19*'PMS(Table1c) '!$H19*'PMS(Table1c) '!J$27*'PMS(Table2f+2g)'!G$6*'PMS(Table2f+2g)'!D$6</f>
        <v>0</v>
      </c>
      <c r="K19" s="91">
        <f>'PMS(Table1c) '!$G19*'PMS(Table1c) '!$H19*'PMS(Table1c) '!K$27*'PMS(Table2f+2g)'!H$6*'PMS(Table2f+2g)'!E$6</f>
        <v>0</v>
      </c>
      <c r="L19" s="93">
        <f t="shared" si="1"/>
        <v>0</v>
      </c>
    </row>
    <row r="20" spans="2:12" ht="15" x14ac:dyDescent="0.15">
      <c r="B20" s="97" t="s">
        <v>129</v>
      </c>
      <c r="C20" s="91">
        <f>'PMS(Table1c) '!$C20*'PMS(Table1c) '!$D20*'PMS(Table1c) '!C$27*'PMS(Table2f+2g)'!F$6*'PMS(Table2f+2g)'!C$6</f>
        <v>0</v>
      </c>
      <c r="D20" s="91">
        <f>'PMS(Table1c) '!$C20*'PMS(Table1c) '!$D20*'PMS(Table1c) '!D$27*'PMS(Table2f+2g)'!G$6*'PMS(Table2f+2g)'!D$6</f>
        <v>0</v>
      </c>
      <c r="E20" s="91">
        <f>'PMS(Table1c) '!$C20*'PMS(Table1c) '!$D20*'PMS(Table1c) '!E$27*'PMS(Table2f+2g)'!H$6*'PMS(Table2f+2g)'!E$6</f>
        <v>0</v>
      </c>
      <c r="F20" s="91">
        <f>'PMS(Table1c) '!$E20*'PMS(Table1c) '!$F20*'PMS(Table1c) '!F$27*'PMS(Table2f+2g)'!F$6*'PMS(Table2f+2g)'!C$6</f>
        <v>0</v>
      </c>
      <c r="G20" s="91">
        <f>'PMS(Table1c) '!$E20*'PMS(Table1c) '!$F20*'PMS(Table1c) '!G$27*'PMS(Table2f+2g)'!G$6*'PMS(Table2f+2g)'!D$6</f>
        <v>0</v>
      </c>
      <c r="H20" s="91">
        <f>'PMS(Table1c) '!$E20*'PMS(Table1c) '!$F20*'PMS(Table1c) '!H$27*'PMS(Table2f+2g)'!H$6*'PMS(Table2f+2g)'!E$6</f>
        <v>0</v>
      </c>
      <c r="I20" s="91">
        <f>'PMS(Table1c) '!$G20*'PMS(Table1c) '!$H20*'PMS(Table1c) '!I$27*'PMS(Table2f+2g)'!F$6*'PMS(Table2f+2g)'!C$6</f>
        <v>0</v>
      </c>
      <c r="J20" s="91">
        <f>'PMS(Table1c) '!$G20*'PMS(Table1c) '!$H20*'PMS(Table1c) '!J$27*'PMS(Table2f+2g)'!G$6*'PMS(Table2f+2g)'!D$6</f>
        <v>0</v>
      </c>
      <c r="K20" s="91">
        <f>'PMS(Table1c) '!$G20*'PMS(Table1c) '!$H20*'PMS(Table1c) '!K$27*'PMS(Table2f+2g)'!H$6*'PMS(Table2f+2g)'!E$6</f>
        <v>0</v>
      </c>
      <c r="L20" s="93">
        <f t="shared" si="1"/>
        <v>0</v>
      </c>
    </row>
  </sheetData>
  <phoneticPr fontId="2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A24C-BB70-4973-B06E-F5CFCB8FA462}">
  <sheetPr>
    <tabColor theme="3" tint="0.39997558519241921"/>
  </sheetPr>
  <dimension ref="B2:K66"/>
  <sheetViews>
    <sheetView zoomScale="90" zoomScaleNormal="90" workbookViewId="0"/>
  </sheetViews>
  <sheetFormatPr defaultColWidth="8.875" defaultRowHeight="13.5" x14ac:dyDescent="0.15"/>
  <cols>
    <col min="1" max="1" width="8.875" style="81"/>
    <col min="2" max="2" width="15.5" style="81" customWidth="1"/>
    <col min="3" max="5" width="11.5" style="82" customWidth="1"/>
    <col min="6" max="6" width="13.125" style="82" bestFit="1" customWidth="1"/>
    <col min="7" max="7" width="11.625" style="82" customWidth="1"/>
    <col min="8" max="8" width="8.625" style="81" customWidth="1"/>
    <col min="9" max="11" width="10.375" style="81" customWidth="1"/>
    <col min="12" max="14" width="7.875" style="81" customWidth="1"/>
    <col min="15" max="16384" width="8.875" style="81"/>
  </cols>
  <sheetData>
    <row r="2" spans="2:8" ht="15" x14ac:dyDescent="0.15">
      <c r="B2" s="95" t="s">
        <v>331</v>
      </c>
    </row>
    <row r="3" spans="2:8" s="6" customFormat="1" ht="14.25" x14ac:dyDescent="0.15"/>
    <row r="4" spans="2:8" s="6" customFormat="1" ht="30" customHeight="1" x14ac:dyDescent="0.15">
      <c r="B4" s="87" t="s">
        <v>138</v>
      </c>
      <c r="C4" s="194" t="s">
        <v>330</v>
      </c>
      <c r="D4" s="195"/>
      <c r="E4" s="196"/>
      <c r="F4" s="194" t="s">
        <v>329</v>
      </c>
      <c r="G4" s="195"/>
      <c r="H4" s="196"/>
    </row>
    <row r="5" spans="2:8" s="6" customFormat="1" ht="30" x14ac:dyDescent="0.15">
      <c r="B5" s="87" t="s">
        <v>137</v>
      </c>
      <c r="C5" s="90" t="s">
        <v>121</v>
      </c>
      <c r="D5" s="90" t="s">
        <v>68</v>
      </c>
      <c r="E5" s="90" t="s">
        <v>139</v>
      </c>
      <c r="F5" s="90" t="s">
        <v>121</v>
      </c>
      <c r="G5" s="90" t="s">
        <v>68</v>
      </c>
      <c r="H5" s="87" t="s">
        <v>139</v>
      </c>
    </row>
    <row r="6" spans="2:8" s="6" customFormat="1" ht="18.600000000000001" customHeight="1" x14ac:dyDescent="0.15">
      <c r="B6" s="97" t="s">
        <v>74</v>
      </c>
      <c r="C6" s="91">
        <f>'PMS(Table1d)'!C6*'PMS(Table2f+2g)'!$C$12</f>
        <v>0</v>
      </c>
      <c r="D6" s="91">
        <f>'PMS(Table1d)'!D6*'PMS(Table2f+2g)'!$C$12</f>
        <v>0</v>
      </c>
      <c r="E6" s="91">
        <f>'PMS(Table1d)'!E6*'PMS(Table2f+2g)'!$C$12</f>
        <v>0</v>
      </c>
      <c r="F6" s="91">
        <f>'PMS(Table1d)'!F6*'PMS(Table2f+2g)'!$D$12</f>
        <v>0</v>
      </c>
      <c r="G6" s="91">
        <f>'PMS(Table1d)'!G6*'PMS(Table2f+2g)'!$D$12</f>
        <v>0</v>
      </c>
      <c r="H6" s="91">
        <f>'PMS(Table1d)'!H6*'PMS(Table2f+2g)'!$D$12</f>
        <v>0</v>
      </c>
    </row>
    <row r="7" spans="2:8" s="6" customFormat="1" ht="18.600000000000001" customHeight="1" x14ac:dyDescent="0.15">
      <c r="B7" s="97" t="s">
        <v>78</v>
      </c>
      <c r="C7" s="91">
        <f>'PMS(Table1d)'!C7*'PMS(Table2f+2g)'!$C$12</f>
        <v>0</v>
      </c>
      <c r="D7" s="91">
        <f>'PMS(Table1d)'!D7*'PMS(Table2f+2g)'!$C$12</f>
        <v>0</v>
      </c>
      <c r="E7" s="91">
        <f>'PMS(Table1d)'!E7*'PMS(Table2f+2g)'!$C$12</f>
        <v>0</v>
      </c>
      <c r="F7" s="91">
        <f>'PMS(Table1d)'!F7*'PMS(Table2f+2g)'!$D$12</f>
        <v>0</v>
      </c>
      <c r="G7" s="91">
        <f>'PMS(Table1d)'!G7*'PMS(Table2f+2g)'!$D$12</f>
        <v>0</v>
      </c>
      <c r="H7" s="91">
        <f>'PMS(Table1d)'!H7*'PMS(Table2f+2g)'!$D$12</f>
        <v>0</v>
      </c>
    </row>
    <row r="8" spans="2:8" s="6" customFormat="1" ht="18.600000000000001" customHeight="1" x14ac:dyDescent="0.15">
      <c r="B8" s="97" t="s">
        <v>127</v>
      </c>
      <c r="C8" s="91">
        <f>'PMS(Table1d)'!C8*'PMS(Table2f+2g)'!$C$12</f>
        <v>0</v>
      </c>
      <c r="D8" s="91">
        <f>'PMS(Table1d)'!D8*'PMS(Table2f+2g)'!$C$12</f>
        <v>0</v>
      </c>
      <c r="E8" s="91">
        <f>'PMS(Table1d)'!E8*'PMS(Table2f+2g)'!$C$12</f>
        <v>0</v>
      </c>
      <c r="F8" s="91">
        <f>'PMS(Table1d)'!F8*'PMS(Table2f+2g)'!$D$12</f>
        <v>0</v>
      </c>
      <c r="G8" s="91">
        <f>'PMS(Table1d)'!G8*'PMS(Table2f+2g)'!$D$12</f>
        <v>0</v>
      </c>
      <c r="H8" s="91">
        <f>'PMS(Table1d)'!H8*'PMS(Table2f+2g)'!$D$12</f>
        <v>0</v>
      </c>
    </row>
    <row r="9" spans="2:8" s="6" customFormat="1" ht="18.600000000000001" customHeight="1" x14ac:dyDescent="0.15">
      <c r="B9" s="97" t="s">
        <v>128</v>
      </c>
      <c r="C9" s="91">
        <f>'PMS(Table1d)'!C9*'PMS(Table2f+2g)'!$C$12</f>
        <v>0</v>
      </c>
      <c r="D9" s="91">
        <f>'PMS(Table1d)'!D9*'PMS(Table2f+2g)'!$C$12</f>
        <v>0</v>
      </c>
      <c r="E9" s="91">
        <f>'PMS(Table1d)'!E9*'PMS(Table2f+2g)'!$C$12</f>
        <v>0</v>
      </c>
      <c r="F9" s="91">
        <f>'PMS(Table1d)'!F9*'PMS(Table2f+2g)'!$D$12</f>
        <v>0</v>
      </c>
      <c r="G9" s="91">
        <f>'PMS(Table1d)'!G9*'PMS(Table2f+2g)'!$D$12</f>
        <v>0</v>
      </c>
      <c r="H9" s="91">
        <f>'PMS(Table1d)'!H9*'PMS(Table2f+2g)'!$D$12</f>
        <v>0</v>
      </c>
    </row>
    <row r="10" spans="2:8" s="6" customFormat="1" ht="18.600000000000001" customHeight="1" x14ac:dyDescent="0.15">
      <c r="B10" s="97" t="s">
        <v>129</v>
      </c>
      <c r="C10" s="91">
        <f>'PMS(Table1d)'!C10*'PMS(Table2f+2g)'!$C$12</f>
        <v>0</v>
      </c>
      <c r="D10" s="91">
        <f>'PMS(Table1d)'!D10*'PMS(Table2f+2g)'!$C$12</f>
        <v>0</v>
      </c>
      <c r="E10" s="91">
        <f>'PMS(Table1d)'!E10*'PMS(Table2f+2g)'!$C$12</f>
        <v>0</v>
      </c>
      <c r="F10" s="91">
        <f>'PMS(Table1d)'!F10*'PMS(Table2f+2g)'!$D$12</f>
        <v>0</v>
      </c>
      <c r="G10" s="91">
        <f>'PMS(Table1d)'!G10*'PMS(Table2f+2g)'!$D$12</f>
        <v>0</v>
      </c>
      <c r="H10" s="91">
        <f>'PMS(Table1d)'!H10*'PMS(Table2f+2g)'!$D$12</f>
        <v>0</v>
      </c>
    </row>
    <row r="11" spans="2:8" ht="22.9" customHeight="1" x14ac:dyDescent="0.15">
      <c r="G11" s="81"/>
    </row>
    <row r="12" spans="2:8" ht="15" x14ac:dyDescent="0.15">
      <c r="B12" s="95" t="s">
        <v>332</v>
      </c>
      <c r="G12" s="81"/>
    </row>
    <row r="13" spans="2:8" x14ac:dyDescent="0.15">
      <c r="G13" s="81"/>
    </row>
    <row r="14" spans="2:8" s="6" customFormat="1" ht="30" customHeight="1" x14ac:dyDescent="0.15">
      <c r="B14" s="87" t="s">
        <v>138</v>
      </c>
      <c r="C14" s="194" t="s">
        <v>330</v>
      </c>
      <c r="D14" s="195"/>
      <c r="E14" s="196"/>
      <c r="F14" s="194" t="s">
        <v>329</v>
      </c>
      <c r="G14" s="195"/>
      <c r="H14" s="196"/>
    </row>
    <row r="15" spans="2:8" s="6" customFormat="1" ht="30" x14ac:dyDescent="0.15">
      <c r="B15" s="87" t="s">
        <v>137</v>
      </c>
      <c r="C15" s="87" t="s">
        <v>271</v>
      </c>
      <c r="D15" s="90" t="s">
        <v>68</v>
      </c>
      <c r="E15" s="90" t="s">
        <v>333</v>
      </c>
      <c r="F15" s="87" t="s">
        <v>271</v>
      </c>
      <c r="G15" s="90" t="s">
        <v>68</v>
      </c>
      <c r="H15" s="87" t="s">
        <v>333</v>
      </c>
    </row>
    <row r="16" spans="2:8" ht="15" x14ac:dyDescent="0.15">
      <c r="B16" s="97" t="s">
        <v>74</v>
      </c>
      <c r="C16" s="91">
        <f>'PMS(Table1d)'!C16*'PMS(Table2f+2g)'!$E$12</f>
        <v>0</v>
      </c>
      <c r="D16" s="91">
        <f>'PMS(Table1d)'!D16*'PMS(Table2f+2g)'!$E$12</f>
        <v>0</v>
      </c>
      <c r="E16" s="91">
        <f>'PMS(Table1d)'!E16*'PMS(Table2f+2g)'!$E$12</f>
        <v>0</v>
      </c>
      <c r="F16" s="91">
        <f>'PMS(Table1d)'!F16*'PMS(Table2f+2g)'!$F$12</f>
        <v>0</v>
      </c>
      <c r="G16" s="91">
        <f>'PMS(Table1d)'!G16*'PMS(Table2f+2g)'!$F$12</f>
        <v>0</v>
      </c>
      <c r="H16" s="91">
        <f>'PMS(Table1d)'!H16*'PMS(Table2f+2g)'!$F$12</f>
        <v>0</v>
      </c>
    </row>
    <row r="17" spans="2:11" ht="15" x14ac:dyDescent="0.15">
      <c r="B17" s="97" t="s">
        <v>78</v>
      </c>
      <c r="C17" s="91">
        <f>'PMS(Table1d)'!C17*'PMS(Table2f+2g)'!$E$12</f>
        <v>0</v>
      </c>
      <c r="D17" s="91">
        <f>'PMS(Table1d)'!D17*'PMS(Table2f+2g)'!$E$12</f>
        <v>0</v>
      </c>
      <c r="E17" s="91">
        <f>'PMS(Table1d)'!E17*'PMS(Table2f+2g)'!$E$12</f>
        <v>0</v>
      </c>
      <c r="F17" s="91">
        <f>'PMS(Table1d)'!F17*'PMS(Table2f+2g)'!$F$12</f>
        <v>0</v>
      </c>
      <c r="G17" s="91">
        <f>'PMS(Table1d)'!G17*'PMS(Table2f+2g)'!$F$12</f>
        <v>0</v>
      </c>
      <c r="H17" s="91">
        <f>'PMS(Table1d)'!H17*'PMS(Table2f+2g)'!$F$12</f>
        <v>0</v>
      </c>
    </row>
    <row r="18" spans="2:11" ht="15" x14ac:dyDescent="0.15">
      <c r="B18" s="97" t="s">
        <v>127</v>
      </c>
      <c r="C18" s="91">
        <f>'PMS(Table1d)'!C18*'PMS(Table2f+2g)'!$E$12</f>
        <v>0</v>
      </c>
      <c r="D18" s="91">
        <f>'PMS(Table1d)'!D18*'PMS(Table2f+2g)'!$E$12</f>
        <v>0</v>
      </c>
      <c r="E18" s="91">
        <f>'PMS(Table1d)'!E18*'PMS(Table2f+2g)'!$E$12</f>
        <v>0</v>
      </c>
      <c r="F18" s="91">
        <f>'PMS(Table1d)'!F18*'PMS(Table2f+2g)'!$F$12</f>
        <v>0</v>
      </c>
      <c r="G18" s="91">
        <f>'PMS(Table1d)'!G18*'PMS(Table2f+2g)'!$F$12</f>
        <v>0</v>
      </c>
      <c r="H18" s="91">
        <f>'PMS(Table1d)'!H18*'PMS(Table2f+2g)'!$F$12</f>
        <v>0</v>
      </c>
    </row>
    <row r="19" spans="2:11" ht="15" x14ac:dyDescent="0.15">
      <c r="B19" s="97" t="s">
        <v>128</v>
      </c>
      <c r="C19" s="91">
        <f>'PMS(Table1d)'!C19*'PMS(Table2f+2g)'!$E$12</f>
        <v>0</v>
      </c>
      <c r="D19" s="91">
        <f>'PMS(Table1d)'!D19*'PMS(Table2f+2g)'!$E$12</f>
        <v>0</v>
      </c>
      <c r="E19" s="91">
        <f>'PMS(Table1d)'!E19*'PMS(Table2f+2g)'!$E$12</f>
        <v>0</v>
      </c>
      <c r="F19" s="91">
        <f>'PMS(Table1d)'!F19*'PMS(Table2f+2g)'!$F$12</f>
        <v>0</v>
      </c>
      <c r="G19" s="91">
        <f>'PMS(Table1d)'!G19*'PMS(Table2f+2g)'!$F$12</f>
        <v>0</v>
      </c>
      <c r="H19" s="91">
        <f>'PMS(Table1d)'!H19*'PMS(Table2f+2g)'!$F$12</f>
        <v>0</v>
      </c>
    </row>
    <row r="20" spans="2:11" ht="15" x14ac:dyDescent="0.15">
      <c r="B20" s="97" t="s">
        <v>129</v>
      </c>
      <c r="C20" s="91">
        <f>'PMS(Table1d)'!C20*'PMS(Table2f+2g)'!$E$12</f>
        <v>0</v>
      </c>
      <c r="D20" s="91">
        <f>'PMS(Table1d)'!D20*'PMS(Table2f+2g)'!$E$12</f>
        <v>0</v>
      </c>
      <c r="E20" s="91">
        <f>'PMS(Table1d)'!E20*'PMS(Table2f+2g)'!$E$12</f>
        <v>0</v>
      </c>
      <c r="F20" s="91">
        <f>'PMS(Table1d)'!F20*'PMS(Table2f+2g)'!$F$12</f>
        <v>0</v>
      </c>
      <c r="G20" s="91">
        <f>'PMS(Table1d)'!G20*'PMS(Table2f+2g)'!$F$12</f>
        <v>0</v>
      </c>
      <c r="H20" s="91">
        <f>'PMS(Table1d)'!H20*'PMS(Table2f+2g)'!$F$12</f>
        <v>0</v>
      </c>
    </row>
    <row r="22" spans="2:11" ht="15" x14ac:dyDescent="0.15">
      <c r="B22" s="95" t="s">
        <v>346</v>
      </c>
    </row>
    <row r="24" spans="2:11" ht="15" x14ac:dyDescent="0.15">
      <c r="B24" s="87" t="s">
        <v>143</v>
      </c>
      <c r="C24" s="87" t="s">
        <v>271</v>
      </c>
      <c r="D24" s="87" t="s">
        <v>308</v>
      </c>
      <c r="E24" s="90" t="s">
        <v>310</v>
      </c>
      <c r="F24" s="192"/>
      <c r="G24" s="191"/>
      <c r="H24" s="191"/>
      <c r="I24" s="191"/>
      <c r="J24" s="191"/>
      <c r="K24" s="191"/>
    </row>
    <row r="25" spans="2:11" ht="15" x14ac:dyDescent="0.15">
      <c r="B25" s="97" t="s">
        <v>74</v>
      </c>
      <c r="C25" s="151" t="e">
        <f>'PMS(Table1d)'!C25*'PMS(Table1d)'!C44*'PMS(Table2f+2g)'!C$24*('PMS(Table1d)'!$C35*'PMS(Table2f+2g)'!$C$18+'PMS(Table1d)'!$D35*'PMS(Table2f+2g)'!$D$18)</f>
        <v>#DIV/0!</v>
      </c>
      <c r="D25" s="151">
        <f>'PMS(Table1d)'!D25*'PMS(Table1d)'!D44*'PMS(Table2f+2g)'!D$24*('PMS(Table1d)'!$E35*'PMS(Table2f+2g)'!$E$18+'PMS(Table1d)'!$F35*'PMS(Table2f+2g)'!$F$18)</f>
        <v>0</v>
      </c>
      <c r="E25" s="151">
        <f>'PMS(Table1d)'!E25*'PMS(Table1d)'!E44*'PMS(Table2f+2g)'!E$24*('PMS(Table1d)'!$G35*'PMS(Table2f+2g)'!$G$18+'PMS(Table1d)'!$H35*'PMS(Table2f+2g)'!$H$18)</f>
        <v>0</v>
      </c>
      <c r="F25" s="109"/>
      <c r="G25" s="105"/>
      <c r="H25" s="106"/>
      <c r="I25" s="106"/>
      <c r="J25" s="106"/>
      <c r="K25" s="106"/>
    </row>
    <row r="26" spans="2:11" ht="15" x14ac:dyDescent="0.15">
      <c r="B26" s="97" t="s">
        <v>78</v>
      </c>
      <c r="C26" s="151">
        <f>'PMS(Table1d)'!C26*'PMS(Table1d)'!C45*'PMS(Table2f+2g)'!C$24*('PMS(Table1d)'!$C36*'PMS(Table2f+2g)'!$C$18+'PMS(Table1d)'!$D36*'PMS(Table2f+2g)'!$D$18)</f>
        <v>0</v>
      </c>
      <c r="D26" s="151">
        <f>'PMS(Table1d)'!D26*'PMS(Table1d)'!D45*'PMS(Table2f+2g)'!D$24*('PMS(Table1d)'!$E36*'PMS(Table2f+2g)'!$E$18+'PMS(Table1d)'!$F36*'PMS(Table2f+2g)'!$F$18)</f>
        <v>0</v>
      </c>
      <c r="E26" s="151">
        <f>'PMS(Table1d)'!E26*'PMS(Table1d)'!E45*'PMS(Table2f+2g)'!E$24*('PMS(Table1d)'!$G36*'PMS(Table2f+2g)'!$G$18+'PMS(Table1d)'!$H36*'PMS(Table2f+2g)'!$H$18)</f>
        <v>0</v>
      </c>
      <c r="F26" s="109"/>
      <c r="G26" s="105"/>
      <c r="H26" s="106"/>
      <c r="I26" s="106"/>
      <c r="J26" s="106"/>
      <c r="K26" s="106"/>
    </row>
    <row r="27" spans="2:11" ht="15" x14ac:dyDescent="0.15">
      <c r="B27" s="97" t="s">
        <v>127</v>
      </c>
      <c r="C27" s="151">
        <f>'PMS(Table1d)'!C27*'PMS(Table1d)'!C46*'PMS(Table2f+2g)'!C$24*('PMS(Table1d)'!$C37*'PMS(Table2f+2g)'!$C$18+'PMS(Table1d)'!$D37*'PMS(Table2f+2g)'!$D$18)</f>
        <v>0</v>
      </c>
      <c r="D27" s="151">
        <f>'PMS(Table1d)'!D27*'PMS(Table1d)'!D46*'PMS(Table2f+2g)'!D$24*('PMS(Table1d)'!$E37*'PMS(Table2f+2g)'!$E$18+'PMS(Table1d)'!$F37*'PMS(Table2f+2g)'!$F$18)</f>
        <v>0</v>
      </c>
      <c r="E27" s="151">
        <f>'PMS(Table1d)'!E27*'PMS(Table1d)'!E46*'PMS(Table2f+2g)'!E$24*('PMS(Table1d)'!$G37*'PMS(Table2f+2g)'!$G$18+'PMS(Table1d)'!$H37*'PMS(Table2f+2g)'!$H$18)</f>
        <v>0</v>
      </c>
      <c r="F27" s="109"/>
      <c r="G27" s="105"/>
      <c r="H27" s="106"/>
      <c r="I27" s="106"/>
      <c r="J27" s="106"/>
      <c r="K27" s="106"/>
    </row>
    <row r="28" spans="2:11" ht="15" x14ac:dyDescent="0.15">
      <c r="B28" s="97" t="s">
        <v>128</v>
      </c>
      <c r="C28" s="151">
        <f>'PMS(Table1d)'!C28*'PMS(Table1d)'!C47*'PMS(Table2f+2g)'!C$24*('PMS(Table1d)'!$C38*'PMS(Table2f+2g)'!$C$18+'PMS(Table1d)'!$D38*'PMS(Table2f+2g)'!$D$18)</f>
        <v>0</v>
      </c>
      <c r="D28" s="151">
        <f>'PMS(Table1d)'!D28*'PMS(Table1d)'!D47*'PMS(Table2f+2g)'!D$24*('PMS(Table1d)'!$E38*'PMS(Table2f+2g)'!$E$18+'PMS(Table1d)'!$F38*'PMS(Table2f+2g)'!$F$18)</f>
        <v>0</v>
      </c>
      <c r="E28" s="151">
        <f>'PMS(Table1d)'!E28*'PMS(Table1d)'!E47*'PMS(Table2f+2g)'!E$24*('PMS(Table1d)'!$G38*'PMS(Table2f+2g)'!$G$18+'PMS(Table1d)'!$H38*'PMS(Table2f+2g)'!$H$18)</f>
        <v>0</v>
      </c>
      <c r="F28" s="109"/>
      <c r="G28" s="105"/>
      <c r="H28" s="106"/>
      <c r="I28" s="106"/>
      <c r="J28" s="106"/>
      <c r="K28" s="106"/>
    </row>
    <row r="29" spans="2:11" ht="15" x14ac:dyDescent="0.15">
      <c r="B29" s="97" t="s">
        <v>129</v>
      </c>
      <c r="C29" s="151">
        <f>'PMS(Table1d)'!C29*'PMS(Table1d)'!C48*'PMS(Table2f+2g)'!C$24*('PMS(Table1d)'!$C39*'PMS(Table2f+2g)'!$C$18+'PMS(Table1d)'!$D39*'PMS(Table2f+2g)'!$D$18)</f>
        <v>0</v>
      </c>
      <c r="D29" s="151">
        <f>'PMS(Table1d)'!D29*'PMS(Table1d)'!D48*'PMS(Table2f+2g)'!D$24*('PMS(Table1d)'!$E39*'PMS(Table2f+2g)'!$E$18+'PMS(Table1d)'!$F39*'PMS(Table2f+2g)'!$F$18)</f>
        <v>0</v>
      </c>
      <c r="E29" s="151">
        <f>'PMS(Table1d)'!E29*'PMS(Table1d)'!E48*'PMS(Table2f+2g)'!E$24*('PMS(Table1d)'!$G39*'PMS(Table2f+2g)'!$G$18+'PMS(Table1d)'!$H39*'PMS(Table2f+2g)'!$H$18)</f>
        <v>0</v>
      </c>
      <c r="F29" s="109"/>
      <c r="G29" s="105"/>
      <c r="H29" s="106"/>
      <c r="I29" s="106"/>
      <c r="J29" s="106"/>
      <c r="K29" s="106"/>
    </row>
    <row r="31" spans="2:11" ht="15" x14ac:dyDescent="0.15">
      <c r="B31" s="106" t="s">
        <v>334</v>
      </c>
    </row>
    <row r="33" spans="2:11" ht="30" customHeight="1" x14ac:dyDescent="0.15">
      <c r="B33" s="87" t="s">
        <v>138</v>
      </c>
      <c r="C33" s="193" t="s">
        <v>330</v>
      </c>
      <c r="D33" s="193"/>
      <c r="E33" s="193"/>
      <c r="F33" s="193"/>
      <c r="G33" s="193" t="s">
        <v>329</v>
      </c>
      <c r="H33" s="193"/>
      <c r="I33" s="193"/>
      <c r="J33" s="193"/>
    </row>
    <row r="34" spans="2:11" ht="15" x14ac:dyDescent="0.15">
      <c r="B34" s="87"/>
      <c r="C34" s="87" t="s">
        <v>335</v>
      </c>
      <c r="D34" s="89" t="s">
        <v>336</v>
      </c>
      <c r="E34" s="87" t="s">
        <v>337</v>
      </c>
      <c r="F34" s="87" t="s">
        <v>199</v>
      </c>
      <c r="G34" s="87" t="s">
        <v>335</v>
      </c>
      <c r="H34" s="87" t="s">
        <v>336</v>
      </c>
      <c r="I34" s="89" t="s">
        <v>337</v>
      </c>
      <c r="J34" s="89" t="s">
        <v>199</v>
      </c>
    </row>
    <row r="35" spans="2:11" ht="15" x14ac:dyDescent="0.15">
      <c r="B35" s="97" t="s">
        <v>74</v>
      </c>
      <c r="C35" s="152">
        <f>SUM(C6:E6)</f>
        <v>0</v>
      </c>
      <c r="D35" s="154">
        <f>SUM(C16:E16)</f>
        <v>0</v>
      </c>
      <c r="E35" s="152" t="e">
        <f>SUM(C25:E25)</f>
        <v>#DIV/0!</v>
      </c>
      <c r="F35" s="152" t="e">
        <f>SUM(C35:E35)</f>
        <v>#DIV/0!</v>
      </c>
      <c r="G35" s="152">
        <f>SUM(F6:H6)</f>
        <v>0</v>
      </c>
      <c r="H35" s="152">
        <f>SUM(F16:H16)</f>
        <v>0</v>
      </c>
      <c r="I35" s="154">
        <v>0</v>
      </c>
      <c r="J35" s="154">
        <f>SUM(G35:I35)</f>
        <v>0</v>
      </c>
    </row>
    <row r="36" spans="2:11" ht="15" x14ac:dyDescent="0.15">
      <c r="B36" s="97" t="s">
        <v>78</v>
      </c>
      <c r="C36" s="152">
        <f t="shared" ref="C36:C39" si="0">SUM(C7:E7)</f>
        <v>0</v>
      </c>
      <c r="D36" s="154">
        <f t="shared" ref="D36:D39" si="1">SUM(C17:E17)</f>
        <v>0</v>
      </c>
      <c r="E36" s="152">
        <f t="shared" ref="E36:E39" si="2">SUM(C26:E26)</f>
        <v>0</v>
      </c>
      <c r="F36" s="152">
        <f t="shared" ref="F36:F39" si="3">SUM(C36:E36)</f>
        <v>0</v>
      </c>
      <c r="G36" s="152">
        <f t="shared" ref="G36:G39" si="4">SUM(F7:H7)</f>
        <v>0</v>
      </c>
      <c r="H36" s="152">
        <f t="shared" ref="H36:H39" si="5">SUM(F17:H17)</f>
        <v>0</v>
      </c>
      <c r="I36" s="154">
        <v>0</v>
      </c>
      <c r="J36" s="154">
        <f t="shared" ref="J36:J39" si="6">SUM(G36:I36)</f>
        <v>0</v>
      </c>
    </row>
    <row r="37" spans="2:11" ht="15" x14ac:dyDescent="0.15">
      <c r="B37" s="97" t="s">
        <v>127</v>
      </c>
      <c r="C37" s="152">
        <f t="shared" si="0"/>
        <v>0</v>
      </c>
      <c r="D37" s="154">
        <f t="shared" si="1"/>
        <v>0</v>
      </c>
      <c r="E37" s="152">
        <f t="shared" si="2"/>
        <v>0</v>
      </c>
      <c r="F37" s="152">
        <f t="shared" si="3"/>
        <v>0</v>
      </c>
      <c r="G37" s="152">
        <f t="shared" si="4"/>
        <v>0</v>
      </c>
      <c r="H37" s="152">
        <f t="shared" si="5"/>
        <v>0</v>
      </c>
      <c r="I37" s="154">
        <v>0</v>
      </c>
      <c r="J37" s="154">
        <f t="shared" si="6"/>
        <v>0</v>
      </c>
    </row>
    <row r="38" spans="2:11" ht="15" x14ac:dyDescent="0.15">
      <c r="B38" s="97" t="s">
        <v>128</v>
      </c>
      <c r="C38" s="152">
        <f t="shared" si="0"/>
        <v>0</v>
      </c>
      <c r="D38" s="154">
        <f t="shared" si="1"/>
        <v>0</v>
      </c>
      <c r="E38" s="152">
        <f t="shared" si="2"/>
        <v>0</v>
      </c>
      <c r="F38" s="152">
        <f t="shared" si="3"/>
        <v>0</v>
      </c>
      <c r="G38" s="152">
        <f t="shared" si="4"/>
        <v>0</v>
      </c>
      <c r="H38" s="152">
        <f t="shared" si="5"/>
        <v>0</v>
      </c>
      <c r="I38" s="154">
        <v>0</v>
      </c>
      <c r="J38" s="154">
        <f t="shared" si="6"/>
        <v>0</v>
      </c>
    </row>
    <row r="39" spans="2:11" ht="15" x14ac:dyDescent="0.15">
      <c r="B39" s="97" t="s">
        <v>129</v>
      </c>
      <c r="C39" s="152">
        <f t="shared" si="0"/>
        <v>0</v>
      </c>
      <c r="D39" s="154">
        <f t="shared" si="1"/>
        <v>0</v>
      </c>
      <c r="E39" s="152">
        <f t="shared" si="2"/>
        <v>0</v>
      </c>
      <c r="F39" s="152">
        <f t="shared" si="3"/>
        <v>0</v>
      </c>
      <c r="G39" s="152">
        <f t="shared" si="4"/>
        <v>0</v>
      </c>
      <c r="H39" s="152">
        <f t="shared" si="5"/>
        <v>0</v>
      </c>
      <c r="I39" s="154">
        <v>0</v>
      </c>
      <c r="J39" s="154">
        <f t="shared" si="6"/>
        <v>0</v>
      </c>
    </row>
    <row r="41" spans="2:11" ht="15" x14ac:dyDescent="0.15">
      <c r="B41" s="106" t="s">
        <v>347</v>
      </c>
    </row>
    <row r="43" spans="2:11" ht="15" x14ac:dyDescent="0.15">
      <c r="B43" s="87"/>
      <c r="C43" s="90" t="s">
        <v>338</v>
      </c>
      <c r="D43" s="109"/>
      <c r="E43" s="105"/>
      <c r="F43" s="105"/>
      <c r="G43" s="105"/>
      <c r="H43" s="105"/>
      <c r="I43" s="105"/>
      <c r="J43" s="105"/>
      <c r="K43" s="107"/>
    </row>
    <row r="44" spans="2:11" ht="15" x14ac:dyDescent="0.15">
      <c r="B44" s="97" t="s">
        <v>74</v>
      </c>
      <c r="C44" s="104" t="e">
        <f>(F35*'PMS(calc_process)'!H$17+J35*'PMS(calc_process)'!H$18)*'PMS(calc_process)'!H$15*'PMS(calc_process)'!H$16</f>
        <v>#DIV/0!</v>
      </c>
      <c r="D44" s="109"/>
      <c r="E44" s="105"/>
      <c r="F44" s="105"/>
      <c r="G44" s="105"/>
      <c r="H44" s="105"/>
      <c r="I44" s="106"/>
      <c r="J44" s="106"/>
      <c r="K44" s="106"/>
    </row>
    <row r="45" spans="2:11" ht="15" x14ac:dyDescent="0.15">
      <c r="B45" s="97" t="s">
        <v>78</v>
      </c>
      <c r="C45" s="104">
        <f>(F36*'PMS(calc_process)'!H$17+J36*'PMS(calc_process)'!H$18)*'PMS(calc_process)'!H$15*'PMS(calc_process)'!H$16</f>
        <v>0</v>
      </c>
      <c r="D45" s="109"/>
      <c r="E45" s="105"/>
      <c r="F45" s="105"/>
      <c r="G45" s="105"/>
      <c r="H45" s="105"/>
      <c r="I45" s="106"/>
      <c r="J45" s="106"/>
      <c r="K45" s="106"/>
    </row>
    <row r="46" spans="2:11" ht="15" x14ac:dyDescent="0.15">
      <c r="B46" s="97" t="s">
        <v>127</v>
      </c>
      <c r="C46" s="104">
        <f>(F37*'PMS(calc_process)'!H$17+J37*'PMS(calc_process)'!H$18)*'PMS(calc_process)'!H$15*'PMS(calc_process)'!H$16</f>
        <v>0</v>
      </c>
      <c r="D46" s="109"/>
      <c r="E46" s="105"/>
      <c r="F46" s="105"/>
      <c r="G46" s="105"/>
      <c r="H46" s="105"/>
      <c r="I46" s="106"/>
      <c r="J46" s="106"/>
      <c r="K46" s="106"/>
    </row>
    <row r="47" spans="2:11" ht="15" x14ac:dyDescent="0.15">
      <c r="B47" s="97" t="s">
        <v>128</v>
      </c>
      <c r="C47" s="104">
        <f>(F38*'PMS(calc_process)'!H$17+J38*'PMS(calc_process)'!H$18)*'PMS(calc_process)'!H$15*'PMS(calc_process)'!H$16</f>
        <v>0</v>
      </c>
      <c r="D47" s="109"/>
      <c r="E47" s="105"/>
      <c r="F47" s="105"/>
      <c r="G47" s="105"/>
      <c r="H47" s="105"/>
      <c r="I47" s="106"/>
      <c r="J47" s="106"/>
      <c r="K47" s="106"/>
    </row>
    <row r="48" spans="2:11" ht="15" x14ac:dyDescent="0.15">
      <c r="B48" s="97" t="s">
        <v>129</v>
      </c>
      <c r="C48" s="104">
        <f>(F39*'PMS(calc_process)'!H$17+J39*'PMS(calc_process)'!H$18)*'PMS(calc_process)'!H$15*'PMS(calc_process)'!H$16</f>
        <v>0</v>
      </c>
      <c r="D48" s="109"/>
      <c r="E48" s="105"/>
      <c r="F48" s="105"/>
      <c r="G48" s="105"/>
      <c r="H48" s="105"/>
      <c r="I48" s="106"/>
      <c r="J48" s="106"/>
      <c r="K48" s="106"/>
    </row>
    <row r="49" spans="2:11" ht="15" x14ac:dyDescent="0.15">
      <c r="B49" s="83"/>
      <c r="C49" s="105"/>
      <c r="D49" s="105"/>
      <c r="E49" s="105"/>
      <c r="F49" s="105"/>
      <c r="G49" s="105"/>
      <c r="H49" s="106"/>
      <c r="I49" s="106"/>
      <c r="J49" s="106"/>
      <c r="K49" s="106"/>
    </row>
    <row r="50" spans="2:11" ht="15" x14ac:dyDescent="0.15">
      <c r="B50" s="106" t="s">
        <v>342</v>
      </c>
    </row>
    <row r="52" spans="2:11" ht="15" x14ac:dyDescent="0.15">
      <c r="B52" s="87" t="s">
        <v>147</v>
      </c>
      <c r="C52" s="87" t="s">
        <v>340</v>
      </c>
      <c r="D52" s="87" t="s">
        <v>341</v>
      </c>
      <c r="E52" s="108" t="s">
        <v>339</v>
      </c>
      <c r="F52" s="109"/>
      <c r="G52" s="105"/>
      <c r="H52" s="107"/>
      <c r="I52" s="105"/>
      <c r="J52" s="105"/>
      <c r="K52" s="107"/>
    </row>
    <row r="53" spans="2:11" ht="15" x14ac:dyDescent="0.15">
      <c r="B53" s="97" t="s">
        <v>74</v>
      </c>
      <c r="C53" s="91">
        <f>(C35+G35)*'PMS(calc_process)'!H$24+(D35+H35)*'PMS(calc_process)'!H$25</f>
        <v>0</v>
      </c>
      <c r="D53" s="91" t="e">
        <f>(F35+J35)*'PMS(calc_process)'!H$26</f>
        <v>#DIV/0!</v>
      </c>
      <c r="E53" s="104" t="e">
        <f>(C53*'PMS(calc_process)'!H$19+D53*'PMS(calc_process)'!H$20)*'PMS(calc_process)'!H$15*'PMS(calc_process)'!H$16</f>
        <v>#DIV/0!</v>
      </c>
      <c r="F53" s="109"/>
      <c r="G53" s="105"/>
      <c r="H53" s="106"/>
      <c r="I53" s="106"/>
      <c r="J53" s="106"/>
      <c r="K53" s="106"/>
    </row>
    <row r="54" spans="2:11" ht="15" x14ac:dyDescent="0.15">
      <c r="B54" s="97" t="s">
        <v>78</v>
      </c>
      <c r="C54" s="91">
        <f>(C36+G36)*'PMS(calc_process)'!H$24+(D36+H36)*'PMS(calc_process)'!H$25</f>
        <v>0</v>
      </c>
      <c r="D54" s="91">
        <f>(F36+J36)*'PMS(calc_process)'!H$26</f>
        <v>0</v>
      </c>
      <c r="E54" s="104">
        <f>(C54*'PMS(calc_process)'!H$19+D54*'PMS(calc_process)'!H$20)*'PMS(calc_process)'!H$15*'PMS(calc_process)'!H$16</f>
        <v>0</v>
      </c>
      <c r="F54" s="109"/>
      <c r="G54" s="105"/>
      <c r="H54" s="106"/>
      <c r="I54" s="106"/>
      <c r="J54" s="106"/>
      <c r="K54" s="106"/>
    </row>
    <row r="55" spans="2:11" ht="15" x14ac:dyDescent="0.15">
      <c r="B55" s="97" t="s">
        <v>127</v>
      </c>
      <c r="C55" s="91">
        <f>(C37+G37)*'PMS(calc_process)'!H$24+(D37+H37)*'PMS(calc_process)'!H$25</f>
        <v>0</v>
      </c>
      <c r="D55" s="91">
        <f>(F37+J37)*'PMS(calc_process)'!H$26</f>
        <v>0</v>
      </c>
      <c r="E55" s="104">
        <f>(C55*'PMS(calc_process)'!H$19+D55*'PMS(calc_process)'!H$20)*'PMS(calc_process)'!H$15*'PMS(calc_process)'!H$16</f>
        <v>0</v>
      </c>
      <c r="F55" s="109"/>
      <c r="G55" s="105"/>
      <c r="H55" s="106"/>
      <c r="I55" s="106"/>
      <c r="J55" s="106"/>
      <c r="K55" s="106"/>
    </row>
    <row r="56" spans="2:11" ht="15" x14ac:dyDescent="0.15">
      <c r="B56" s="97" t="s">
        <v>128</v>
      </c>
      <c r="C56" s="91">
        <f>(C38+G38)*'PMS(calc_process)'!H$24+(D38+H38)*'PMS(calc_process)'!H$25</f>
        <v>0</v>
      </c>
      <c r="D56" s="91">
        <f>(F38+J38)*'PMS(calc_process)'!H$26</f>
        <v>0</v>
      </c>
      <c r="E56" s="104">
        <f>(C56*'PMS(calc_process)'!H$19+D56*'PMS(calc_process)'!H$20)*'PMS(calc_process)'!H$15*'PMS(calc_process)'!H$16</f>
        <v>0</v>
      </c>
      <c r="F56" s="109"/>
      <c r="G56" s="105"/>
      <c r="H56" s="106"/>
      <c r="I56" s="106"/>
      <c r="J56" s="106"/>
      <c r="K56" s="106"/>
    </row>
    <row r="57" spans="2:11" ht="15" x14ac:dyDescent="0.15">
      <c r="B57" s="97" t="s">
        <v>129</v>
      </c>
      <c r="C57" s="91">
        <f>(C39+G39)*'PMS(calc_process)'!H$24+(D39+H39)*'PMS(calc_process)'!H$25</f>
        <v>0</v>
      </c>
      <c r="D57" s="91">
        <f>(F39+J39)*'PMS(calc_process)'!H$26</f>
        <v>0</v>
      </c>
      <c r="E57" s="104">
        <f>(C57*'PMS(calc_process)'!H$19+D57*'PMS(calc_process)'!H$20)*'PMS(calc_process)'!H$15*'PMS(calc_process)'!H$16</f>
        <v>0</v>
      </c>
      <c r="F57" s="109"/>
      <c r="G57" s="105"/>
      <c r="H57" s="106"/>
      <c r="I57" s="106"/>
      <c r="J57" s="106"/>
      <c r="K57" s="106"/>
    </row>
    <row r="59" spans="2:11" ht="15" x14ac:dyDescent="0.15">
      <c r="B59" s="95" t="s">
        <v>345</v>
      </c>
    </row>
    <row r="61" spans="2:11" ht="15" customHeight="1" x14ac:dyDescent="0.15">
      <c r="B61" s="87"/>
      <c r="C61" s="90" t="s">
        <v>343</v>
      </c>
      <c r="D61" s="87" t="s">
        <v>344</v>
      </c>
      <c r="E61" s="105"/>
      <c r="F61" s="105"/>
      <c r="G61" s="105"/>
      <c r="H61" s="105"/>
      <c r="I61" s="105"/>
      <c r="J61" s="105"/>
      <c r="K61" s="105"/>
    </row>
    <row r="62" spans="2:11" ht="15" x14ac:dyDescent="0.15">
      <c r="B62" s="97" t="s">
        <v>74</v>
      </c>
      <c r="C62" s="104">
        <f>('PMS(Table1d)'!C53*'PMS(calc_process)'!H$21+'PMS(Table1d)'!D53*'PMS(calc_process)'!H$22)*'PMS(calc_process)'!H$14</f>
        <v>0</v>
      </c>
      <c r="D62" s="91">
        <f>'PMS(Table1d)'!E53*'PMS(calc_process)'!H$23*'PMS(calc_process)'!H$14</f>
        <v>0</v>
      </c>
      <c r="E62" s="105"/>
      <c r="F62" s="105"/>
      <c r="G62" s="105"/>
      <c r="H62" s="106"/>
      <c r="I62" s="106"/>
      <c r="J62" s="106"/>
      <c r="K62" s="106"/>
    </row>
    <row r="63" spans="2:11" ht="15" x14ac:dyDescent="0.15">
      <c r="B63" s="97" t="s">
        <v>78</v>
      </c>
      <c r="C63" s="104">
        <f>('PMS(Table1d)'!C54*'PMS(calc_process)'!H$21+'PMS(Table1d)'!D54*'PMS(calc_process)'!H$22)*'PMS(calc_process)'!H$14</f>
        <v>0</v>
      </c>
      <c r="D63" s="91">
        <f>'PMS(Table1d)'!E54*'PMS(calc_process)'!H$23*'PMS(calc_process)'!H$14</f>
        <v>0</v>
      </c>
      <c r="E63" s="105"/>
      <c r="F63" s="105"/>
      <c r="G63" s="105"/>
      <c r="H63" s="106"/>
      <c r="I63" s="106"/>
      <c r="J63" s="106"/>
      <c r="K63" s="106"/>
    </row>
    <row r="64" spans="2:11" ht="15" x14ac:dyDescent="0.15">
      <c r="B64" s="97" t="s">
        <v>127</v>
      </c>
      <c r="C64" s="104">
        <f>('PMS(Table1d)'!C55*'PMS(calc_process)'!H$21+'PMS(Table1d)'!D55*'PMS(calc_process)'!H$22)*'PMS(calc_process)'!H$14</f>
        <v>0</v>
      </c>
      <c r="D64" s="91">
        <f>'PMS(Table1d)'!E55*'PMS(calc_process)'!H$23*'PMS(calc_process)'!H$14</f>
        <v>0</v>
      </c>
      <c r="E64" s="105"/>
      <c r="F64" s="105"/>
      <c r="G64" s="105"/>
      <c r="H64" s="106"/>
      <c r="I64" s="106"/>
      <c r="J64" s="106"/>
      <c r="K64" s="106"/>
    </row>
    <row r="65" spans="2:11" ht="15" x14ac:dyDescent="0.15">
      <c r="B65" s="97" t="s">
        <v>128</v>
      </c>
      <c r="C65" s="104">
        <f>('PMS(Table1d)'!C56*'PMS(calc_process)'!H$21+'PMS(Table1d)'!D56*'PMS(calc_process)'!H$22)*'PMS(calc_process)'!H$14</f>
        <v>0</v>
      </c>
      <c r="D65" s="91">
        <f>'PMS(Table1d)'!E56*'PMS(calc_process)'!H$23*'PMS(calc_process)'!H$14</f>
        <v>0</v>
      </c>
      <c r="E65" s="105"/>
      <c r="F65" s="105"/>
      <c r="G65" s="105"/>
      <c r="H65" s="106"/>
      <c r="I65" s="106"/>
      <c r="J65" s="106"/>
      <c r="K65" s="106"/>
    </row>
    <row r="66" spans="2:11" ht="15" x14ac:dyDescent="0.15">
      <c r="B66" s="97" t="s">
        <v>129</v>
      </c>
      <c r="C66" s="104">
        <f>('PMS(Table1d)'!C57*'PMS(calc_process)'!H$21+'PMS(Table1d)'!D57*'PMS(calc_process)'!H$22)*'PMS(calc_process)'!H$14</f>
        <v>0</v>
      </c>
      <c r="D66" s="91">
        <f>'PMS(Table1d)'!E57*'PMS(calc_process)'!H$23*'PMS(calc_process)'!H$14</f>
        <v>0</v>
      </c>
      <c r="E66" s="105"/>
      <c r="F66" s="105"/>
      <c r="G66" s="105"/>
      <c r="H66" s="106"/>
      <c r="I66" s="106"/>
      <c r="J66" s="106"/>
      <c r="K66" s="106"/>
    </row>
  </sheetData>
  <mergeCells count="8">
    <mergeCell ref="G33:J33"/>
    <mergeCell ref="C33:F33"/>
    <mergeCell ref="C4:E4"/>
    <mergeCell ref="F4:H4"/>
    <mergeCell ref="C14:E14"/>
    <mergeCell ref="F14:H14"/>
    <mergeCell ref="F24:H24"/>
    <mergeCell ref="I24:K24"/>
  </mergeCells>
  <phoneticPr fontId="24"/>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0772-DF64-4A18-AFE0-94BFAC0BC296}">
  <sheetPr>
    <tabColor theme="3" tint="0.39997558519241921"/>
  </sheetPr>
  <dimension ref="B1:Q182"/>
  <sheetViews>
    <sheetView zoomScale="90" zoomScaleNormal="90" workbookViewId="0"/>
  </sheetViews>
  <sheetFormatPr defaultColWidth="8.875" defaultRowHeight="13.5" x14ac:dyDescent="0.15"/>
  <cols>
    <col min="1" max="2" width="8.875" style="81"/>
    <col min="3" max="3" width="12.625" style="82" customWidth="1"/>
    <col min="4" max="7" width="9" style="82" customWidth="1"/>
    <col min="8" max="14" width="9" style="81" customWidth="1"/>
    <col min="15" max="15" width="12.875" style="81" bestFit="1" customWidth="1"/>
    <col min="16" max="16384" width="8.875" style="81"/>
  </cols>
  <sheetData>
    <row r="1" spans="2:17" ht="15" x14ac:dyDescent="0.15">
      <c r="B1" s="95" t="s">
        <v>218</v>
      </c>
    </row>
    <row r="2" spans="2:17" s="6" customFormat="1" ht="18" x14ac:dyDescent="0.15">
      <c r="C2" s="78"/>
      <c r="D2" s="78"/>
      <c r="E2" s="79"/>
      <c r="F2" s="78"/>
      <c r="G2" s="78"/>
      <c r="H2" s="80"/>
      <c r="I2" s="80"/>
      <c r="J2" s="80"/>
      <c r="K2" s="80"/>
    </row>
    <row r="3" spans="2:17" s="6" customFormat="1" ht="30" x14ac:dyDescent="0.15">
      <c r="C3" s="96" t="s">
        <v>67</v>
      </c>
      <c r="D3" s="87" t="s">
        <v>69</v>
      </c>
      <c r="E3" s="87" t="s">
        <v>70</v>
      </c>
      <c r="F3" s="88" t="s">
        <v>71</v>
      </c>
      <c r="G3" s="87" t="s">
        <v>68</v>
      </c>
      <c r="H3" s="89" t="s">
        <v>68</v>
      </c>
      <c r="I3" s="89" t="s">
        <v>68</v>
      </c>
      <c r="J3" s="89" t="s">
        <v>68</v>
      </c>
      <c r="K3" s="89" t="s">
        <v>68</v>
      </c>
      <c r="L3" s="89" t="s">
        <v>68</v>
      </c>
      <c r="M3" s="89" t="s">
        <v>68</v>
      </c>
      <c r="N3" s="87" t="s">
        <v>92</v>
      </c>
      <c r="O3" s="80"/>
      <c r="P3" s="80"/>
      <c r="Q3" s="80"/>
    </row>
    <row r="4" spans="2:17" s="6" customFormat="1" ht="18.600000000000001" customHeight="1" x14ac:dyDescent="0.15">
      <c r="C4" s="97">
        <v>1</v>
      </c>
      <c r="D4" s="120">
        <f>ROUND('PMS(Table2a+2b)'!D6,0)</f>
        <v>0</v>
      </c>
      <c r="E4" s="120">
        <f>ROUND('PMS(Table2a+2b)'!D7,0)</f>
        <v>0</v>
      </c>
      <c r="F4" s="120">
        <f>ROUND('PMS(Table2a+2b)'!D8,0)</f>
        <v>0</v>
      </c>
      <c r="G4" s="120">
        <f>ROUND('PMS(Table2a+2b)'!D9,0)</f>
        <v>0</v>
      </c>
      <c r="H4" s="120">
        <f>ROUND('PMS(Table2a+2b)'!D10,0)</f>
        <v>0</v>
      </c>
      <c r="I4" s="120">
        <f>ROUND('PMS(Table2a+2b)'!D11,0)</f>
        <v>0</v>
      </c>
      <c r="J4" s="120">
        <f>ROUND('PMS(Table2a+2b)'!D12,)</f>
        <v>0</v>
      </c>
      <c r="K4" s="120">
        <f>ROUND('PMS(Table2a+2b)'!D13,0)</f>
        <v>0</v>
      </c>
      <c r="L4" s="120">
        <f>ROUND('PMS(Table2a+2b)'!D14,0)</f>
        <v>0</v>
      </c>
      <c r="M4" s="120">
        <f>ROUND('PMS(Table2a+2b)'!D15,0)</f>
        <v>0</v>
      </c>
      <c r="N4" s="120">
        <f>ROUND('PMS(Table2a+2b)'!D16,0)</f>
        <v>0</v>
      </c>
      <c r="O4" s="80"/>
      <c r="P4" s="112"/>
      <c r="Q4" s="112"/>
    </row>
    <row r="5" spans="2:17" s="6" customFormat="1" ht="18.600000000000001" customHeight="1" x14ac:dyDescent="0.15">
      <c r="C5" s="97">
        <v>2</v>
      </c>
      <c r="D5" s="120">
        <f>ROUND(D4*(1-'PMS(Table2a+2b)'!$D$24),0)</f>
        <v>0</v>
      </c>
      <c r="E5" s="120">
        <f>ROUND(E4*(1-'PMS(Table2a+2b)'!$D$25),0)</f>
        <v>0</v>
      </c>
      <c r="F5" s="120">
        <f>ROUND(F4*(1-'PMS(Table2a+2b)'!$D$26),0)</f>
        <v>0</v>
      </c>
      <c r="G5" s="120">
        <f>ROUND(G4*(1-'PMS(Table2a+2b)'!$D$27),0)</f>
        <v>0</v>
      </c>
      <c r="H5" s="120">
        <f>ROUND(H4*(1-'PMS(Table2a+2b)'!$D$28),0)</f>
        <v>0</v>
      </c>
      <c r="I5" s="120">
        <f>ROUND(I4*(1-'PMS(Table2a+2b)'!$D$29),0)</f>
        <v>0</v>
      </c>
      <c r="J5" s="120">
        <f>ROUND(J4*(1-'PMS(Table2a+2b)'!$D$30),0)</f>
        <v>0</v>
      </c>
      <c r="K5" s="120">
        <f>ROUND(K4*(1-'PMS(Table2a+2b)'!$D$31),0)</f>
        <v>0</v>
      </c>
      <c r="L5" s="120">
        <f>ROUND(L4*(1-'PMS(Table2a+2b)'!$D$32),0)</f>
        <v>0</v>
      </c>
      <c r="M5" s="120">
        <f>ROUND(M4*(1-'PMS(Table2a+2b)'!$D$33),0)</f>
        <v>0</v>
      </c>
      <c r="N5" s="120">
        <f>ROUND(N4*(1-'PMS(Table2a+2b)'!$D$34),0)</f>
        <v>0</v>
      </c>
      <c r="O5" s="80"/>
      <c r="P5" s="112"/>
      <c r="Q5" s="112"/>
    </row>
    <row r="6" spans="2:17" s="6" customFormat="1" ht="18.600000000000001" customHeight="1" x14ac:dyDescent="0.15">
      <c r="C6" s="97">
        <v>3</v>
      </c>
      <c r="D6" s="120">
        <f>ROUND(D5*(1-'PMS(Table2a+2b)'!$D$24),0)</f>
        <v>0</v>
      </c>
      <c r="E6" s="120">
        <f>ROUND(E5*(1-'PMS(Table2a+2b)'!$D$25),0)</f>
        <v>0</v>
      </c>
      <c r="F6" s="120">
        <f>ROUND(F5*(1-'PMS(Table2a+2b)'!$D$26),0)</f>
        <v>0</v>
      </c>
      <c r="G6" s="120">
        <f>ROUND(G5*(1-'PMS(Table2a+2b)'!$D$27),0)</f>
        <v>0</v>
      </c>
      <c r="H6" s="120">
        <f>ROUND(H5*(1-'PMS(Table2a+2b)'!$D$28),0)</f>
        <v>0</v>
      </c>
      <c r="I6" s="120">
        <f>ROUND(I5*(1-'PMS(Table2a+2b)'!$D$29),0)</f>
        <v>0</v>
      </c>
      <c r="J6" s="120">
        <f>ROUND(J5*(1-'PMS(Table2a+2b)'!$D$30),0)</f>
        <v>0</v>
      </c>
      <c r="K6" s="120">
        <f>ROUND(K5*(1-'PMS(Table2a+2b)'!$D$31),0)</f>
        <v>0</v>
      </c>
      <c r="L6" s="120">
        <f>ROUND(L5*(1-'PMS(Table2a+2b)'!$D$32),0)</f>
        <v>0</v>
      </c>
      <c r="M6" s="120">
        <f>ROUND(M5*(1-'PMS(Table2a+2b)'!$D$33),0)</f>
        <v>0</v>
      </c>
      <c r="N6" s="120">
        <f>ROUND(N5*(1-'PMS(Table2a+2b)'!$D$34),0)</f>
        <v>0</v>
      </c>
      <c r="O6" s="80"/>
      <c r="P6" s="112"/>
      <c r="Q6" s="112"/>
    </row>
    <row r="7" spans="2:17" s="6" customFormat="1" ht="18.600000000000001" customHeight="1" x14ac:dyDescent="0.15">
      <c r="C7" s="97">
        <v>4</v>
      </c>
      <c r="D7" s="120">
        <f>ROUND(D6*(1-'PMS(Table2a+2b)'!$D$24),0)</f>
        <v>0</v>
      </c>
      <c r="E7" s="120">
        <f>ROUND(E6*(1-'PMS(Table2a+2b)'!$D$25),0)</f>
        <v>0</v>
      </c>
      <c r="F7" s="120">
        <f>ROUND(F6*(1-'PMS(Table2a+2b)'!$D$26),0)</f>
        <v>0</v>
      </c>
      <c r="G7" s="120">
        <f>ROUND(G6*(1-'PMS(Table2a+2b)'!$D$27),0)</f>
        <v>0</v>
      </c>
      <c r="H7" s="120">
        <f>ROUND(H6*(1-'PMS(Table2a+2b)'!$D$28),0)</f>
        <v>0</v>
      </c>
      <c r="I7" s="120">
        <f>ROUND(I6*(1-'PMS(Table2a+2b)'!$D$29),0)</f>
        <v>0</v>
      </c>
      <c r="J7" s="120">
        <f>ROUND(J6*(1-'PMS(Table2a+2b)'!$D$30),0)</f>
        <v>0</v>
      </c>
      <c r="K7" s="120">
        <f>ROUND(K6*(1-'PMS(Table2a+2b)'!$D$31),0)</f>
        <v>0</v>
      </c>
      <c r="L7" s="120">
        <f>ROUND(L6*(1-'PMS(Table2a+2b)'!$D$32),0)</f>
        <v>0</v>
      </c>
      <c r="M7" s="120">
        <f>ROUND(M6*(1-'PMS(Table2a+2b)'!$D$33),0)</f>
        <v>0</v>
      </c>
      <c r="N7" s="120">
        <f>ROUND(N6*(1-'PMS(Table2a+2b)'!$D$34),0)</f>
        <v>0</v>
      </c>
      <c r="O7" s="80"/>
      <c r="P7" s="112"/>
      <c r="Q7" s="112"/>
    </row>
    <row r="8" spans="2:17" s="6" customFormat="1" ht="18.600000000000001" customHeight="1" x14ac:dyDescent="0.15">
      <c r="C8" s="97">
        <v>5</v>
      </c>
      <c r="D8" s="120">
        <f>ROUND(D7*(1-'PMS(Table2a+2b)'!$D$24),0)</f>
        <v>0</v>
      </c>
      <c r="E8" s="120">
        <f>ROUND(E7*(1-'PMS(Table2a+2b)'!$D$25),0)</f>
        <v>0</v>
      </c>
      <c r="F8" s="120">
        <f>ROUND(F7*(1-'PMS(Table2a+2b)'!$D$26),0)</f>
        <v>0</v>
      </c>
      <c r="G8" s="120">
        <f>ROUND(G7*(1-'PMS(Table2a+2b)'!$D$27),0)</f>
        <v>0</v>
      </c>
      <c r="H8" s="120">
        <f>ROUND(H7*(1-'PMS(Table2a+2b)'!$D$28),0)</f>
        <v>0</v>
      </c>
      <c r="I8" s="120">
        <f>ROUND(I7*(1-'PMS(Table2a+2b)'!$D$29),0)</f>
        <v>0</v>
      </c>
      <c r="J8" s="120">
        <f>ROUND(J7*(1-'PMS(Table2a+2b)'!$D$30),0)</f>
        <v>0</v>
      </c>
      <c r="K8" s="120">
        <f>ROUND(K7*(1-'PMS(Table2a+2b)'!$D$31),0)</f>
        <v>0</v>
      </c>
      <c r="L8" s="120">
        <f>ROUND(L7*(1-'PMS(Table2a+2b)'!$D$32),0)</f>
        <v>0</v>
      </c>
      <c r="M8" s="120">
        <f>ROUND(M7*(1-'PMS(Table2a+2b)'!$D$33),0)</f>
        <v>0</v>
      </c>
      <c r="N8" s="120">
        <f>ROUND(N7*(1-'PMS(Table2a+2b)'!$D$34),0)</f>
        <v>0</v>
      </c>
      <c r="O8" s="80"/>
      <c r="P8" s="112"/>
      <c r="Q8" s="112"/>
    </row>
    <row r="9" spans="2:17" s="6" customFormat="1" ht="18.600000000000001" customHeight="1" x14ac:dyDescent="0.15">
      <c r="C9" s="83"/>
      <c r="D9" s="112"/>
      <c r="E9" s="112"/>
      <c r="F9" s="112"/>
      <c r="G9" s="113"/>
      <c r="H9" s="113"/>
      <c r="I9" s="113"/>
      <c r="J9" s="113"/>
      <c r="K9" s="113"/>
      <c r="L9" s="113"/>
      <c r="M9" s="113"/>
      <c r="N9" s="113"/>
      <c r="O9" s="80"/>
      <c r="P9" s="112"/>
      <c r="Q9" s="112"/>
    </row>
    <row r="10" spans="2:17" ht="15" x14ac:dyDescent="0.15">
      <c r="B10" s="95" t="s">
        <v>219</v>
      </c>
    </row>
    <row r="11" spans="2:17" s="6" customFormat="1" ht="18" x14ac:dyDescent="0.15">
      <c r="C11" s="78"/>
      <c r="D11" s="78"/>
      <c r="E11" s="79"/>
      <c r="F11" s="78"/>
      <c r="G11" s="78"/>
      <c r="H11" s="80"/>
      <c r="I11" s="80"/>
      <c r="J11" s="80"/>
      <c r="K11" s="80"/>
    </row>
    <row r="12" spans="2:17" s="6" customFormat="1" ht="30" x14ac:dyDescent="0.15">
      <c r="C12" s="96" t="s">
        <v>67</v>
      </c>
      <c r="D12" s="87" t="s">
        <v>69</v>
      </c>
      <c r="E12" s="87" t="s">
        <v>70</v>
      </c>
      <c r="F12" s="88" t="s">
        <v>71</v>
      </c>
      <c r="G12" s="87" t="s">
        <v>68</v>
      </c>
      <c r="H12" s="89" t="s">
        <v>68</v>
      </c>
      <c r="I12" s="89" t="s">
        <v>68</v>
      </c>
      <c r="J12" s="89" t="s">
        <v>68</v>
      </c>
      <c r="K12" s="89" t="s">
        <v>68</v>
      </c>
      <c r="L12" s="89" t="s">
        <v>68</v>
      </c>
      <c r="M12" s="89" t="s">
        <v>68</v>
      </c>
      <c r="N12" s="87" t="s">
        <v>92</v>
      </c>
      <c r="O12" s="118" t="s">
        <v>199</v>
      </c>
      <c r="P12" s="80"/>
      <c r="Q12" s="80"/>
    </row>
    <row r="13" spans="2:17" s="6" customFormat="1" ht="18.600000000000001" customHeight="1" x14ac:dyDescent="0.15">
      <c r="C13" s="97">
        <v>1</v>
      </c>
      <c r="D13" s="120">
        <f>ROUND(D4*'PMS(Table2a+2b)'!$C$24*'PMS(Table2c+2d+2e)'!$O$24,0)</f>
        <v>0</v>
      </c>
      <c r="E13" s="120">
        <f>ROUND(E4*'PMS(Table2a+2b)'!$C$25*'PMS(Table2c+2d+2e)'!$O$25,0)</f>
        <v>0</v>
      </c>
      <c r="F13" s="120">
        <f>ROUND(F4*'PMS(Table2a+2b)'!$C$26*'PMS(Table2c+2d+2e)'!$O$26,0)</f>
        <v>0</v>
      </c>
      <c r="G13" s="120">
        <f>ROUND(G4*'PMS(Table2a+2b)'!$C$27*'PMS(Table2c+2d+2e)'!$O$27,0)</f>
        <v>0</v>
      </c>
      <c r="H13" s="120">
        <f>ROUND(H4*'PMS(Table2a+2b)'!$C$28*'PMS(Table2c+2d+2e)'!$O$28,0)</f>
        <v>0</v>
      </c>
      <c r="I13" s="120">
        <f>ROUND(I4*'PMS(Table2a+2b)'!$C$29*'PMS(Table2c+2d+2e)'!$O$29,0)</f>
        <v>0</v>
      </c>
      <c r="J13" s="120">
        <f>ROUND(J4*'PMS(Table2a+2b)'!$C$30*'PMS(Table2c+2d+2e)'!$O$30,0)</f>
        <v>0</v>
      </c>
      <c r="K13" s="120">
        <f>ROUND(K4*'PMS(Table2a+2b)'!$C$31*'PMS(Table2c+2d+2e)'!$O$31,0)</f>
        <v>0</v>
      </c>
      <c r="L13" s="120">
        <f>ROUND(L4*'PMS(Table2a+2b)'!$C$32*'PMS(Table2c+2d+2e)'!$O$32,0)</f>
        <v>0</v>
      </c>
      <c r="M13" s="120">
        <f>ROUND(M4*'PMS(Table2a+2b)'!$C$33*'PMS(Table2c+2d+2e)'!$O$33,0)</f>
        <v>0</v>
      </c>
      <c r="N13" s="120">
        <f>ROUND(N4*'PMS(Table2a+2b)'!$C$34*'PMS(Table2c+2d+2e)'!$O$34,0)</f>
        <v>0</v>
      </c>
      <c r="O13" s="121">
        <f>SUM(D13:N13)</f>
        <v>0</v>
      </c>
      <c r="P13" s="112"/>
      <c r="Q13" s="112"/>
    </row>
    <row r="14" spans="2:17" s="6" customFormat="1" ht="18.600000000000001" customHeight="1" x14ac:dyDescent="0.15">
      <c r="C14" s="97">
        <v>2</v>
      </c>
      <c r="D14" s="120">
        <f>ROUND(D5*'PMS(Table2a+2b)'!$C$24*'PMS(Table2c+2d+2e)'!$O$24,0)</f>
        <v>0</v>
      </c>
      <c r="E14" s="120">
        <f>ROUND(E5*'PMS(Table2a+2b)'!$C$25*'PMS(Table2c+2d+2e)'!$O$25,0)</f>
        <v>0</v>
      </c>
      <c r="F14" s="120">
        <f>ROUND(F5*'PMS(Table2a+2b)'!$C$26*'PMS(Table2c+2d+2e)'!$O$26,0)</f>
        <v>0</v>
      </c>
      <c r="G14" s="120">
        <f>ROUND(G5*'PMS(Table2a+2b)'!$C$27*'PMS(Table2c+2d+2e)'!$O$27,0)</f>
        <v>0</v>
      </c>
      <c r="H14" s="120">
        <f>ROUND(H5*'PMS(Table2a+2b)'!$C$28*'PMS(Table2c+2d+2e)'!$O$28,0)</f>
        <v>0</v>
      </c>
      <c r="I14" s="120">
        <f>ROUND(I5*'PMS(Table2a+2b)'!$C$29*'PMS(Table2c+2d+2e)'!$O$29,0)</f>
        <v>0</v>
      </c>
      <c r="J14" s="120">
        <f>ROUND(J5*'PMS(Table2a+2b)'!$C$30*'PMS(Table2c+2d+2e)'!$O$30,0)</f>
        <v>0</v>
      </c>
      <c r="K14" s="120">
        <f>ROUND(K5*'PMS(Table2a+2b)'!$C$31*'PMS(Table2c+2d+2e)'!$O$31,0)</f>
        <v>0</v>
      </c>
      <c r="L14" s="120">
        <f>ROUND(L5*'PMS(Table2a+2b)'!$C$32*'PMS(Table2c+2d+2e)'!$O$32,0)</f>
        <v>0</v>
      </c>
      <c r="M14" s="120">
        <f>ROUND(M5*'PMS(Table2a+2b)'!$C$33*'PMS(Table2c+2d+2e)'!$O$33,0)</f>
        <v>0</v>
      </c>
      <c r="N14" s="120">
        <f>ROUND(N5*'PMS(Table2a+2b)'!$C$34*'PMS(Table2c+2d+2e)'!$O$34,0)</f>
        <v>0</v>
      </c>
      <c r="O14" s="121">
        <f t="shared" ref="O14:O17" si="0">SUM(D14:N14)</f>
        <v>0</v>
      </c>
      <c r="P14" s="112"/>
      <c r="Q14" s="112"/>
    </row>
    <row r="15" spans="2:17" s="6" customFormat="1" ht="18.600000000000001" customHeight="1" x14ac:dyDescent="0.15">
      <c r="C15" s="97">
        <v>3</v>
      </c>
      <c r="D15" s="120">
        <f>ROUND(D6*'PMS(Table2a+2b)'!$C$24*'PMS(Table2c+2d+2e)'!$O$24,0)</f>
        <v>0</v>
      </c>
      <c r="E15" s="120">
        <f>ROUND(E6*'PMS(Table2a+2b)'!$C$25*'PMS(Table2c+2d+2e)'!$O$25,0)</f>
        <v>0</v>
      </c>
      <c r="F15" s="120">
        <f>ROUND(F6*'PMS(Table2a+2b)'!$C$26*'PMS(Table2c+2d+2e)'!$O$26,0)</f>
        <v>0</v>
      </c>
      <c r="G15" s="120">
        <f>ROUND(G6*'PMS(Table2a+2b)'!$C$27*'PMS(Table2c+2d+2e)'!$O$27,0)</f>
        <v>0</v>
      </c>
      <c r="H15" s="120">
        <f>ROUND(H6*'PMS(Table2a+2b)'!$C$28*'PMS(Table2c+2d+2e)'!$O$28,0)</f>
        <v>0</v>
      </c>
      <c r="I15" s="120">
        <f>ROUND(I6*'PMS(Table2a+2b)'!$C$29*'PMS(Table2c+2d+2e)'!$O$29,0)</f>
        <v>0</v>
      </c>
      <c r="J15" s="120">
        <f>ROUND(J6*'PMS(Table2a+2b)'!$C$30*'PMS(Table2c+2d+2e)'!$O$30,0)</f>
        <v>0</v>
      </c>
      <c r="K15" s="120">
        <f>ROUND(K6*'PMS(Table2a+2b)'!$C$31*'PMS(Table2c+2d+2e)'!$O$31,0)</f>
        <v>0</v>
      </c>
      <c r="L15" s="120">
        <f>ROUND(L6*'PMS(Table2a+2b)'!$C$32*'PMS(Table2c+2d+2e)'!$O$32,0)</f>
        <v>0</v>
      </c>
      <c r="M15" s="120">
        <f>ROUND(M6*'PMS(Table2a+2b)'!$C$33*'PMS(Table2c+2d+2e)'!$O$33,0)</f>
        <v>0</v>
      </c>
      <c r="N15" s="120">
        <f>ROUND(N6*'PMS(Table2a+2b)'!$C$34*'PMS(Table2c+2d+2e)'!$O$34,0)</f>
        <v>0</v>
      </c>
      <c r="O15" s="121">
        <f t="shared" si="0"/>
        <v>0</v>
      </c>
      <c r="P15" s="112"/>
      <c r="Q15" s="112"/>
    </row>
    <row r="16" spans="2:17" s="6" customFormat="1" ht="18.600000000000001" customHeight="1" x14ac:dyDescent="0.15">
      <c r="C16" s="97">
        <v>4</v>
      </c>
      <c r="D16" s="120">
        <f>ROUND(D7*'PMS(Table2a+2b)'!$C$24*'PMS(Table2c+2d+2e)'!$O$24,0)</f>
        <v>0</v>
      </c>
      <c r="E16" s="120">
        <f>ROUND(E7*'PMS(Table2a+2b)'!$C$25*'PMS(Table2c+2d+2e)'!$O$25,0)</f>
        <v>0</v>
      </c>
      <c r="F16" s="120">
        <f>ROUND(F7*'PMS(Table2a+2b)'!$C$26*'PMS(Table2c+2d+2e)'!$O$26,0)</f>
        <v>0</v>
      </c>
      <c r="G16" s="120">
        <f>ROUND(G7*'PMS(Table2a+2b)'!$C$27*'PMS(Table2c+2d+2e)'!$O$27,0)</f>
        <v>0</v>
      </c>
      <c r="H16" s="120">
        <f>ROUND(H7*'PMS(Table2a+2b)'!$C$28*'PMS(Table2c+2d+2e)'!$O$28,0)</f>
        <v>0</v>
      </c>
      <c r="I16" s="120">
        <f>ROUND(I7*'PMS(Table2a+2b)'!$C$29*'PMS(Table2c+2d+2e)'!$O$29,0)</f>
        <v>0</v>
      </c>
      <c r="J16" s="120">
        <f>ROUND(J7*'PMS(Table2a+2b)'!$C$30*'PMS(Table2c+2d+2e)'!$O$30,0)</f>
        <v>0</v>
      </c>
      <c r="K16" s="120">
        <f>ROUND(K7*'PMS(Table2a+2b)'!$C$31*'PMS(Table2c+2d+2e)'!$O$31,0)</f>
        <v>0</v>
      </c>
      <c r="L16" s="120">
        <f>ROUND(L7*'PMS(Table2a+2b)'!$C$32*'PMS(Table2c+2d+2e)'!$O$32,0)</f>
        <v>0</v>
      </c>
      <c r="M16" s="120">
        <f>ROUND(M7*'PMS(Table2a+2b)'!$C$33*'PMS(Table2c+2d+2e)'!$O$33,0)</f>
        <v>0</v>
      </c>
      <c r="N16" s="120">
        <f>ROUND(N7*'PMS(Table2a+2b)'!$C$34*'PMS(Table2c+2d+2e)'!$O$34,0)</f>
        <v>0</v>
      </c>
      <c r="O16" s="121">
        <f t="shared" si="0"/>
        <v>0</v>
      </c>
      <c r="P16" s="112"/>
      <c r="Q16" s="112"/>
    </row>
    <row r="17" spans="2:17" s="6" customFormat="1" ht="18.600000000000001" customHeight="1" x14ac:dyDescent="0.15">
      <c r="C17" s="97">
        <v>5</v>
      </c>
      <c r="D17" s="120">
        <f>ROUND(D8*'PMS(Table2a+2b)'!$C$24*'PMS(Table2c+2d+2e)'!$O$24,0)</f>
        <v>0</v>
      </c>
      <c r="E17" s="120">
        <f>ROUND(E8*'PMS(Table2a+2b)'!$C$25*'PMS(Table2c+2d+2e)'!$O$25,0)</f>
        <v>0</v>
      </c>
      <c r="F17" s="120">
        <f>ROUND(F8*'PMS(Table2a+2b)'!$C$26*'PMS(Table2c+2d+2e)'!$O$26,0)</f>
        <v>0</v>
      </c>
      <c r="G17" s="120">
        <f>ROUND(G8*'PMS(Table2a+2b)'!$C$27*'PMS(Table2c+2d+2e)'!$O$27,0)</f>
        <v>0</v>
      </c>
      <c r="H17" s="120">
        <f>ROUND(H8*'PMS(Table2a+2b)'!$C$28*'PMS(Table2c+2d+2e)'!$O$28,0)</f>
        <v>0</v>
      </c>
      <c r="I17" s="120">
        <f>ROUND(I8*'PMS(Table2a+2b)'!$C$29*'PMS(Table2c+2d+2e)'!$O$29,0)</f>
        <v>0</v>
      </c>
      <c r="J17" s="120">
        <f>ROUND(J8*'PMS(Table2a+2b)'!$C$30*'PMS(Table2c+2d+2e)'!$O$30,0)</f>
        <v>0</v>
      </c>
      <c r="K17" s="120">
        <f>ROUND(K8*'PMS(Table2a+2b)'!$C$31*'PMS(Table2c+2d+2e)'!$O$31,0)</f>
        <v>0</v>
      </c>
      <c r="L17" s="120">
        <f>ROUND(L8*'PMS(Table2a+2b)'!$C$32*'PMS(Table2c+2d+2e)'!$O$32,0)</f>
        <v>0</v>
      </c>
      <c r="M17" s="120">
        <f>ROUND(M8*'PMS(Table2a+2b)'!$C$33*'PMS(Table2c+2d+2e)'!$O$33,0)</f>
        <v>0</v>
      </c>
      <c r="N17" s="120">
        <f>ROUND(N8*'PMS(Table2a+2b)'!$C$34*'PMS(Table2c+2d+2e)'!$O$34,0)</f>
        <v>0</v>
      </c>
      <c r="O17" s="121">
        <f t="shared" si="0"/>
        <v>0</v>
      </c>
      <c r="P17" s="112"/>
      <c r="Q17" s="112"/>
    </row>
    <row r="18" spans="2:17" ht="22.9" customHeight="1" x14ac:dyDescent="0.15"/>
    <row r="19" spans="2:17" ht="15" x14ac:dyDescent="0.15">
      <c r="B19" s="95" t="s">
        <v>220</v>
      </c>
    </row>
    <row r="21" spans="2:17" ht="17.45" customHeight="1" x14ac:dyDescent="0.15">
      <c r="B21" s="84" t="s">
        <v>74</v>
      </c>
      <c r="D21" s="198" t="s">
        <v>177</v>
      </c>
      <c r="E21" s="198"/>
      <c r="F21" s="198"/>
      <c r="G21" s="198"/>
      <c r="H21" s="198"/>
      <c r="I21" s="198"/>
      <c r="J21" s="82"/>
    </row>
    <row r="22" spans="2:17" ht="30" x14ac:dyDescent="0.15">
      <c r="B22" s="85"/>
      <c r="C22" s="129"/>
      <c r="D22" s="87" t="s">
        <v>69</v>
      </c>
      <c r="E22" s="87" t="s">
        <v>70</v>
      </c>
      <c r="F22" s="88" t="s">
        <v>71</v>
      </c>
      <c r="G22" s="87" t="s">
        <v>72</v>
      </c>
      <c r="H22" s="87" t="s">
        <v>68</v>
      </c>
      <c r="I22" s="89" t="s">
        <v>68</v>
      </c>
      <c r="J22" s="89" t="s">
        <v>68</v>
      </c>
      <c r="K22" s="89" t="s">
        <v>68</v>
      </c>
      <c r="L22" s="89" t="s">
        <v>68</v>
      </c>
      <c r="M22" s="89" t="s">
        <v>68</v>
      </c>
      <c r="N22" s="89" t="s">
        <v>68</v>
      </c>
      <c r="O22" s="87" t="s">
        <v>76</v>
      </c>
      <c r="P22" s="129"/>
    </row>
    <row r="23" spans="2:17" ht="30" customHeight="1" x14ac:dyDescent="0.15">
      <c r="B23" s="197" t="s">
        <v>176</v>
      </c>
      <c r="C23" s="87" t="s">
        <v>69</v>
      </c>
      <c r="D23" s="131">
        <f>ROUND('PMS(Table2a+2b)'!$D$6*'PMS(Table2c+2d+2e)'!D42,0)</f>
        <v>0</v>
      </c>
      <c r="E23" s="131">
        <f>ROUND('PMS(Table2a+2b)'!$D$6*'PMS(Table2c+2d+2e)'!E42,0)</f>
        <v>0</v>
      </c>
      <c r="F23" s="131">
        <f>ROUND('PMS(Table2a+2b)'!$D$6*'PMS(Table2c+2d+2e)'!F42,0)</f>
        <v>0</v>
      </c>
      <c r="G23" s="131">
        <f>ROUND('PMS(Table2a+2b)'!$D$6*'PMS(Table2c+2d+2e)'!G42,0)</f>
        <v>0</v>
      </c>
      <c r="H23" s="131">
        <f>ROUND('PMS(Table2a+2b)'!$D$6*'PMS(Table2c+2d+2e)'!H42,0)</f>
        <v>0</v>
      </c>
      <c r="I23" s="131">
        <f>ROUND('PMS(Table2a+2b)'!$D$6*'PMS(Table2c+2d+2e)'!I42,0)</f>
        <v>0</v>
      </c>
      <c r="J23" s="131">
        <f>ROUND('PMS(Table2a+2b)'!$D$6*'PMS(Table2c+2d+2e)'!J42,0)</f>
        <v>0</v>
      </c>
      <c r="K23" s="131">
        <f>ROUND('PMS(Table2a+2b)'!$D$6*'PMS(Table2c+2d+2e)'!K42,0)</f>
        <v>0</v>
      </c>
      <c r="L23" s="131">
        <f>ROUND('PMS(Table2a+2b)'!$D$6*'PMS(Table2c+2d+2e)'!L42,0)</f>
        <v>0</v>
      </c>
      <c r="M23" s="131">
        <f>ROUND('PMS(Table2a+2b)'!$D$6*'PMS(Table2c+2d+2e)'!M42,0)</f>
        <v>0</v>
      </c>
      <c r="N23" s="131">
        <f>ROUND('PMS(Table2a+2b)'!$D$6*'PMS(Table2c+2d+2e)'!N42,0)</f>
        <v>0</v>
      </c>
      <c r="O23" s="131">
        <f>ROUND('PMS(Table2a+2b)'!$D$6*'PMS(Table2c+2d+2e)'!O42,0)</f>
        <v>0</v>
      </c>
      <c r="P23" s="133">
        <f>SUM(D23:O23)</f>
        <v>0</v>
      </c>
    </row>
    <row r="24" spans="2:17" ht="15" x14ac:dyDescent="0.15">
      <c r="B24" s="197"/>
      <c r="C24" s="87" t="s">
        <v>70</v>
      </c>
      <c r="D24" s="131">
        <f>ROUND('PMS(Table2a+2b)'!$D7*'PMS(Table2c+2d+2e)'!D43,0)</f>
        <v>0</v>
      </c>
      <c r="E24" s="131">
        <f>ROUND('PMS(Table2a+2b)'!$D7*'PMS(Table2c+2d+2e)'!E43,0)</f>
        <v>0</v>
      </c>
      <c r="F24" s="131">
        <f>ROUND('PMS(Table2a+2b)'!$D7*'PMS(Table2c+2d+2e)'!F43,0)</f>
        <v>0</v>
      </c>
      <c r="G24" s="131">
        <f>ROUND('PMS(Table2a+2b)'!$D7*'PMS(Table2c+2d+2e)'!G43,0)</f>
        <v>0</v>
      </c>
      <c r="H24" s="131">
        <f>ROUND('PMS(Table2a+2b)'!$D7*'PMS(Table2c+2d+2e)'!H43,0)</f>
        <v>0</v>
      </c>
      <c r="I24" s="131">
        <f>ROUND('PMS(Table2a+2b)'!$D7*'PMS(Table2c+2d+2e)'!I43,0)</f>
        <v>0</v>
      </c>
      <c r="J24" s="131">
        <f>ROUND('PMS(Table2a+2b)'!$D7*'PMS(Table2c+2d+2e)'!J43,0)</f>
        <v>0</v>
      </c>
      <c r="K24" s="131">
        <f>ROUND('PMS(Table2a+2b)'!$D7*'PMS(Table2c+2d+2e)'!K43,0)</f>
        <v>0</v>
      </c>
      <c r="L24" s="131">
        <f>ROUND('PMS(Table2a+2b)'!$D7*'PMS(Table2c+2d+2e)'!L43,0)</f>
        <v>0</v>
      </c>
      <c r="M24" s="131">
        <f>ROUND('PMS(Table2a+2b)'!$D7*'PMS(Table2c+2d+2e)'!M43,0)</f>
        <v>0</v>
      </c>
      <c r="N24" s="131">
        <f>ROUND('PMS(Table2a+2b)'!$D7*'PMS(Table2c+2d+2e)'!N43,0)</f>
        <v>0</v>
      </c>
      <c r="O24" s="131">
        <f>ROUND('PMS(Table2a+2b)'!$D7*'PMS(Table2c+2d+2e)'!O43,0)</f>
        <v>0</v>
      </c>
      <c r="P24" s="133">
        <f t="shared" ref="P24:P34" si="1">SUM(D24:O24)</f>
        <v>0</v>
      </c>
    </row>
    <row r="25" spans="2:17" ht="15" x14ac:dyDescent="0.15">
      <c r="B25" s="197"/>
      <c r="C25" s="88" t="s">
        <v>71</v>
      </c>
      <c r="D25" s="131">
        <f>ROUND('PMS(Table2a+2b)'!$D8*'PMS(Table2c+2d+2e)'!D44,0)</f>
        <v>0</v>
      </c>
      <c r="E25" s="131">
        <f>ROUND('PMS(Table2a+2b)'!$D8*'PMS(Table2c+2d+2e)'!E44,0)</f>
        <v>0</v>
      </c>
      <c r="F25" s="131">
        <f>ROUND('PMS(Table2a+2b)'!$D8*'PMS(Table2c+2d+2e)'!F44,0)</f>
        <v>0</v>
      </c>
      <c r="G25" s="131">
        <f>ROUND('PMS(Table2a+2b)'!$D8*'PMS(Table2c+2d+2e)'!G44,0)</f>
        <v>0</v>
      </c>
      <c r="H25" s="131">
        <f>ROUND('PMS(Table2a+2b)'!$D8*'PMS(Table2c+2d+2e)'!H44,0)</f>
        <v>0</v>
      </c>
      <c r="I25" s="131">
        <f>ROUND('PMS(Table2a+2b)'!$D8*'PMS(Table2c+2d+2e)'!I44,0)</f>
        <v>0</v>
      </c>
      <c r="J25" s="131">
        <f>ROUND('PMS(Table2a+2b)'!$D8*'PMS(Table2c+2d+2e)'!J44,0)</f>
        <v>0</v>
      </c>
      <c r="K25" s="131">
        <f>ROUND('PMS(Table2a+2b)'!$D8*'PMS(Table2c+2d+2e)'!K44,0)</f>
        <v>0</v>
      </c>
      <c r="L25" s="131">
        <f>ROUND('PMS(Table2a+2b)'!$D8*'PMS(Table2c+2d+2e)'!L44,0)</f>
        <v>0</v>
      </c>
      <c r="M25" s="131">
        <f>ROUND('PMS(Table2a+2b)'!$D8*'PMS(Table2c+2d+2e)'!M44,0)</f>
        <v>0</v>
      </c>
      <c r="N25" s="131">
        <f>ROUND('PMS(Table2a+2b)'!$D8*'PMS(Table2c+2d+2e)'!N44,0)</f>
        <v>0</v>
      </c>
      <c r="O25" s="131">
        <f>ROUND('PMS(Table2a+2b)'!$D8*'PMS(Table2c+2d+2e)'!O44,0)</f>
        <v>0</v>
      </c>
      <c r="P25" s="133">
        <f t="shared" si="1"/>
        <v>0</v>
      </c>
    </row>
    <row r="26" spans="2:17" ht="15" x14ac:dyDescent="0.15">
      <c r="B26" s="197"/>
      <c r="C26" s="87" t="s">
        <v>72</v>
      </c>
      <c r="D26" s="131">
        <f>ROUND('PMS(Table2a+2b)'!$D9*'PMS(Table2c+2d+2e)'!D45,0)</f>
        <v>0</v>
      </c>
      <c r="E26" s="131">
        <f>ROUND('PMS(Table2a+2b)'!$D9*'PMS(Table2c+2d+2e)'!E45,0)</f>
        <v>0</v>
      </c>
      <c r="F26" s="131">
        <f>ROUND('PMS(Table2a+2b)'!$D9*'PMS(Table2c+2d+2e)'!F45,0)</f>
        <v>0</v>
      </c>
      <c r="G26" s="131">
        <f>ROUND('PMS(Table2a+2b)'!$D9*'PMS(Table2c+2d+2e)'!G45,0)</f>
        <v>0</v>
      </c>
      <c r="H26" s="131">
        <f>ROUND('PMS(Table2a+2b)'!$D9*'PMS(Table2c+2d+2e)'!H45,0)</f>
        <v>0</v>
      </c>
      <c r="I26" s="131">
        <f>ROUND('PMS(Table2a+2b)'!$D9*'PMS(Table2c+2d+2e)'!I45,0)</f>
        <v>0</v>
      </c>
      <c r="J26" s="131">
        <f>ROUND('PMS(Table2a+2b)'!$D9*'PMS(Table2c+2d+2e)'!J45,0)</f>
        <v>0</v>
      </c>
      <c r="K26" s="131">
        <f>ROUND('PMS(Table2a+2b)'!$D9*'PMS(Table2c+2d+2e)'!K45,0)</f>
        <v>0</v>
      </c>
      <c r="L26" s="131">
        <f>ROUND('PMS(Table2a+2b)'!$D9*'PMS(Table2c+2d+2e)'!L45,0)</f>
        <v>0</v>
      </c>
      <c r="M26" s="131">
        <f>ROUND('PMS(Table2a+2b)'!$D9*'PMS(Table2c+2d+2e)'!M45,0)</f>
        <v>0</v>
      </c>
      <c r="N26" s="131">
        <f>ROUND('PMS(Table2a+2b)'!$D9*'PMS(Table2c+2d+2e)'!N45,0)</f>
        <v>0</v>
      </c>
      <c r="O26" s="131">
        <f>ROUND('PMS(Table2a+2b)'!$D9*'PMS(Table2c+2d+2e)'!O45,0)</f>
        <v>0</v>
      </c>
      <c r="P26" s="133">
        <f t="shared" si="1"/>
        <v>0</v>
      </c>
    </row>
    <row r="27" spans="2:17" ht="15" x14ac:dyDescent="0.15">
      <c r="B27" s="197"/>
      <c r="C27" s="89" t="s">
        <v>68</v>
      </c>
      <c r="D27" s="131">
        <f>ROUND('PMS(Table2a+2b)'!$D10*'PMS(Table2c+2d+2e)'!D46,0)</f>
        <v>0</v>
      </c>
      <c r="E27" s="131">
        <f>ROUND('PMS(Table2a+2b)'!$D10*'PMS(Table2c+2d+2e)'!E46,0)</f>
        <v>0</v>
      </c>
      <c r="F27" s="131">
        <f>ROUND('PMS(Table2a+2b)'!$D10*'PMS(Table2c+2d+2e)'!F46,0)</f>
        <v>0</v>
      </c>
      <c r="G27" s="131">
        <f>ROUND('PMS(Table2a+2b)'!$D10*'PMS(Table2c+2d+2e)'!G46,0)</f>
        <v>0</v>
      </c>
      <c r="H27" s="131">
        <f>ROUND('PMS(Table2a+2b)'!$D10*'PMS(Table2c+2d+2e)'!H46,0)</f>
        <v>0</v>
      </c>
      <c r="I27" s="131">
        <f>ROUND('PMS(Table2a+2b)'!$D10*'PMS(Table2c+2d+2e)'!I46,0)</f>
        <v>0</v>
      </c>
      <c r="J27" s="131">
        <f>ROUND('PMS(Table2a+2b)'!$D10*'PMS(Table2c+2d+2e)'!J46,0)</f>
        <v>0</v>
      </c>
      <c r="K27" s="131">
        <f>ROUND('PMS(Table2a+2b)'!$D10*'PMS(Table2c+2d+2e)'!K46,0)</f>
        <v>0</v>
      </c>
      <c r="L27" s="131">
        <f>ROUND('PMS(Table2a+2b)'!$D10*'PMS(Table2c+2d+2e)'!L46,0)</f>
        <v>0</v>
      </c>
      <c r="M27" s="131">
        <f>ROUND('PMS(Table2a+2b)'!$D10*'PMS(Table2c+2d+2e)'!M46,0)</f>
        <v>0</v>
      </c>
      <c r="N27" s="131">
        <f>ROUND('PMS(Table2a+2b)'!$D10*'PMS(Table2c+2d+2e)'!N46,0)</f>
        <v>0</v>
      </c>
      <c r="O27" s="131">
        <f>ROUND('PMS(Table2a+2b)'!$D10*'PMS(Table2c+2d+2e)'!O46,0)</f>
        <v>0</v>
      </c>
      <c r="P27" s="133">
        <f t="shared" si="1"/>
        <v>0</v>
      </c>
    </row>
    <row r="28" spans="2:17" ht="15" x14ac:dyDescent="0.15">
      <c r="B28" s="197"/>
      <c r="C28" s="89" t="s">
        <v>68</v>
      </c>
      <c r="D28" s="131">
        <f>ROUND('PMS(Table2a+2b)'!$D11*'PMS(Table2c+2d+2e)'!D47,0)</f>
        <v>0</v>
      </c>
      <c r="E28" s="131">
        <f>ROUND('PMS(Table2a+2b)'!$D11*'PMS(Table2c+2d+2e)'!E47,0)</f>
        <v>0</v>
      </c>
      <c r="F28" s="131">
        <f>ROUND('PMS(Table2a+2b)'!$D11*'PMS(Table2c+2d+2e)'!F47,0)</f>
        <v>0</v>
      </c>
      <c r="G28" s="131">
        <f>ROUND('PMS(Table2a+2b)'!$D11*'PMS(Table2c+2d+2e)'!G47,0)</f>
        <v>0</v>
      </c>
      <c r="H28" s="131">
        <f>ROUND('PMS(Table2a+2b)'!$D11*'PMS(Table2c+2d+2e)'!H47,0)</f>
        <v>0</v>
      </c>
      <c r="I28" s="131">
        <f>ROUND('PMS(Table2a+2b)'!$D11*'PMS(Table2c+2d+2e)'!I47,0)</f>
        <v>0</v>
      </c>
      <c r="J28" s="131">
        <f>ROUND('PMS(Table2a+2b)'!$D11*'PMS(Table2c+2d+2e)'!J47,0)</f>
        <v>0</v>
      </c>
      <c r="K28" s="131">
        <f>ROUND('PMS(Table2a+2b)'!$D11*'PMS(Table2c+2d+2e)'!K47,0)</f>
        <v>0</v>
      </c>
      <c r="L28" s="131">
        <f>ROUND('PMS(Table2a+2b)'!$D11*'PMS(Table2c+2d+2e)'!L47,0)</f>
        <v>0</v>
      </c>
      <c r="M28" s="131">
        <f>ROUND('PMS(Table2a+2b)'!$D11*'PMS(Table2c+2d+2e)'!M47,0)</f>
        <v>0</v>
      </c>
      <c r="N28" s="131">
        <f>ROUND('PMS(Table2a+2b)'!$D11*'PMS(Table2c+2d+2e)'!N47,0)</f>
        <v>0</v>
      </c>
      <c r="O28" s="131">
        <f>ROUND('PMS(Table2a+2b)'!$D11*'PMS(Table2c+2d+2e)'!O47,0)</f>
        <v>0</v>
      </c>
      <c r="P28" s="133">
        <f t="shared" si="1"/>
        <v>0</v>
      </c>
    </row>
    <row r="29" spans="2:17" ht="15" x14ac:dyDescent="0.15">
      <c r="B29" s="197"/>
      <c r="C29" s="89" t="s">
        <v>68</v>
      </c>
      <c r="D29" s="131">
        <f>ROUND('PMS(Table2a+2b)'!$D12*'PMS(Table2c+2d+2e)'!D48,0)</f>
        <v>0</v>
      </c>
      <c r="E29" s="131">
        <f>ROUND('PMS(Table2a+2b)'!$D12*'PMS(Table2c+2d+2e)'!E48,0)</f>
        <v>0</v>
      </c>
      <c r="F29" s="131">
        <f>ROUND('PMS(Table2a+2b)'!$D12*'PMS(Table2c+2d+2e)'!F48,0)</f>
        <v>0</v>
      </c>
      <c r="G29" s="131">
        <f>ROUND('PMS(Table2a+2b)'!$D12*'PMS(Table2c+2d+2e)'!G48,0)</f>
        <v>0</v>
      </c>
      <c r="H29" s="131">
        <f>ROUND('PMS(Table2a+2b)'!$D12*'PMS(Table2c+2d+2e)'!H48,0)</f>
        <v>0</v>
      </c>
      <c r="I29" s="131">
        <f>ROUND('PMS(Table2a+2b)'!$D12*'PMS(Table2c+2d+2e)'!I48,0)</f>
        <v>0</v>
      </c>
      <c r="J29" s="131">
        <f>ROUND('PMS(Table2a+2b)'!$D12*'PMS(Table2c+2d+2e)'!J48,0)</f>
        <v>0</v>
      </c>
      <c r="K29" s="131">
        <f>ROUND('PMS(Table2a+2b)'!$D12*'PMS(Table2c+2d+2e)'!K48,0)</f>
        <v>0</v>
      </c>
      <c r="L29" s="131">
        <f>ROUND('PMS(Table2a+2b)'!$D12*'PMS(Table2c+2d+2e)'!L48,0)</f>
        <v>0</v>
      </c>
      <c r="M29" s="131">
        <f>ROUND('PMS(Table2a+2b)'!$D12*'PMS(Table2c+2d+2e)'!M48,0)</f>
        <v>0</v>
      </c>
      <c r="N29" s="131">
        <f>ROUND('PMS(Table2a+2b)'!$D12*'PMS(Table2c+2d+2e)'!N48,0)</f>
        <v>0</v>
      </c>
      <c r="O29" s="131">
        <f>ROUND('PMS(Table2a+2b)'!$D12*'PMS(Table2c+2d+2e)'!O48,0)</f>
        <v>0</v>
      </c>
      <c r="P29" s="133">
        <f t="shared" si="1"/>
        <v>0</v>
      </c>
    </row>
    <row r="30" spans="2:17" ht="15" x14ac:dyDescent="0.15">
      <c r="B30" s="197"/>
      <c r="C30" s="89" t="s">
        <v>68</v>
      </c>
      <c r="D30" s="131">
        <f>ROUND('PMS(Table2a+2b)'!$D13*'PMS(Table2c+2d+2e)'!D49,0)</f>
        <v>0</v>
      </c>
      <c r="E30" s="131">
        <f>ROUND('PMS(Table2a+2b)'!$D13*'PMS(Table2c+2d+2e)'!E49,0)</f>
        <v>0</v>
      </c>
      <c r="F30" s="131">
        <f>ROUND('PMS(Table2a+2b)'!$D13*'PMS(Table2c+2d+2e)'!F49,0)</f>
        <v>0</v>
      </c>
      <c r="G30" s="131">
        <f>ROUND('PMS(Table2a+2b)'!$D13*'PMS(Table2c+2d+2e)'!G49,0)</f>
        <v>0</v>
      </c>
      <c r="H30" s="131">
        <f>ROUND('PMS(Table2a+2b)'!$D13*'PMS(Table2c+2d+2e)'!H49,0)</f>
        <v>0</v>
      </c>
      <c r="I30" s="131">
        <f>ROUND('PMS(Table2a+2b)'!$D13*'PMS(Table2c+2d+2e)'!I49,0)</f>
        <v>0</v>
      </c>
      <c r="J30" s="131">
        <f>ROUND('PMS(Table2a+2b)'!$D13*'PMS(Table2c+2d+2e)'!J49,0)</f>
        <v>0</v>
      </c>
      <c r="K30" s="131">
        <f>ROUND('PMS(Table2a+2b)'!$D13*'PMS(Table2c+2d+2e)'!K49,0)</f>
        <v>0</v>
      </c>
      <c r="L30" s="131">
        <f>ROUND('PMS(Table2a+2b)'!$D13*'PMS(Table2c+2d+2e)'!L49,0)</f>
        <v>0</v>
      </c>
      <c r="M30" s="131">
        <f>ROUND('PMS(Table2a+2b)'!$D13*'PMS(Table2c+2d+2e)'!M49,0)</f>
        <v>0</v>
      </c>
      <c r="N30" s="131">
        <f>ROUND('PMS(Table2a+2b)'!$D13*'PMS(Table2c+2d+2e)'!N49,0)</f>
        <v>0</v>
      </c>
      <c r="O30" s="131">
        <f>ROUND('PMS(Table2a+2b)'!$D13*'PMS(Table2c+2d+2e)'!O49,0)</f>
        <v>0</v>
      </c>
      <c r="P30" s="133">
        <f t="shared" si="1"/>
        <v>0</v>
      </c>
    </row>
    <row r="31" spans="2:17" ht="15" x14ac:dyDescent="0.15">
      <c r="B31" s="197"/>
      <c r="C31" s="89" t="s">
        <v>68</v>
      </c>
      <c r="D31" s="131">
        <f>ROUND('PMS(Table2a+2b)'!$D14*'PMS(Table2c+2d+2e)'!D50,0)</f>
        <v>0</v>
      </c>
      <c r="E31" s="131">
        <f>ROUND('PMS(Table2a+2b)'!$D14*'PMS(Table2c+2d+2e)'!E50,0)</f>
        <v>0</v>
      </c>
      <c r="F31" s="131">
        <f>ROUND('PMS(Table2a+2b)'!$D14*'PMS(Table2c+2d+2e)'!F50,0)</f>
        <v>0</v>
      </c>
      <c r="G31" s="131">
        <f>ROUND('PMS(Table2a+2b)'!$D14*'PMS(Table2c+2d+2e)'!G50,0)</f>
        <v>0</v>
      </c>
      <c r="H31" s="131">
        <f>ROUND('PMS(Table2a+2b)'!$D14*'PMS(Table2c+2d+2e)'!H50,0)</f>
        <v>0</v>
      </c>
      <c r="I31" s="131">
        <f>ROUND('PMS(Table2a+2b)'!$D14*'PMS(Table2c+2d+2e)'!I50,0)</f>
        <v>0</v>
      </c>
      <c r="J31" s="131">
        <f>ROUND('PMS(Table2a+2b)'!$D14*'PMS(Table2c+2d+2e)'!J50,0)</f>
        <v>0</v>
      </c>
      <c r="K31" s="131">
        <f>ROUND('PMS(Table2a+2b)'!$D14*'PMS(Table2c+2d+2e)'!K50,0)</f>
        <v>0</v>
      </c>
      <c r="L31" s="131">
        <f>ROUND('PMS(Table2a+2b)'!$D14*'PMS(Table2c+2d+2e)'!L50,0)</f>
        <v>0</v>
      </c>
      <c r="M31" s="131">
        <f>ROUND('PMS(Table2a+2b)'!$D14*'PMS(Table2c+2d+2e)'!M50,0)</f>
        <v>0</v>
      </c>
      <c r="N31" s="131">
        <f>ROUND('PMS(Table2a+2b)'!$D14*'PMS(Table2c+2d+2e)'!N50,0)</f>
        <v>0</v>
      </c>
      <c r="O31" s="131">
        <f>ROUND('PMS(Table2a+2b)'!$D14*'PMS(Table2c+2d+2e)'!O50,0)</f>
        <v>0</v>
      </c>
      <c r="P31" s="133">
        <f t="shared" si="1"/>
        <v>0</v>
      </c>
    </row>
    <row r="32" spans="2:17" ht="15" x14ac:dyDescent="0.15">
      <c r="B32" s="197"/>
      <c r="C32" s="89" t="s">
        <v>68</v>
      </c>
      <c r="D32" s="131">
        <f>ROUND('PMS(Table2a+2b)'!$D15*'PMS(Table2c+2d+2e)'!D51,0)</f>
        <v>0</v>
      </c>
      <c r="E32" s="131">
        <f>ROUND('PMS(Table2a+2b)'!$D15*'PMS(Table2c+2d+2e)'!E51,0)</f>
        <v>0</v>
      </c>
      <c r="F32" s="131">
        <f>ROUND('PMS(Table2a+2b)'!$D15*'PMS(Table2c+2d+2e)'!F51,0)</f>
        <v>0</v>
      </c>
      <c r="G32" s="131">
        <f>ROUND('PMS(Table2a+2b)'!$D15*'PMS(Table2c+2d+2e)'!G51,0)</f>
        <v>0</v>
      </c>
      <c r="H32" s="131">
        <f>ROUND('PMS(Table2a+2b)'!$D15*'PMS(Table2c+2d+2e)'!H51,0)</f>
        <v>0</v>
      </c>
      <c r="I32" s="131">
        <f>ROUND('PMS(Table2a+2b)'!$D15*'PMS(Table2c+2d+2e)'!I51,0)</f>
        <v>0</v>
      </c>
      <c r="J32" s="131">
        <f>ROUND('PMS(Table2a+2b)'!$D15*'PMS(Table2c+2d+2e)'!J51,0)</f>
        <v>0</v>
      </c>
      <c r="K32" s="131">
        <f>ROUND('PMS(Table2a+2b)'!$D15*'PMS(Table2c+2d+2e)'!K51,0)</f>
        <v>0</v>
      </c>
      <c r="L32" s="131">
        <f>ROUND('PMS(Table2a+2b)'!$D15*'PMS(Table2c+2d+2e)'!L51,0)</f>
        <v>0</v>
      </c>
      <c r="M32" s="131">
        <f>ROUND('PMS(Table2a+2b)'!$D15*'PMS(Table2c+2d+2e)'!M51,0)</f>
        <v>0</v>
      </c>
      <c r="N32" s="131">
        <f>ROUND('PMS(Table2a+2b)'!$D15*'PMS(Table2c+2d+2e)'!N51,0)</f>
        <v>0</v>
      </c>
      <c r="O32" s="131">
        <f>ROUND('PMS(Table2a+2b)'!$D15*'PMS(Table2c+2d+2e)'!O51,0)</f>
        <v>0</v>
      </c>
      <c r="P32" s="133">
        <f t="shared" si="1"/>
        <v>0</v>
      </c>
    </row>
    <row r="33" spans="2:16" ht="15" x14ac:dyDescent="0.15">
      <c r="B33" s="197"/>
      <c r="C33" s="89" t="s">
        <v>68</v>
      </c>
      <c r="D33" s="131">
        <f>ROUND('PMS(Table2a+2b)'!$D16*'PMS(Table2c+2d+2e)'!D52,0)</f>
        <v>0</v>
      </c>
      <c r="E33" s="131">
        <f>ROUND('PMS(Table2a+2b)'!$D16*'PMS(Table2c+2d+2e)'!E52,0)</f>
        <v>0</v>
      </c>
      <c r="F33" s="131">
        <f>ROUND('PMS(Table2a+2b)'!$D16*'PMS(Table2c+2d+2e)'!F52,0)</f>
        <v>0</v>
      </c>
      <c r="G33" s="131">
        <f>ROUND('PMS(Table2a+2b)'!$D16*'PMS(Table2c+2d+2e)'!G52,0)</f>
        <v>0</v>
      </c>
      <c r="H33" s="131">
        <f>ROUND('PMS(Table2a+2b)'!$D16*'PMS(Table2c+2d+2e)'!H52,0)</f>
        <v>0</v>
      </c>
      <c r="I33" s="131">
        <f>ROUND('PMS(Table2a+2b)'!$D16*'PMS(Table2c+2d+2e)'!I52,0)</f>
        <v>0</v>
      </c>
      <c r="J33" s="131">
        <f>ROUND('PMS(Table2a+2b)'!$D16*'PMS(Table2c+2d+2e)'!J52,0)</f>
        <v>0</v>
      </c>
      <c r="K33" s="131">
        <f>ROUND('PMS(Table2a+2b)'!$D16*'PMS(Table2c+2d+2e)'!K52,0)</f>
        <v>0</v>
      </c>
      <c r="L33" s="131">
        <f>ROUND('PMS(Table2a+2b)'!$D16*'PMS(Table2c+2d+2e)'!L52,0)</f>
        <v>0</v>
      </c>
      <c r="M33" s="131">
        <f>ROUND('PMS(Table2a+2b)'!$D16*'PMS(Table2c+2d+2e)'!M52,0)</f>
        <v>0</v>
      </c>
      <c r="N33" s="131">
        <f>ROUND('PMS(Table2a+2b)'!$D16*'PMS(Table2c+2d+2e)'!N52,0)</f>
        <v>0</v>
      </c>
      <c r="O33" s="131">
        <f>ROUND('PMS(Table2a+2b)'!$D16*'PMS(Table2c+2d+2e)'!O52,0)</f>
        <v>0</v>
      </c>
      <c r="P33" s="133">
        <f t="shared" si="1"/>
        <v>0</v>
      </c>
    </row>
    <row r="34" spans="2:16" ht="15" x14ac:dyDescent="0.15">
      <c r="B34" s="197"/>
      <c r="C34" s="89" t="s">
        <v>68</v>
      </c>
      <c r="D34" s="131">
        <f>ROUND('PMS(Table2a+2b)'!$D17*'PMS(Table2c+2d+2e)'!D53,0)</f>
        <v>0</v>
      </c>
      <c r="E34" s="131">
        <f>ROUND('PMS(Table2a+2b)'!$D17*'PMS(Table2c+2d+2e)'!E53,0)</f>
        <v>0</v>
      </c>
      <c r="F34" s="131">
        <f>ROUND('PMS(Table2a+2b)'!$D17*'PMS(Table2c+2d+2e)'!F53,0)</f>
        <v>0</v>
      </c>
      <c r="G34" s="131">
        <f>ROUND('PMS(Table2a+2b)'!$D17*'PMS(Table2c+2d+2e)'!G53,0)</f>
        <v>0</v>
      </c>
      <c r="H34" s="131">
        <f>ROUND('PMS(Table2a+2b)'!$D17*'PMS(Table2c+2d+2e)'!H53,0)</f>
        <v>0</v>
      </c>
      <c r="I34" s="131">
        <f>ROUND('PMS(Table2a+2b)'!$D17*'PMS(Table2c+2d+2e)'!I53,0)</f>
        <v>0</v>
      </c>
      <c r="J34" s="131">
        <f>ROUND('PMS(Table2a+2b)'!$D17*'PMS(Table2c+2d+2e)'!J53,0)</f>
        <v>0</v>
      </c>
      <c r="K34" s="131">
        <f>ROUND('PMS(Table2a+2b)'!$D17*'PMS(Table2c+2d+2e)'!K53,0)</f>
        <v>0</v>
      </c>
      <c r="L34" s="131">
        <f>ROUND('PMS(Table2a+2b)'!$D17*'PMS(Table2c+2d+2e)'!L53,0)</f>
        <v>0</v>
      </c>
      <c r="M34" s="131">
        <f>ROUND('PMS(Table2a+2b)'!$D17*'PMS(Table2c+2d+2e)'!M53,0)</f>
        <v>0</v>
      </c>
      <c r="N34" s="131">
        <f>ROUND('PMS(Table2a+2b)'!$D17*'PMS(Table2c+2d+2e)'!N53,0)</f>
        <v>0</v>
      </c>
      <c r="O34" s="131">
        <f>ROUND('PMS(Table2a+2b)'!$D17*'PMS(Table2c+2d+2e)'!O53,0)</f>
        <v>0</v>
      </c>
      <c r="P34" s="133">
        <f t="shared" si="1"/>
        <v>0</v>
      </c>
    </row>
    <row r="35" spans="2:16" ht="14.25" x14ac:dyDescent="0.15">
      <c r="C35" s="127" t="s">
        <v>205</v>
      </c>
      <c r="D35" s="131">
        <f>+SUM(D23:D34)</f>
        <v>0</v>
      </c>
      <c r="E35" s="131">
        <f t="shared" ref="E35:O35" si="2">+SUM(E23:E34)</f>
        <v>0</v>
      </c>
      <c r="F35" s="131">
        <f t="shared" si="2"/>
        <v>0</v>
      </c>
      <c r="G35" s="131">
        <f t="shared" si="2"/>
        <v>0</v>
      </c>
      <c r="H35" s="131">
        <f t="shared" si="2"/>
        <v>0</v>
      </c>
      <c r="I35" s="131">
        <f t="shared" si="2"/>
        <v>0</v>
      </c>
      <c r="J35" s="131">
        <f t="shared" si="2"/>
        <v>0</v>
      </c>
      <c r="K35" s="131">
        <f t="shared" si="2"/>
        <v>0</v>
      </c>
      <c r="L35" s="131">
        <f t="shared" si="2"/>
        <v>0</v>
      </c>
      <c r="M35" s="131">
        <f t="shared" si="2"/>
        <v>0</v>
      </c>
      <c r="N35" s="131">
        <f t="shared" si="2"/>
        <v>0</v>
      </c>
      <c r="O35" s="131">
        <f t="shared" si="2"/>
        <v>0</v>
      </c>
      <c r="P35" s="133"/>
    </row>
    <row r="37" spans="2:16" ht="15" customHeight="1" x14ac:dyDescent="0.15">
      <c r="B37" s="84" t="s">
        <v>78</v>
      </c>
      <c r="D37" s="198" t="s">
        <v>177</v>
      </c>
      <c r="E37" s="198"/>
      <c r="F37" s="198"/>
      <c r="G37" s="198"/>
      <c r="H37" s="198"/>
      <c r="I37" s="198"/>
    </row>
    <row r="38" spans="2:16" ht="30" x14ac:dyDescent="0.15">
      <c r="B38" s="85"/>
      <c r="C38" s="129"/>
      <c r="D38" s="87" t="s">
        <v>69</v>
      </c>
      <c r="E38" s="87" t="s">
        <v>70</v>
      </c>
      <c r="F38" s="88" t="s">
        <v>71</v>
      </c>
      <c r="G38" s="87" t="s">
        <v>72</v>
      </c>
      <c r="H38" s="87" t="s">
        <v>68</v>
      </c>
      <c r="I38" s="89" t="s">
        <v>68</v>
      </c>
      <c r="J38" s="89" t="s">
        <v>68</v>
      </c>
      <c r="K38" s="89" t="s">
        <v>68</v>
      </c>
      <c r="L38" s="89" t="s">
        <v>68</v>
      </c>
      <c r="M38" s="89" t="s">
        <v>68</v>
      </c>
      <c r="N38" s="89" t="s">
        <v>68</v>
      </c>
      <c r="O38" s="87" t="s">
        <v>76</v>
      </c>
      <c r="P38" s="129"/>
    </row>
    <row r="39" spans="2:16" ht="27.6" customHeight="1" x14ac:dyDescent="0.15">
      <c r="B39" s="197" t="s">
        <v>176</v>
      </c>
      <c r="C39" s="87" t="s">
        <v>69</v>
      </c>
      <c r="D39" s="131">
        <f>ROUND($D35*'PMS(Table2c+2d+2e)'!D$42,0)</f>
        <v>0</v>
      </c>
      <c r="E39" s="131">
        <f>ROUND($D35*'PMS(Table2c+2d+2e)'!E$42,0)</f>
        <v>0</v>
      </c>
      <c r="F39" s="131">
        <f>ROUND($D35*'PMS(Table2c+2d+2e)'!F$42,0)</f>
        <v>0</v>
      </c>
      <c r="G39" s="131">
        <f>ROUND($D35*'PMS(Table2c+2d+2e)'!G$42,0)</f>
        <v>0</v>
      </c>
      <c r="H39" s="131">
        <f>ROUND($D35*'PMS(Table2c+2d+2e)'!H$42,0)</f>
        <v>0</v>
      </c>
      <c r="I39" s="131">
        <f>ROUND($D35*'PMS(Table2c+2d+2e)'!I$42,0)</f>
        <v>0</v>
      </c>
      <c r="J39" s="131">
        <f>ROUND($D35*'PMS(Table2c+2d+2e)'!J$42,0)</f>
        <v>0</v>
      </c>
      <c r="K39" s="131">
        <f>ROUND($D35*'PMS(Table2c+2d+2e)'!K$42,0)</f>
        <v>0</v>
      </c>
      <c r="L39" s="131">
        <f>ROUND($D35*'PMS(Table2c+2d+2e)'!L$42,0)</f>
        <v>0</v>
      </c>
      <c r="M39" s="131">
        <f>ROUND($D35*'PMS(Table2c+2d+2e)'!M$42,0)</f>
        <v>0</v>
      </c>
      <c r="N39" s="131">
        <f>ROUND($D35*'PMS(Table2c+2d+2e)'!N$42,0)</f>
        <v>0</v>
      </c>
      <c r="O39" s="131">
        <f>ROUND($D35*'PMS(Table2c+2d+2e)'!O$42,0)</f>
        <v>0</v>
      </c>
      <c r="P39" s="133">
        <f>SUM(D39:O39)</f>
        <v>0</v>
      </c>
    </row>
    <row r="40" spans="2:16" ht="15" x14ac:dyDescent="0.15">
      <c r="B40" s="197"/>
      <c r="C40" s="87" t="s">
        <v>70</v>
      </c>
      <c r="D40" s="131">
        <f>ROUND($E35*'PMS(Table2c+2d+2e)'!D$43,0)</f>
        <v>0</v>
      </c>
      <c r="E40" s="131">
        <f>ROUND($E35*'PMS(Table2c+2d+2e)'!E$43,0)</f>
        <v>0</v>
      </c>
      <c r="F40" s="131">
        <f>ROUND($E35*'PMS(Table2c+2d+2e)'!F$43,0)</f>
        <v>0</v>
      </c>
      <c r="G40" s="131">
        <f>ROUND($E35*'PMS(Table2c+2d+2e)'!G$43,0)</f>
        <v>0</v>
      </c>
      <c r="H40" s="131">
        <f>ROUND($E35*'PMS(Table2c+2d+2e)'!H$43,0)</f>
        <v>0</v>
      </c>
      <c r="I40" s="131">
        <f>ROUND($E35*'PMS(Table2c+2d+2e)'!I$43,0)</f>
        <v>0</v>
      </c>
      <c r="J40" s="131">
        <f>ROUND($E35*'PMS(Table2c+2d+2e)'!J$43,0)</f>
        <v>0</v>
      </c>
      <c r="K40" s="131">
        <f>ROUND($E35*'PMS(Table2c+2d+2e)'!K$43,0)</f>
        <v>0</v>
      </c>
      <c r="L40" s="131">
        <f>ROUND($E35*'PMS(Table2c+2d+2e)'!L$43,0)</f>
        <v>0</v>
      </c>
      <c r="M40" s="131">
        <f>ROUND($E35*'PMS(Table2c+2d+2e)'!M$43,0)</f>
        <v>0</v>
      </c>
      <c r="N40" s="131">
        <f>ROUND($E35*'PMS(Table2c+2d+2e)'!N$43,0)</f>
        <v>0</v>
      </c>
      <c r="O40" s="131">
        <f>ROUND($E35*'PMS(Table2c+2d+2e)'!O$43,0)</f>
        <v>0</v>
      </c>
      <c r="P40" s="133">
        <f t="shared" ref="P40:P50" si="3">SUM(D40:O40)</f>
        <v>0</v>
      </c>
    </row>
    <row r="41" spans="2:16" ht="15" x14ac:dyDescent="0.15">
      <c r="B41" s="197"/>
      <c r="C41" s="88" t="s">
        <v>71</v>
      </c>
      <c r="D41" s="131">
        <f>ROUND($F35*'PMS(Table2c+2d+2e)'!D$44,0)</f>
        <v>0</v>
      </c>
      <c r="E41" s="131">
        <f>ROUND($F35*'PMS(Table2c+2d+2e)'!E$44,0)</f>
        <v>0</v>
      </c>
      <c r="F41" s="131">
        <f>ROUND($F35*'PMS(Table2c+2d+2e)'!F$44,0)</f>
        <v>0</v>
      </c>
      <c r="G41" s="131">
        <f>ROUND($F35*'PMS(Table2c+2d+2e)'!G$44,0)</f>
        <v>0</v>
      </c>
      <c r="H41" s="131">
        <f>ROUND($F35*'PMS(Table2c+2d+2e)'!H$44,0)</f>
        <v>0</v>
      </c>
      <c r="I41" s="131">
        <f>ROUND($F35*'PMS(Table2c+2d+2e)'!I$44,0)</f>
        <v>0</v>
      </c>
      <c r="J41" s="131">
        <f>ROUND($F35*'PMS(Table2c+2d+2e)'!J$44,0)</f>
        <v>0</v>
      </c>
      <c r="K41" s="131">
        <f>ROUND($F35*'PMS(Table2c+2d+2e)'!K$44,0)</f>
        <v>0</v>
      </c>
      <c r="L41" s="131">
        <f>ROUND($F35*'PMS(Table2c+2d+2e)'!L$44,0)</f>
        <v>0</v>
      </c>
      <c r="M41" s="131">
        <f>ROUND($F35*'PMS(Table2c+2d+2e)'!M$44,0)</f>
        <v>0</v>
      </c>
      <c r="N41" s="131">
        <f>ROUND($F35*'PMS(Table2c+2d+2e)'!N$44,0)</f>
        <v>0</v>
      </c>
      <c r="O41" s="131">
        <f>ROUND($F35*'PMS(Table2c+2d+2e)'!O$44,0)</f>
        <v>0</v>
      </c>
      <c r="P41" s="133">
        <f t="shared" si="3"/>
        <v>0</v>
      </c>
    </row>
    <row r="42" spans="2:16" ht="15" x14ac:dyDescent="0.15">
      <c r="B42" s="197"/>
      <c r="C42" s="87" t="s">
        <v>72</v>
      </c>
      <c r="D42" s="131">
        <f>ROUND($G35*'PMS(Table2c+2d+2e)'!D$45,0)</f>
        <v>0</v>
      </c>
      <c r="E42" s="131">
        <f>ROUND($G35*'PMS(Table2c+2d+2e)'!E$45,0)</f>
        <v>0</v>
      </c>
      <c r="F42" s="131">
        <f>ROUND($G35*'PMS(Table2c+2d+2e)'!F$45,0)</f>
        <v>0</v>
      </c>
      <c r="G42" s="131">
        <f>ROUND($G35*'PMS(Table2c+2d+2e)'!G$45,0)</f>
        <v>0</v>
      </c>
      <c r="H42" s="131">
        <f>ROUND($G35*'PMS(Table2c+2d+2e)'!H$45,0)</f>
        <v>0</v>
      </c>
      <c r="I42" s="131">
        <f>ROUND($G35*'PMS(Table2c+2d+2e)'!I$45,0)</f>
        <v>0</v>
      </c>
      <c r="J42" s="131">
        <f>ROUND($G35*'PMS(Table2c+2d+2e)'!J$45,0)</f>
        <v>0</v>
      </c>
      <c r="K42" s="131">
        <f>ROUND($G35*'PMS(Table2c+2d+2e)'!K$45,0)</f>
        <v>0</v>
      </c>
      <c r="L42" s="131">
        <f>ROUND($G35*'PMS(Table2c+2d+2e)'!L$45,0)</f>
        <v>0</v>
      </c>
      <c r="M42" s="131">
        <f>ROUND($G35*'PMS(Table2c+2d+2e)'!M$45,0)</f>
        <v>0</v>
      </c>
      <c r="N42" s="131">
        <f>ROUND($G35*'PMS(Table2c+2d+2e)'!N$45,0)</f>
        <v>0</v>
      </c>
      <c r="O42" s="131">
        <f>ROUND($G35*'PMS(Table2c+2d+2e)'!O$45,0)</f>
        <v>0</v>
      </c>
      <c r="P42" s="133">
        <f t="shared" si="3"/>
        <v>0</v>
      </c>
    </row>
    <row r="43" spans="2:16" ht="15" x14ac:dyDescent="0.15">
      <c r="B43" s="197"/>
      <c r="C43" s="89" t="s">
        <v>68</v>
      </c>
      <c r="D43" s="131">
        <f>ROUND($H35*'PMS(Table2c+2d+2e)'!D$46,0)</f>
        <v>0</v>
      </c>
      <c r="E43" s="131">
        <f>ROUND($H35*'PMS(Table2c+2d+2e)'!E$46,0)</f>
        <v>0</v>
      </c>
      <c r="F43" s="131">
        <f>ROUND($H35*'PMS(Table2c+2d+2e)'!F$46,0)</f>
        <v>0</v>
      </c>
      <c r="G43" s="131">
        <f>ROUND($H35*'PMS(Table2c+2d+2e)'!G$46,0)</f>
        <v>0</v>
      </c>
      <c r="H43" s="131">
        <f>ROUND($H35*'PMS(Table2c+2d+2e)'!H$46,0)</f>
        <v>0</v>
      </c>
      <c r="I43" s="131">
        <f>ROUND($H35*'PMS(Table2c+2d+2e)'!I$46,0)</f>
        <v>0</v>
      </c>
      <c r="J43" s="131">
        <f>ROUND($H35*'PMS(Table2c+2d+2e)'!J$46,0)</f>
        <v>0</v>
      </c>
      <c r="K43" s="131">
        <f>ROUND($H35*'PMS(Table2c+2d+2e)'!K$46,0)</f>
        <v>0</v>
      </c>
      <c r="L43" s="131">
        <f>ROUND($H35*'PMS(Table2c+2d+2e)'!L$46,0)</f>
        <v>0</v>
      </c>
      <c r="M43" s="131">
        <f>ROUND($H35*'PMS(Table2c+2d+2e)'!M$46,0)</f>
        <v>0</v>
      </c>
      <c r="N43" s="131">
        <f>ROUND($H35*'PMS(Table2c+2d+2e)'!N$46,0)</f>
        <v>0</v>
      </c>
      <c r="O43" s="131">
        <f>ROUND($H35*'PMS(Table2c+2d+2e)'!O$46,0)</f>
        <v>0</v>
      </c>
      <c r="P43" s="133">
        <f t="shared" si="3"/>
        <v>0</v>
      </c>
    </row>
    <row r="44" spans="2:16" ht="15" x14ac:dyDescent="0.15">
      <c r="B44" s="197"/>
      <c r="C44" s="89" t="s">
        <v>68</v>
      </c>
      <c r="D44" s="131">
        <f>ROUND($I35*'PMS(Table2c+2d+2e)'!D$47,0)</f>
        <v>0</v>
      </c>
      <c r="E44" s="131">
        <f>ROUND($I35*'PMS(Table2c+2d+2e)'!E$47,0)</f>
        <v>0</v>
      </c>
      <c r="F44" s="131">
        <f>ROUND($I35*'PMS(Table2c+2d+2e)'!F$47,0)</f>
        <v>0</v>
      </c>
      <c r="G44" s="131">
        <f>ROUND($I35*'PMS(Table2c+2d+2e)'!G$47,0)</f>
        <v>0</v>
      </c>
      <c r="H44" s="131">
        <f>ROUND($I35*'PMS(Table2c+2d+2e)'!H$47,0)</f>
        <v>0</v>
      </c>
      <c r="I44" s="131">
        <f>ROUND($I35*'PMS(Table2c+2d+2e)'!I$47,0)</f>
        <v>0</v>
      </c>
      <c r="J44" s="131">
        <f>ROUND($I35*'PMS(Table2c+2d+2e)'!J$47,0)</f>
        <v>0</v>
      </c>
      <c r="K44" s="131">
        <f>ROUND($I35*'PMS(Table2c+2d+2e)'!K$47,0)</f>
        <v>0</v>
      </c>
      <c r="L44" s="131">
        <f>ROUND($I35*'PMS(Table2c+2d+2e)'!L$47,0)</f>
        <v>0</v>
      </c>
      <c r="M44" s="131">
        <f>ROUND($I35*'PMS(Table2c+2d+2e)'!M$47,0)</f>
        <v>0</v>
      </c>
      <c r="N44" s="131">
        <f>ROUND($I35*'PMS(Table2c+2d+2e)'!N$47,0)</f>
        <v>0</v>
      </c>
      <c r="O44" s="131">
        <f>ROUND($I35*'PMS(Table2c+2d+2e)'!O$47,0)</f>
        <v>0</v>
      </c>
      <c r="P44" s="133">
        <f t="shared" si="3"/>
        <v>0</v>
      </c>
    </row>
    <row r="45" spans="2:16" ht="15" x14ac:dyDescent="0.15">
      <c r="B45" s="197"/>
      <c r="C45" s="89" t="s">
        <v>68</v>
      </c>
      <c r="D45" s="131">
        <f>ROUND($J35*'PMS(Table2c+2d+2e)'!D$48,0)</f>
        <v>0</v>
      </c>
      <c r="E45" s="131">
        <f>ROUND($J35*'PMS(Table2c+2d+2e)'!E$48,0)</f>
        <v>0</v>
      </c>
      <c r="F45" s="131">
        <f>ROUND($J35*'PMS(Table2c+2d+2e)'!F$48,0)</f>
        <v>0</v>
      </c>
      <c r="G45" s="131">
        <f>ROUND($J35*'PMS(Table2c+2d+2e)'!G$48,0)</f>
        <v>0</v>
      </c>
      <c r="H45" s="131">
        <f>ROUND($J35*'PMS(Table2c+2d+2e)'!H$48,0)</f>
        <v>0</v>
      </c>
      <c r="I45" s="131">
        <f>ROUND($J35*'PMS(Table2c+2d+2e)'!I$48,0)</f>
        <v>0</v>
      </c>
      <c r="J45" s="131">
        <f>ROUND($J35*'PMS(Table2c+2d+2e)'!J$48,0)</f>
        <v>0</v>
      </c>
      <c r="K45" s="131">
        <f>ROUND($J35*'PMS(Table2c+2d+2e)'!K$48,0)</f>
        <v>0</v>
      </c>
      <c r="L45" s="131">
        <f>ROUND($J35*'PMS(Table2c+2d+2e)'!L$48,0)</f>
        <v>0</v>
      </c>
      <c r="M45" s="131">
        <f>ROUND($J35*'PMS(Table2c+2d+2e)'!M$48,0)</f>
        <v>0</v>
      </c>
      <c r="N45" s="131">
        <f>ROUND($J35*'PMS(Table2c+2d+2e)'!N$48,0)</f>
        <v>0</v>
      </c>
      <c r="O45" s="131">
        <f>ROUND($J35*'PMS(Table2c+2d+2e)'!O$48,0)</f>
        <v>0</v>
      </c>
      <c r="P45" s="133">
        <f t="shared" si="3"/>
        <v>0</v>
      </c>
    </row>
    <row r="46" spans="2:16" ht="15" x14ac:dyDescent="0.15">
      <c r="B46" s="197"/>
      <c r="C46" s="89" t="s">
        <v>68</v>
      </c>
      <c r="D46" s="131">
        <f>ROUND($K35*'PMS(Table2c+2d+2e)'!D$49,0)</f>
        <v>0</v>
      </c>
      <c r="E46" s="131">
        <f>ROUND($K35*'PMS(Table2c+2d+2e)'!E$49,0)</f>
        <v>0</v>
      </c>
      <c r="F46" s="131">
        <f>ROUND($K35*'PMS(Table2c+2d+2e)'!F$49,0)</f>
        <v>0</v>
      </c>
      <c r="G46" s="131">
        <f>ROUND($K35*'PMS(Table2c+2d+2e)'!G$49,0)</f>
        <v>0</v>
      </c>
      <c r="H46" s="131">
        <f>ROUND($K35*'PMS(Table2c+2d+2e)'!H$49,0)</f>
        <v>0</v>
      </c>
      <c r="I46" s="131">
        <f>ROUND($K35*'PMS(Table2c+2d+2e)'!I$49,0)</f>
        <v>0</v>
      </c>
      <c r="J46" s="131">
        <f>ROUND($K35*'PMS(Table2c+2d+2e)'!J$49,0)</f>
        <v>0</v>
      </c>
      <c r="K46" s="131">
        <f>ROUND($K35*'PMS(Table2c+2d+2e)'!K$49,0)</f>
        <v>0</v>
      </c>
      <c r="L46" s="131">
        <f>ROUND($K35*'PMS(Table2c+2d+2e)'!L$49,0)</f>
        <v>0</v>
      </c>
      <c r="M46" s="131">
        <f>ROUND($K35*'PMS(Table2c+2d+2e)'!M$49,0)</f>
        <v>0</v>
      </c>
      <c r="N46" s="131">
        <f>ROUND($K35*'PMS(Table2c+2d+2e)'!N$49,0)</f>
        <v>0</v>
      </c>
      <c r="O46" s="131">
        <f>ROUND($K35*'PMS(Table2c+2d+2e)'!O$49,0)</f>
        <v>0</v>
      </c>
      <c r="P46" s="133">
        <f t="shared" si="3"/>
        <v>0</v>
      </c>
    </row>
    <row r="47" spans="2:16" ht="15" x14ac:dyDescent="0.15">
      <c r="B47" s="197"/>
      <c r="C47" s="89" t="s">
        <v>68</v>
      </c>
      <c r="D47" s="131">
        <f>ROUND($L35*'PMS(Table2c+2d+2e)'!D$50,0)</f>
        <v>0</v>
      </c>
      <c r="E47" s="131">
        <f>ROUND($L35*'PMS(Table2c+2d+2e)'!E$50,0)</f>
        <v>0</v>
      </c>
      <c r="F47" s="131">
        <f>ROUND($L35*'PMS(Table2c+2d+2e)'!F$50,0)</f>
        <v>0</v>
      </c>
      <c r="G47" s="131">
        <f>ROUND($L35*'PMS(Table2c+2d+2e)'!G$50,0)</f>
        <v>0</v>
      </c>
      <c r="H47" s="131">
        <f>ROUND($L35*'PMS(Table2c+2d+2e)'!H$50,0)</f>
        <v>0</v>
      </c>
      <c r="I47" s="131">
        <f>ROUND($L35*'PMS(Table2c+2d+2e)'!I$50,0)</f>
        <v>0</v>
      </c>
      <c r="J47" s="131">
        <f>ROUND($L35*'PMS(Table2c+2d+2e)'!J$50,0)</f>
        <v>0</v>
      </c>
      <c r="K47" s="131">
        <f>ROUND($L35*'PMS(Table2c+2d+2e)'!K$50,0)</f>
        <v>0</v>
      </c>
      <c r="L47" s="131">
        <f>ROUND($L35*'PMS(Table2c+2d+2e)'!L$50,0)</f>
        <v>0</v>
      </c>
      <c r="M47" s="131">
        <f>ROUND($L35*'PMS(Table2c+2d+2e)'!M$50,0)</f>
        <v>0</v>
      </c>
      <c r="N47" s="131">
        <f>ROUND($L35*'PMS(Table2c+2d+2e)'!N$50,0)</f>
        <v>0</v>
      </c>
      <c r="O47" s="131">
        <f>ROUND($L35*'PMS(Table2c+2d+2e)'!O$50,0)</f>
        <v>0</v>
      </c>
      <c r="P47" s="133">
        <f t="shared" si="3"/>
        <v>0</v>
      </c>
    </row>
    <row r="48" spans="2:16" ht="15" x14ac:dyDescent="0.15">
      <c r="B48" s="197"/>
      <c r="C48" s="89" t="s">
        <v>68</v>
      </c>
      <c r="D48" s="131">
        <f>ROUND($M35*'PMS(Table2c+2d+2e)'!D$51,0)</f>
        <v>0</v>
      </c>
      <c r="E48" s="131">
        <f>ROUND($M35*'PMS(Table2c+2d+2e)'!E$51,0)</f>
        <v>0</v>
      </c>
      <c r="F48" s="131">
        <f>ROUND($M35*'PMS(Table2c+2d+2e)'!F$51,0)</f>
        <v>0</v>
      </c>
      <c r="G48" s="131">
        <f>ROUND($M35*'PMS(Table2c+2d+2e)'!G$51,0)</f>
        <v>0</v>
      </c>
      <c r="H48" s="131">
        <f>ROUND($M35*'PMS(Table2c+2d+2e)'!H$51,0)</f>
        <v>0</v>
      </c>
      <c r="I48" s="131">
        <f>ROUND($M35*'PMS(Table2c+2d+2e)'!I$51,0)</f>
        <v>0</v>
      </c>
      <c r="J48" s="131">
        <f>ROUND($M35*'PMS(Table2c+2d+2e)'!J$51,0)</f>
        <v>0</v>
      </c>
      <c r="K48" s="131">
        <f>ROUND($M35*'PMS(Table2c+2d+2e)'!K$51,0)</f>
        <v>0</v>
      </c>
      <c r="L48" s="131">
        <f>ROUND($M35*'PMS(Table2c+2d+2e)'!L$51,0)</f>
        <v>0</v>
      </c>
      <c r="M48" s="131">
        <f>ROUND($M35*'PMS(Table2c+2d+2e)'!M$51,0)</f>
        <v>0</v>
      </c>
      <c r="N48" s="131">
        <f>ROUND($M35*'PMS(Table2c+2d+2e)'!N$51,0)</f>
        <v>0</v>
      </c>
      <c r="O48" s="131">
        <f>ROUND($M35*'PMS(Table2c+2d+2e)'!O$51,0)</f>
        <v>0</v>
      </c>
      <c r="P48" s="133">
        <f t="shared" si="3"/>
        <v>0</v>
      </c>
    </row>
    <row r="49" spans="2:16" ht="15" x14ac:dyDescent="0.15">
      <c r="B49" s="197"/>
      <c r="C49" s="89" t="s">
        <v>68</v>
      </c>
      <c r="D49" s="131">
        <f>ROUND($N35*'PMS(Table2c+2d+2e)'!D$52,0)</f>
        <v>0</v>
      </c>
      <c r="E49" s="131">
        <f>ROUND($N35*'PMS(Table2c+2d+2e)'!E$52,0)</f>
        <v>0</v>
      </c>
      <c r="F49" s="131">
        <f>ROUND($N35*'PMS(Table2c+2d+2e)'!F$52,0)</f>
        <v>0</v>
      </c>
      <c r="G49" s="131">
        <f>ROUND($N35*'PMS(Table2c+2d+2e)'!G$52,0)</f>
        <v>0</v>
      </c>
      <c r="H49" s="131">
        <f>ROUND($N35*'PMS(Table2c+2d+2e)'!H$52,0)</f>
        <v>0</v>
      </c>
      <c r="I49" s="131">
        <f>ROUND($N35*'PMS(Table2c+2d+2e)'!I$52,0)</f>
        <v>0</v>
      </c>
      <c r="J49" s="131">
        <f>ROUND($N35*'PMS(Table2c+2d+2e)'!J$52,0)</f>
        <v>0</v>
      </c>
      <c r="K49" s="131">
        <f>ROUND($N35*'PMS(Table2c+2d+2e)'!K$52,0)</f>
        <v>0</v>
      </c>
      <c r="L49" s="131">
        <f>ROUND($N35*'PMS(Table2c+2d+2e)'!L$52,0)</f>
        <v>0</v>
      </c>
      <c r="M49" s="131">
        <f>ROUND($N35*'PMS(Table2c+2d+2e)'!M$52,0)</f>
        <v>0</v>
      </c>
      <c r="N49" s="131">
        <f>ROUND($N35*'PMS(Table2c+2d+2e)'!N$52,0)</f>
        <v>0</v>
      </c>
      <c r="O49" s="131">
        <f>ROUND($N35*'PMS(Table2c+2d+2e)'!O$52,0)</f>
        <v>0</v>
      </c>
      <c r="P49" s="133">
        <f t="shared" si="3"/>
        <v>0</v>
      </c>
    </row>
    <row r="50" spans="2:16" ht="15" x14ac:dyDescent="0.15">
      <c r="B50" s="197"/>
      <c r="C50" s="89" t="s">
        <v>68</v>
      </c>
      <c r="D50" s="131">
        <f>ROUND($O35*'PMS(Table2c+2d+2e)'!D$53,0)</f>
        <v>0</v>
      </c>
      <c r="E50" s="131">
        <f>ROUND($O35*'PMS(Table2c+2d+2e)'!E$53,0)</f>
        <v>0</v>
      </c>
      <c r="F50" s="131">
        <f>ROUND($O35*'PMS(Table2c+2d+2e)'!F$53,0)</f>
        <v>0</v>
      </c>
      <c r="G50" s="131">
        <f>ROUND($O35*'PMS(Table2c+2d+2e)'!G$53,0)</f>
        <v>0</v>
      </c>
      <c r="H50" s="131">
        <f>ROUND($O35*'PMS(Table2c+2d+2e)'!H$53,0)</f>
        <v>0</v>
      </c>
      <c r="I50" s="131">
        <f>ROUND($O35*'PMS(Table2c+2d+2e)'!I$53,0)</f>
        <v>0</v>
      </c>
      <c r="J50" s="131">
        <f>ROUND($O35*'PMS(Table2c+2d+2e)'!J$53,0)</f>
        <v>0</v>
      </c>
      <c r="K50" s="131">
        <f>ROUND($O35*'PMS(Table2c+2d+2e)'!K$53,0)</f>
        <v>0</v>
      </c>
      <c r="L50" s="131">
        <f>ROUND($O35*'PMS(Table2c+2d+2e)'!L$53,0)</f>
        <v>0</v>
      </c>
      <c r="M50" s="131">
        <f>ROUND($O35*'PMS(Table2c+2d+2e)'!M$53,0)</f>
        <v>0</v>
      </c>
      <c r="N50" s="131">
        <f>ROUND($O35*'PMS(Table2c+2d+2e)'!N$53,0)</f>
        <v>0</v>
      </c>
      <c r="O50" s="131">
        <f>ROUND($O35*'PMS(Table2c+2d+2e)'!O$53,0)</f>
        <v>0</v>
      </c>
      <c r="P50" s="133">
        <f t="shared" si="3"/>
        <v>0</v>
      </c>
    </row>
    <row r="51" spans="2:16" ht="14.25" x14ac:dyDescent="0.15">
      <c r="C51" s="127" t="s">
        <v>205</v>
      </c>
      <c r="D51" s="131">
        <f>+SUM(D39:D50)</f>
        <v>0</v>
      </c>
      <c r="E51" s="131">
        <f t="shared" ref="E51:O51" si="4">+SUM(E39:E50)</f>
        <v>0</v>
      </c>
      <c r="F51" s="131">
        <f t="shared" si="4"/>
        <v>0</v>
      </c>
      <c r="G51" s="131">
        <f t="shared" si="4"/>
        <v>0</v>
      </c>
      <c r="H51" s="131">
        <f t="shared" si="4"/>
        <v>0</v>
      </c>
      <c r="I51" s="131">
        <f t="shared" si="4"/>
        <v>0</v>
      </c>
      <c r="J51" s="131">
        <f t="shared" si="4"/>
        <v>0</v>
      </c>
      <c r="K51" s="131">
        <f t="shared" si="4"/>
        <v>0</v>
      </c>
      <c r="L51" s="131">
        <f t="shared" si="4"/>
        <v>0</v>
      </c>
      <c r="M51" s="131">
        <f t="shared" si="4"/>
        <v>0</v>
      </c>
      <c r="N51" s="131">
        <f t="shared" si="4"/>
        <v>0</v>
      </c>
      <c r="O51" s="131">
        <f t="shared" si="4"/>
        <v>0</v>
      </c>
      <c r="P51" s="133"/>
    </row>
    <row r="53" spans="2:16" ht="15" customHeight="1" x14ac:dyDescent="0.15">
      <c r="B53" s="84" t="s">
        <v>127</v>
      </c>
      <c r="D53" s="198" t="s">
        <v>80</v>
      </c>
      <c r="E53" s="198"/>
      <c r="F53" s="198"/>
      <c r="G53" s="198"/>
      <c r="H53" s="198"/>
      <c r="I53" s="198"/>
    </row>
    <row r="54" spans="2:16" ht="30" x14ac:dyDescent="0.15">
      <c r="B54" s="85"/>
      <c r="C54" s="129"/>
      <c r="D54" s="87" t="s">
        <v>69</v>
      </c>
      <c r="E54" s="87" t="s">
        <v>70</v>
      </c>
      <c r="F54" s="88" t="s">
        <v>71</v>
      </c>
      <c r="G54" s="87" t="s">
        <v>72</v>
      </c>
      <c r="H54" s="87" t="s">
        <v>68</v>
      </c>
      <c r="I54" s="89" t="s">
        <v>68</v>
      </c>
      <c r="J54" s="89" t="s">
        <v>68</v>
      </c>
      <c r="K54" s="89" t="s">
        <v>68</v>
      </c>
      <c r="L54" s="89" t="s">
        <v>68</v>
      </c>
      <c r="M54" s="89" t="s">
        <v>68</v>
      </c>
      <c r="N54" s="89" t="s">
        <v>68</v>
      </c>
      <c r="O54" s="87" t="s">
        <v>76</v>
      </c>
      <c r="P54" s="129"/>
    </row>
    <row r="55" spans="2:16" ht="15" x14ac:dyDescent="0.15">
      <c r="B55" s="197" t="s">
        <v>81</v>
      </c>
      <c r="C55" s="87" t="s">
        <v>69</v>
      </c>
      <c r="D55" s="131">
        <f>ROUND($D51*'PMS(Table2c+2d+2e)'!D$42,0)</f>
        <v>0</v>
      </c>
      <c r="E55" s="131">
        <f>ROUND($D51*'PMS(Table2c+2d+2e)'!E$42,0)</f>
        <v>0</v>
      </c>
      <c r="F55" s="131">
        <f>ROUND($D51*'PMS(Table2c+2d+2e)'!F$42,0)</f>
        <v>0</v>
      </c>
      <c r="G55" s="131">
        <f>ROUND($D51*'PMS(Table2c+2d+2e)'!G$42,0)</f>
        <v>0</v>
      </c>
      <c r="H55" s="131">
        <f>ROUND($D51*'PMS(Table2c+2d+2e)'!H$42,0)</f>
        <v>0</v>
      </c>
      <c r="I55" s="131">
        <f>ROUND($D51*'PMS(Table2c+2d+2e)'!I$42,0)</f>
        <v>0</v>
      </c>
      <c r="J55" s="131">
        <f>ROUND($D51*'PMS(Table2c+2d+2e)'!J$42,0)</f>
        <v>0</v>
      </c>
      <c r="K55" s="131">
        <f>ROUND($D51*'PMS(Table2c+2d+2e)'!K$42,0)</f>
        <v>0</v>
      </c>
      <c r="L55" s="131">
        <f>ROUND($D51*'PMS(Table2c+2d+2e)'!L$42,0)</f>
        <v>0</v>
      </c>
      <c r="M55" s="131">
        <f>ROUND($D51*'PMS(Table2c+2d+2e)'!M$42,0)</f>
        <v>0</v>
      </c>
      <c r="N55" s="131">
        <f>ROUND($D51*'PMS(Table2c+2d+2e)'!N$42,0)</f>
        <v>0</v>
      </c>
      <c r="O55" s="131">
        <f>ROUND($D51*'PMS(Table2c+2d+2e)'!O$42,0)</f>
        <v>0</v>
      </c>
      <c r="P55" s="133">
        <f>SUM(D55:O55)</f>
        <v>0</v>
      </c>
    </row>
    <row r="56" spans="2:16" ht="15" x14ac:dyDescent="0.15">
      <c r="B56" s="197"/>
      <c r="C56" s="87" t="s">
        <v>70</v>
      </c>
      <c r="D56" s="131">
        <f>ROUND($E51*'PMS(Table2c+2d+2e)'!D$43,0)</f>
        <v>0</v>
      </c>
      <c r="E56" s="131">
        <f>ROUND($E51*'PMS(Table2c+2d+2e)'!E$43,0)</f>
        <v>0</v>
      </c>
      <c r="F56" s="131">
        <f>ROUND($E51*'PMS(Table2c+2d+2e)'!F$43,0)</f>
        <v>0</v>
      </c>
      <c r="G56" s="131">
        <f>ROUND($E51*'PMS(Table2c+2d+2e)'!G$43,0)</f>
        <v>0</v>
      </c>
      <c r="H56" s="131">
        <f>ROUND($E51*'PMS(Table2c+2d+2e)'!H$43,0)</f>
        <v>0</v>
      </c>
      <c r="I56" s="131">
        <f>ROUND($E51*'PMS(Table2c+2d+2e)'!I$43,0)</f>
        <v>0</v>
      </c>
      <c r="J56" s="131">
        <f>ROUND($E51*'PMS(Table2c+2d+2e)'!J$43,0)</f>
        <v>0</v>
      </c>
      <c r="K56" s="131">
        <f>ROUND($E51*'PMS(Table2c+2d+2e)'!K$43,0)</f>
        <v>0</v>
      </c>
      <c r="L56" s="131">
        <f>ROUND($E51*'PMS(Table2c+2d+2e)'!L$43,0)</f>
        <v>0</v>
      </c>
      <c r="M56" s="131">
        <f>ROUND($E51*'PMS(Table2c+2d+2e)'!M$43,0)</f>
        <v>0</v>
      </c>
      <c r="N56" s="131">
        <f>ROUND($E51*'PMS(Table2c+2d+2e)'!N$43,0)</f>
        <v>0</v>
      </c>
      <c r="O56" s="131">
        <f>ROUND($E51*'PMS(Table2c+2d+2e)'!O$43,0)</f>
        <v>0</v>
      </c>
      <c r="P56" s="133">
        <f t="shared" ref="P56:P66" si="5">SUM(D56:O56)</f>
        <v>0</v>
      </c>
    </row>
    <row r="57" spans="2:16" ht="15" x14ac:dyDescent="0.15">
      <c r="B57" s="197"/>
      <c r="C57" s="88" t="s">
        <v>71</v>
      </c>
      <c r="D57" s="131">
        <f>ROUND($F51*'PMS(Table2c+2d+2e)'!D$44,0)</f>
        <v>0</v>
      </c>
      <c r="E57" s="131">
        <f>ROUND($F51*'PMS(Table2c+2d+2e)'!E$44,0)</f>
        <v>0</v>
      </c>
      <c r="F57" s="131">
        <f>ROUND($F51*'PMS(Table2c+2d+2e)'!F$44,0)</f>
        <v>0</v>
      </c>
      <c r="G57" s="131">
        <f>ROUND($F51*'PMS(Table2c+2d+2e)'!G$44,0)</f>
        <v>0</v>
      </c>
      <c r="H57" s="131">
        <f>ROUND($F51*'PMS(Table2c+2d+2e)'!H$44,0)</f>
        <v>0</v>
      </c>
      <c r="I57" s="131">
        <f>ROUND($F51*'PMS(Table2c+2d+2e)'!I$44,0)</f>
        <v>0</v>
      </c>
      <c r="J57" s="131">
        <f>ROUND($F51*'PMS(Table2c+2d+2e)'!J$44,0)</f>
        <v>0</v>
      </c>
      <c r="K57" s="131">
        <f>ROUND($F51*'PMS(Table2c+2d+2e)'!K$44,0)</f>
        <v>0</v>
      </c>
      <c r="L57" s="131">
        <f>ROUND($F51*'PMS(Table2c+2d+2e)'!L$44,0)</f>
        <v>0</v>
      </c>
      <c r="M57" s="131">
        <f>ROUND($F51*'PMS(Table2c+2d+2e)'!M$44,0)</f>
        <v>0</v>
      </c>
      <c r="N57" s="131">
        <f>ROUND($F51*'PMS(Table2c+2d+2e)'!N$44,0)</f>
        <v>0</v>
      </c>
      <c r="O57" s="131">
        <f>ROUND($F51*'PMS(Table2c+2d+2e)'!O$44,0)</f>
        <v>0</v>
      </c>
      <c r="P57" s="133">
        <f t="shared" si="5"/>
        <v>0</v>
      </c>
    </row>
    <row r="58" spans="2:16" ht="15" x14ac:dyDescent="0.15">
      <c r="B58" s="197"/>
      <c r="C58" s="87" t="s">
        <v>72</v>
      </c>
      <c r="D58" s="131">
        <f>ROUND($G51*'PMS(Table2c+2d+2e)'!D$45,0)</f>
        <v>0</v>
      </c>
      <c r="E58" s="131">
        <f>ROUND($G51*'PMS(Table2c+2d+2e)'!E$45,0)</f>
        <v>0</v>
      </c>
      <c r="F58" s="131">
        <f>ROUND($G51*'PMS(Table2c+2d+2e)'!F$45,0)</f>
        <v>0</v>
      </c>
      <c r="G58" s="131">
        <f>ROUND($G51*'PMS(Table2c+2d+2e)'!G$45,0)</f>
        <v>0</v>
      </c>
      <c r="H58" s="131">
        <f>ROUND($G51*'PMS(Table2c+2d+2e)'!H$45,0)</f>
        <v>0</v>
      </c>
      <c r="I58" s="131">
        <f>ROUND($G51*'PMS(Table2c+2d+2e)'!I$45,0)</f>
        <v>0</v>
      </c>
      <c r="J58" s="131">
        <f>ROUND($G51*'PMS(Table2c+2d+2e)'!J$45,0)</f>
        <v>0</v>
      </c>
      <c r="K58" s="131">
        <f>ROUND($G51*'PMS(Table2c+2d+2e)'!K$45,0)</f>
        <v>0</v>
      </c>
      <c r="L58" s="131">
        <f>ROUND($G51*'PMS(Table2c+2d+2e)'!L$45,0)</f>
        <v>0</v>
      </c>
      <c r="M58" s="131">
        <f>ROUND($G51*'PMS(Table2c+2d+2e)'!M$45,0)</f>
        <v>0</v>
      </c>
      <c r="N58" s="131">
        <f>ROUND($G51*'PMS(Table2c+2d+2e)'!N$45,0)</f>
        <v>0</v>
      </c>
      <c r="O58" s="131">
        <f>ROUND($G51*'PMS(Table2c+2d+2e)'!O$45,0)</f>
        <v>0</v>
      </c>
      <c r="P58" s="133">
        <f t="shared" si="5"/>
        <v>0</v>
      </c>
    </row>
    <row r="59" spans="2:16" ht="15" x14ac:dyDescent="0.15">
      <c r="B59" s="197"/>
      <c r="C59" s="89" t="s">
        <v>68</v>
      </c>
      <c r="D59" s="131">
        <f>ROUND($H51*'PMS(Table2c+2d+2e)'!D$46,0)</f>
        <v>0</v>
      </c>
      <c r="E59" s="131">
        <f>ROUND($H51*'PMS(Table2c+2d+2e)'!E$46,0)</f>
        <v>0</v>
      </c>
      <c r="F59" s="131">
        <f>ROUND($H51*'PMS(Table2c+2d+2e)'!F$46,0)</f>
        <v>0</v>
      </c>
      <c r="G59" s="131">
        <f>ROUND($H51*'PMS(Table2c+2d+2e)'!G$46,0)</f>
        <v>0</v>
      </c>
      <c r="H59" s="131">
        <f>ROUND($H51*'PMS(Table2c+2d+2e)'!H$46,0)</f>
        <v>0</v>
      </c>
      <c r="I59" s="131">
        <f>ROUND($H51*'PMS(Table2c+2d+2e)'!I$46,0)</f>
        <v>0</v>
      </c>
      <c r="J59" s="131">
        <f>ROUND($H51*'PMS(Table2c+2d+2e)'!J$46,0)</f>
        <v>0</v>
      </c>
      <c r="K59" s="131">
        <f>ROUND($H51*'PMS(Table2c+2d+2e)'!K$46,0)</f>
        <v>0</v>
      </c>
      <c r="L59" s="131">
        <f>ROUND($H51*'PMS(Table2c+2d+2e)'!L$46,0)</f>
        <v>0</v>
      </c>
      <c r="M59" s="131">
        <f>ROUND($H51*'PMS(Table2c+2d+2e)'!M$46,0)</f>
        <v>0</v>
      </c>
      <c r="N59" s="131">
        <f>ROUND($H51*'PMS(Table2c+2d+2e)'!N$46,0)</f>
        <v>0</v>
      </c>
      <c r="O59" s="131">
        <f>ROUND($H51*'PMS(Table2c+2d+2e)'!O$46,0)</f>
        <v>0</v>
      </c>
      <c r="P59" s="133">
        <f t="shared" si="5"/>
        <v>0</v>
      </c>
    </row>
    <row r="60" spans="2:16" ht="15" x14ac:dyDescent="0.15">
      <c r="B60" s="197"/>
      <c r="C60" s="89" t="s">
        <v>68</v>
      </c>
      <c r="D60" s="131">
        <f>ROUND($I51*'PMS(Table2c+2d+2e)'!D$47,0)</f>
        <v>0</v>
      </c>
      <c r="E60" s="131">
        <f>ROUND($I51*'PMS(Table2c+2d+2e)'!E$47,0)</f>
        <v>0</v>
      </c>
      <c r="F60" s="131">
        <f>ROUND($I51*'PMS(Table2c+2d+2e)'!F$47,0)</f>
        <v>0</v>
      </c>
      <c r="G60" s="131">
        <f>ROUND($I51*'PMS(Table2c+2d+2e)'!G$47,0)</f>
        <v>0</v>
      </c>
      <c r="H60" s="131">
        <f>ROUND($I51*'PMS(Table2c+2d+2e)'!H$47,0)</f>
        <v>0</v>
      </c>
      <c r="I60" s="131">
        <f>ROUND($I51*'PMS(Table2c+2d+2e)'!I$47,0)</f>
        <v>0</v>
      </c>
      <c r="J60" s="131">
        <f>ROUND($I51*'PMS(Table2c+2d+2e)'!J$47,0)</f>
        <v>0</v>
      </c>
      <c r="K60" s="131">
        <f>ROUND($I51*'PMS(Table2c+2d+2e)'!K$47,0)</f>
        <v>0</v>
      </c>
      <c r="L60" s="131">
        <f>ROUND($I51*'PMS(Table2c+2d+2e)'!L$47,0)</f>
        <v>0</v>
      </c>
      <c r="M60" s="131">
        <f>ROUND($I51*'PMS(Table2c+2d+2e)'!M$47,0)</f>
        <v>0</v>
      </c>
      <c r="N60" s="131">
        <f>ROUND($I51*'PMS(Table2c+2d+2e)'!N$47,0)</f>
        <v>0</v>
      </c>
      <c r="O60" s="131">
        <f>ROUND($I51*'PMS(Table2c+2d+2e)'!O$47,0)</f>
        <v>0</v>
      </c>
      <c r="P60" s="133">
        <f t="shared" si="5"/>
        <v>0</v>
      </c>
    </row>
    <row r="61" spans="2:16" ht="15" x14ac:dyDescent="0.15">
      <c r="B61" s="197"/>
      <c r="C61" s="89" t="s">
        <v>68</v>
      </c>
      <c r="D61" s="131">
        <f>ROUND($J51*'PMS(Table2c+2d+2e)'!D$48,0)</f>
        <v>0</v>
      </c>
      <c r="E61" s="131">
        <f>ROUND($J51*'PMS(Table2c+2d+2e)'!E$48,0)</f>
        <v>0</v>
      </c>
      <c r="F61" s="131">
        <f>ROUND($J51*'PMS(Table2c+2d+2e)'!F$48,0)</f>
        <v>0</v>
      </c>
      <c r="G61" s="131">
        <f>ROUND($J51*'PMS(Table2c+2d+2e)'!G$48,0)</f>
        <v>0</v>
      </c>
      <c r="H61" s="131">
        <f>ROUND($J51*'PMS(Table2c+2d+2e)'!H$48,0)</f>
        <v>0</v>
      </c>
      <c r="I61" s="131">
        <f>ROUND($J51*'PMS(Table2c+2d+2e)'!I$48,0)</f>
        <v>0</v>
      </c>
      <c r="J61" s="131">
        <f>ROUND($J51*'PMS(Table2c+2d+2e)'!J$48,0)</f>
        <v>0</v>
      </c>
      <c r="K61" s="131">
        <f>ROUND($J51*'PMS(Table2c+2d+2e)'!K$48,0)</f>
        <v>0</v>
      </c>
      <c r="L61" s="131">
        <f>ROUND($J51*'PMS(Table2c+2d+2e)'!L$48,0)</f>
        <v>0</v>
      </c>
      <c r="M61" s="131">
        <f>ROUND($J51*'PMS(Table2c+2d+2e)'!M$48,0)</f>
        <v>0</v>
      </c>
      <c r="N61" s="131">
        <f>ROUND($J51*'PMS(Table2c+2d+2e)'!N$48,0)</f>
        <v>0</v>
      </c>
      <c r="O61" s="131">
        <f>ROUND($J51*'PMS(Table2c+2d+2e)'!O$48,0)</f>
        <v>0</v>
      </c>
      <c r="P61" s="133">
        <f t="shared" si="5"/>
        <v>0</v>
      </c>
    </row>
    <row r="62" spans="2:16" ht="15" x14ac:dyDescent="0.15">
      <c r="B62" s="197"/>
      <c r="C62" s="89" t="s">
        <v>68</v>
      </c>
      <c r="D62" s="131">
        <f>ROUND($K51*'PMS(Table2c+2d+2e)'!D$49,0)</f>
        <v>0</v>
      </c>
      <c r="E62" s="131">
        <f>ROUND($K51*'PMS(Table2c+2d+2e)'!E$49,0)</f>
        <v>0</v>
      </c>
      <c r="F62" s="131">
        <f>ROUND($K51*'PMS(Table2c+2d+2e)'!F$49,0)</f>
        <v>0</v>
      </c>
      <c r="G62" s="131">
        <f>ROUND($K51*'PMS(Table2c+2d+2e)'!G$49,0)</f>
        <v>0</v>
      </c>
      <c r="H62" s="131">
        <f>ROUND($K51*'PMS(Table2c+2d+2e)'!H$49,0)</f>
        <v>0</v>
      </c>
      <c r="I62" s="131">
        <f>ROUND($K51*'PMS(Table2c+2d+2e)'!I$49,0)</f>
        <v>0</v>
      </c>
      <c r="J62" s="131">
        <f>ROUND($K51*'PMS(Table2c+2d+2e)'!J$49,0)</f>
        <v>0</v>
      </c>
      <c r="K62" s="131">
        <f>ROUND($K51*'PMS(Table2c+2d+2e)'!K$49,0)</f>
        <v>0</v>
      </c>
      <c r="L62" s="131">
        <f>ROUND($K51*'PMS(Table2c+2d+2e)'!L$49,0)</f>
        <v>0</v>
      </c>
      <c r="M62" s="131">
        <f>ROUND($K51*'PMS(Table2c+2d+2e)'!M$49,0)</f>
        <v>0</v>
      </c>
      <c r="N62" s="131">
        <f>ROUND($K51*'PMS(Table2c+2d+2e)'!N$49,0)</f>
        <v>0</v>
      </c>
      <c r="O62" s="131">
        <f>ROUND($K51*'PMS(Table2c+2d+2e)'!O$49,0)</f>
        <v>0</v>
      </c>
      <c r="P62" s="133">
        <f t="shared" si="5"/>
        <v>0</v>
      </c>
    </row>
    <row r="63" spans="2:16" ht="15" x14ac:dyDescent="0.15">
      <c r="B63" s="197"/>
      <c r="C63" s="89" t="s">
        <v>68</v>
      </c>
      <c r="D63" s="131">
        <f>ROUND($L51*'PMS(Table2c+2d+2e)'!D$50,0)</f>
        <v>0</v>
      </c>
      <c r="E63" s="131">
        <f>ROUND($L51*'PMS(Table2c+2d+2e)'!E$50,0)</f>
        <v>0</v>
      </c>
      <c r="F63" s="131">
        <f>ROUND($L51*'PMS(Table2c+2d+2e)'!F$50,0)</f>
        <v>0</v>
      </c>
      <c r="G63" s="131">
        <f>ROUND($L51*'PMS(Table2c+2d+2e)'!G$50,0)</f>
        <v>0</v>
      </c>
      <c r="H63" s="131">
        <f>ROUND($L51*'PMS(Table2c+2d+2e)'!H$50,0)</f>
        <v>0</v>
      </c>
      <c r="I63" s="131">
        <f>ROUND($L51*'PMS(Table2c+2d+2e)'!I$50,0)</f>
        <v>0</v>
      </c>
      <c r="J63" s="131">
        <f>ROUND($L51*'PMS(Table2c+2d+2e)'!J$50,0)</f>
        <v>0</v>
      </c>
      <c r="K63" s="131">
        <f>ROUND($L51*'PMS(Table2c+2d+2e)'!K$50,0)</f>
        <v>0</v>
      </c>
      <c r="L63" s="131">
        <f>ROUND($L51*'PMS(Table2c+2d+2e)'!L$50,0)</f>
        <v>0</v>
      </c>
      <c r="M63" s="131">
        <f>ROUND($L51*'PMS(Table2c+2d+2e)'!M$50,0)</f>
        <v>0</v>
      </c>
      <c r="N63" s="131">
        <f>ROUND($L51*'PMS(Table2c+2d+2e)'!N$50,0)</f>
        <v>0</v>
      </c>
      <c r="O63" s="131">
        <f>ROUND($L51*'PMS(Table2c+2d+2e)'!O$50,0)</f>
        <v>0</v>
      </c>
      <c r="P63" s="133">
        <f t="shared" si="5"/>
        <v>0</v>
      </c>
    </row>
    <row r="64" spans="2:16" ht="15" x14ac:dyDescent="0.15">
      <c r="B64" s="197"/>
      <c r="C64" s="89" t="s">
        <v>68</v>
      </c>
      <c r="D64" s="131">
        <f>ROUND($M51*'PMS(Table2c+2d+2e)'!D$51,0)</f>
        <v>0</v>
      </c>
      <c r="E64" s="131">
        <f>ROUND($M51*'PMS(Table2c+2d+2e)'!E$51,0)</f>
        <v>0</v>
      </c>
      <c r="F64" s="131">
        <f>ROUND($M51*'PMS(Table2c+2d+2e)'!F$51,0)</f>
        <v>0</v>
      </c>
      <c r="G64" s="131">
        <f>ROUND($M51*'PMS(Table2c+2d+2e)'!G$51,0)</f>
        <v>0</v>
      </c>
      <c r="H64" s="131">
        <f>ROUND($M51*'PMS(Table2c+2d+2e)'!H$51,0)</f>
        <v>0</v>
      </c>
      <c r="I64" s="131">
        <f>ROUND($M51*'PMS(Table2c+2d+2e)'!I$51,0)</f>
        <v>0</v>
      </c>
      <c r="J64" s="131">
        <f>ROUND($M51*'PMS(Table2c+2d+2e)'!J$51,0)</f>
        <v>0</v>
      </c>
      <c r="K64" s="131">
        <f>ROUND($M51*'PMS(Table2c+2d+2e)'!K$51,0)</f>
        <v>0</v>
      </c>
      <c r="L64" s="131">
        <f>ROUND($M51*'PMS(Table2c+2d+2e)'!L$51,0)</f>
        <v>0</v>
      </c>
      <c r="M64" s="131">
        <f>ROUND($M51*'PMS(Table2c+2d+2e)'!M$51,0)</f>
        <v>0</v>
      </c>
      <c r="N64" s="131">
        <f>ROUND($M51*'PMS(Table2c+2d+2e)'!N$51,0)</f>
        <v>0</v>
      </c>
      <c r="O64" s="131">
        <f>ROUND($M51*'PMS(Table2c+2d+2e)'!O$51,0)</f>
        <v>0</v>
      </c>
      <c r="P64" s="133">
        <f t="shared" si="5"/>
        <v>0</v>
      </c>
    </row>
    <row r="65" spans="2:16" ht="15" x14ac:dyDescent="0.15">
      <c r="B65" s="197"/>
      <c r="C65" s="89" t="s">
        <v>68</v>
      </c>
      <c r="D65" s="131">
        <f>ROUND($N51*'PMS(Table2c+2d+2e)'!D$52,0)</f>
        <v>0</v>
      </c>
      <c r="E65" s="131">
        <f>ROUND($N51*'PMS(Table2c+2d+2e)'!E$52,0)</f>
        <v>0</v>
      </c>
      <c r="F65" s="131">
        <f>ROUND($N51*'PMS(Table2c+2d+2e)'!F$52,0)</f>
        <v>0</v>
      </c>
      <c r="G65" s="131">
        <f>ROUND($N51*'PMS(Table2c+2d+2e)'!G$52,0)</f>
        <v>0</v>
      </c>
      <c r="H65" s="131">
        <f>ROUND($N51*'PMS(Table2c+2d+2e)'!H$52,0)</f>
        <v>0</v>
      </c>
      <c r="I65" s="131">
        <f>ROUND($N51*'PMS(Table2c+2d+2e)'!I$52,0)</f>
        <v>0</v>
      </c>
      <c r="J65" s="131">
        <f>ROUND($N51*'PMS(Table2c+2d+2e)'!J$52,0)</f>
        <v>0</v>
      </c>
      <c r="K65" s="131">
        <f>ROUND($N51*'PMS(Table2c+2d+2e)'!K$52,0)</f>
        <v>0</v>
      </c>
      <c r="L65" s="131">
        <f>ROUND($N51*'PMS(Table2c+2d+2e)'!L$52,0)</f>
        <v>0</v>
      </c>
      <c r="M65" s="131">
        <f>ROUND($N51*'PMS(Table2c+2d+2e)'!M$52,0)</f>
        <v>0</v>
      </c>
      <c r="N65" s="131">
        <f>ROUND($N51*'PMS(Table2c+2d+2e)'!N$52,0)</f>
        <v>0</v>
      </c>
      <c r="O65" s="131">
        <f>ROUND($N51*'PMS(Table2c+2d+2e)'!O$52,0)</f>
        <v>0</v>
      </c>
      <c r="P65" s="133">
        <f t="shared" si="5"/>
        <v>0</v>
      </c>
    </row>
    <row r="66" spans="2:16" ht="15" x14ac:dyDescent="0.15">
      <c r="B66" s="197"/>
      <c r="C66" s="89" t="s">
        <v>68</v>
      </c>
      <c r="D66" s="131">
        <f>ROUND($O51*'PMS(Table2c+2d+2e)'!D$53,0)</f>
        <v>0</v>
      </c>
      <c r="E66" s="131">
        <f>ROUND($O51*'PMS(Table2c+2d+2e)'!E$53,0)</f>
        <v>0</v>
      </c>
      <c r="F66" s="131">
        <f>ROUND($O51*'PMS(Table2c+2d+2e)'!F$53,0)</f>
        <v>0</v>
      </c>
      <c r="G66" s="131">
        <f>ROUND($O51*'PMS(Table2c+2d+2e)'!G$53,0)</f>
        <v>0</v>
      </c>
      <c r="H66" s="131">
        <f>ROUND($O51*'PMS(Table2c+2d+2e)'!H$53,0)</f>
        <v>0</v>
      </c>
      <c r="I66" s="131">
        <f>ROUND($O51*'PMS(Table2c+2d+2e)'!I$53,0)</f>
        <v>0</v>
      </c>
      <c r="J66" s="131">
        <f>ROUND($O51*'PMS(Table2c+2d+2e)'!J$53,0)</f>
        <v>0</v>
      </c>
      <c r="K66" s="131">
        <f>ROUND($O51*'PMS(Table2c+2d+2e)'!K$53,0)</f>
        <v>0</v>
      </c>
      <c r="L66" s="131">
        <f>ROUND($O51*'PMS(Table2c+2d+2e)'!L$53,0)</f>
        <v>0</v>
      </c>
      <c r="M66" s="131">
        <f>ROUND($O51*'PMS(Table2c+2d+2e)'!M$53,0)</f>
        <v>0</v>
      </c>
      <c r="N66" s="131">
        <f>ROUND($O51*'PMS(Table2c+2d+2e)'!N$53,0)</f>
        <v>0</v>
      </c>
      <c r="O66" s="131">
        <f>ROUND($O51*'PMS(Table2c+2d+2e)'!O$53,0)</f>
        <v>0</v>
      </c>
      <c r="P66" s="133">
        <f t="shared" si="5"/>
        <v>0</v>
      </c>
    </row>
    <row r="67" spans="2:16" ht="14.25" x14ac:dyDescent="0.15">
      <c r="C67" s="127" t="s">
        <v>205</v>
      </c>
      <c r="D67" s="131">
        <f>+SUM(D55:D66)</f>
        <v>0</v>
      </c>
      <c r="E67" s="131">
        <f t="shared" ref="E67:O67" si="6">+SUM(E55:E66)</f>
        <v>0</v>
      </c>
      <c r="F67" s="131">
        <f t="shared" si="6"/>
        <v>0</v>
      </c>
      <c r="G67" s="131">
        <f t="shared" si="6"/>
        <v>0</v>
      </c>
      <c r="H67" s="131">
        <f t="shared" si="6"/>
        <v>0</v>
      </c>
      <c r="I67" s="131">
        <f t="shared" si="6"/>
        <v>0</v>
      </c>
      <c r="J67" s="131">
        <f t="shared" si="6"/>
        <v>0</v>
      </c>
      <c r="K67" s="131">
        <f t="shared" si="6"/>
        <v>0</v>
      </c>
      <c r="L67" s="131">
        <f t="shared" si="6"/>
        <v>0</v>
      </c>
      <c r="M67" s="131">
        <f t="shared" si="6"/>
        <v>0</v>
      </c>
      <c r="N67" s="131">
        <f t="shared" si="6"/>
        <v>0</v>
      </c>
      <c r="O67" s="131">
        <f t="shared" si="6"/>
        <v>0</v>
      </c>
      <c r="P67" s="133"/>
    </row>
    <row r="69" spans="2:16" ht="15" x14ac:dyDescent="0.15">
      <c r="B69" s="84" t="s">
        <v>128</v>
      </c>
      <c r="D69" s="198" t="s">
        <v>80</v>
      </c>
      <c r="E69" s="198"/>
      <c r="F69" s="198"/>
      <c r="G69" s="198"/>
      <c r="H69" s="198"/>
      <c r="I69" s="198"/>
    </row>
    <row r="70" spans="2:16" ht="30" x14ac:dyDescent="0.15">
      <c r="B70" s="85"/>
      <c r="C70" s="129"/>
      <c r="D70" s="87" t="s">
        <v>69</v>
      </c>
      <c r="E70" s="87" t="s">
        <v>70</v>
      </c>
      <c r="F70" s="88" t="s">
        <v>71</v>
      </c>
      <c r="G70" s="87" t="s">
        <v>72</v>
      </c>
      <c r="H70" s="87" t="s">
        <v>68</v>
      </c>
      <c r="I70" s="89" t="s">
        <v>68</v>
      </c>
      <c r="J70" s="89" t="s">
        <v>68</v>
      </c>
      <c r="K70" s="89" t="s">
        <v>68</v>
      </c>
      <c r="L70" s="89" t="s">
        <v>68</v>
      </c>
      <c r="M70" s="89" t="s">
        <v>68</v>
      </c>
      <c r="N70" s="89" t="s">
        <v>68</v>
      </c>
      <c r="O70" s="87" t="s">
        <v>76</v>
      </c>
      <c r="P70" s="129"/>
    </row>
    <row r="71" spans="2:16" ht="15" x14ac:dyDescent="0.15">
      <c r="B71" s="197" t="s">
        <v>81</v>
      </c>
      <c r="C71" s="87" t="s">
        <v>69</v>
      </c>
      <c r="D71" s="131">
        <f>ROUND($D67*'PMS(Table2c+2d+2e)'!D$42,0)</f>
        <v>0</v>
      </c>
      <c r="E71" s="131">
        <f>ROUND($D67*'PMS(Table2c+2d+2e)'!E$42,0)</f>
        <v>0</v>
      </c>
      <c r="F71" s="131">
        <f>ROUND($D67*'PMS(Table2c+2d+2e)'!F$42,0)</f>
        <v>0</v>
      </c>
      <c r="G71" s="131">
        <f>ROUND($D67*'PMS(Table2c+2d+2e)'!G$42,0)</f>
        <v>0</v>
      </c>
      <c r="H71" s="131">
        <f>ROUND($D67*'PMS(Table2c+2d+2e)'!H$42,0)</f>
        <v>0</v>
      </c>
      <c r="I71" s="131">
        <f>ROUND($D67*'PMS(Table2c+2d+2e)'!I$42,0)</f>
        <v>0</v>
      </c>
      <c r="J71" s="131">
        <f>ROUND($D67*'PMS(Table2c+2d+2e)'!J$42,0)</f>
        <v>0</v>
      </c>
      <c r="K71" s="131">
        <f>ROUND($D67*'PMS(Table2c+2d+2e)'!K$42,0)</f>
        <v>0</v>
      </c>
      <c r="L71" s="131">
        <f>ROUND($D67*'PMS(Table2c+2d+2e)'!L$42,0)</f>
        <v>0</v>
      </c>
      <c r="M71" s="131">
        <f>ROUND($D67*'PMS(Table2c+2d+2e)'!M$42,0)</f>
        <v>0</v>
      </c>
      <c r="N71" s="131">
        <f>ROUND($D67*'PMS(Table2c+2d+2e)'!N$42,0)</f>
        <v>0</v>
      </c>
      <c r="O71" s="131">
        <f>ROUND($D67*'PMS(Table2c+2d+2e)'!O$42,0)</f>
        <v>0</v>
      </c>
      <c r="P71" s="133">
        <f>SUM(D71:O71)</f>
        <v>0</v>
      </c>
    </row>
    <row r="72" spans="2:16" ht="15" x14ac:dyDescent="0.15">
      <c r="B72" s="197"/>
      <c r="C72" s="87" t="s">
        <v>70</v>
      </c>
      <c r="D72" s="131">
        <f>ROUND($E67*'PMS(Table2c+2d+2e)'!D$43,0)</f>
        <v>0</v>
      </c>
      <c r="E72" s="131">
        <f>ROUND($E67*'PMS(Table2c+2d+2e)'!E$43,0)</f>
        <v>0</v>
      </c>
      <c r="F72" s="131">
        <f>ROUND($E67*'PMS(Table2c+2d+2e)'!F$43,0)</f>
        <v>0</v>
      </c>
      <c r="G72" s="131">
        <f>ROUND($E67*'PMS(Table2c+2d+2e)'!G$43,0)</f>
        <v>0</v>
      </c>
      <c r="H72" s="131">
        <f>ROUND($E67*'PMS(Table2c+2d+2e)'!H$43,0)</f>
        <v>0</v>
      </c>
      <c r="I72" s="131">
        <f>ROUND($E67*'PMS(Table2c+2d+2e)'!I$43,0)</f>
        <v>0</v>
      </c>
      <c r="J72" s="131">
        <f>ROUND($E67*'PMS(Table2c+2d+2e)'!J$43,0)</f>
        <v>0</v>
      </c>
      <c r="K72" s="131">
        <f>ROUND($E67*'PMS(Table2c+2d+2e)'!K$43,0)</f>
        <v>0</v>
      </c>
      <c r="L72" s="131">
        <f>ROUND($E67*'PMS(Table2c+2d+2e)'!L$43,0)</f>
        <v>0</v>
      </c>
      <c r="M72" s="131">
        <f>ROUND($E67*'PMS(Table2c+2d+2e)'!M$43,0)</f>
        <v>0</v>
      </c>
      <c r="N72" s="131">
        <f>ROUND($E67*'PMS(Table2c+2d+2e)'!N$43,0)</f>
        <v>0</v>
      </c>
      <c r="O72" s="131">
        <f>ROUND($E67*'PMS(Table2c+2d+2e)'!O$43,0)</f>
        <v>0</v>
      </c>
      <c r="P72" s="133">
        <f t="shared" ref="P72:P82" si="7">SUM(D72:O72)</f>
        <v>0</v>
      </c>
    </row>
    <row r="73" spans="2:16" ht="15" x14ac:dyDescent="0.15">
      <c r="B73" s="197"/>
      <c r="C73" s="88" t="s">
        <v>71</v>
      </c>
      <c r="D73" s="131">
        <f>ROUND($F67*'PMS(Table2c+2d+2e)'!D$44,0)</f>
        <v>0</v>
      </c>
      <c r="E73" s="131">
        <f>ROUND($F67*'PMS(Table2c+2d+2e)'!E$44,0)</f>
        <v>0</v>
      </c>
      <c r="F73" s="131">
        <f>ROUND($F67*'PMS(Table2c+2d+2e)'!F$44,0)</f>
        <v>0</v>
      </c>
      <c r="G73" s="131">
        <f>ROUND($F67*'PMS(Table2c+2d+2e)'!G$44,0)</f>
        <v>0</v>
      </c>
      <c r="H73" s="131">
        <f>ROUND($F67*'PMS(Table2c+2d+2e)'!H$44,0)</f>
        <v>0</v>
      </c>
      <c r="I73" s="131">
        <f>ROUND($F67*'PMS(Table2c+2d+2e)'!I$44,0)</f>
        <v>0</v>
      </c>
      <c r="J73" s="131">
        <f>ROUND($F67*'PMS(Table2c+2d+2e)'!J$44,0)</f>
        <v>0</v>
      </c>
      <c r="K73" s="131">
        <f>ROUND($F67*'PMS(Table2c+2d+2e)'!K$44,0)</f>
        <v>0</v>
      </c>
      <c r="L73" s="131">
        <f>ROUND($F67*'PMS(Table2c+2d+2e)'!L$44,0)</f>
        <v>0</v>
      </c>
      <c r="M73" s="131">
        <f>ROUND($F67*'PMS(Table2c+2d+2e)'!M$44,0)</f>
        <v>0</v>
      </c>
      <c r="N73" s="131">
        <f>ROUND($F67*'PMS(Table2c+2d+2e)'!N$44,0)</f>
        <v>0</v>
      </c>
      <c r="O73" s="131">
        <f>ROUND($F67*'PMS(Table2c+2d+2e)'!O$44,0)</f>
        <v>0</v>
      </c>
      <c r="P73" s="133">
        <f t="shared" si="7"/>
        <v>0</v>
      </c>
    </row>
    <row r="74" spans="2:16" ht="15" x14ac:dyDescent="0.15">
      <c r="B74" s="197"/>
      <c r="C74" s="87" t="s">
        <v>72</v>
      </c>
      <c r="D74" s="131">
        <f>ROUND($G67*'PMS(Table2c+2d+2e)'!D$45,0)</f>
        <v>0</v>
      </c>
      <c r="E74" s="131">
        <f>ROUND($G67*'PMS(Table2c+2d+2e)'!E$45,0)</f>
        <v>0</v>
      </c>
      <c r="F74" s="131">
        <f>ROUND($G67*'PMS(Table2c+2d+2e)'!F$45,0)</f>
        <v>0</v>
      </c>
      <c r="G74" s="131">
        <f>ROUND($G67*'PMS(Table2c+2d+2e)'!G$45,0)</f>
        <v>0</v>
      </c>
      <c r="H74" s="131">
        <f>ROUND($G67*'PMS(Table2c+2d+2e)'!H$45,0)</f>
        <v>0</v>
      </c>
      <c r="I74" s="131">
        <f>ROUND($G67*'PMS(Table2c+2d+2e)'!I$45,0)</f>
        <v>0</v>
      </c>
      <c r="J74" s="131">
        <f>ROUND($G67*'PMS(Table2c+2d+2e)'!J$45,0)</f>
        <v>0</v>
      </c>
      <c r="K74" s="131">
        <f>ROUND($G67*'PMS(Table2c+2d+2e)'!K$45,0)</f>
        <v>0</v>
      </c>
      <c r="L74" s="131">
        <f>ROUND($G67*'PMS(Table2c+2d+2e)'!L$45,0)</f>
        <v>0</v>
      </c>
      <c r="M74" s="131">
        <f>ROUND($G67*'PMS(Table2c+2d+2e)'!M$45,0)</f>
        <v>0</v>
      </c>
      <c r="N74" s="131">
        <f>ROUND($G67*'PMS(Table2c+2d+2e)'!N$45,0)</f>
        <v>0</v>
      </c>
      <c r="O74" s="131">
        <f>ROUND($G67*'PMS(Table2c+2d+2e)'!O$45,0)</f>
        <v>0</v>
      </c>
      <c r="P74" s="133">
        <f t="shared" si="7"/>
        <v>0</v>
      </c>
    </row>
    <row r="75" spans="2:16" ht="15" x14ac:dyDescent="0.15">
      <c r="B75" s="197"/>
      <c r="C75" s="89" t="s">
        <v>68</v>
      </c>
      <c r="D75" s="131">
        <f>ROUND($H67*'PMS(Table2c+2d+2e)'!D$46,0)</f>
        <v>0</v>
      </c>
      <c r="E75" s="131">
        <f>ROUND($H67*'PMS(Table2c+2d+2e)'!E$46,0)</f>
        <v>0</v>
      </c>
      <c r="F75" s="131">
        <f>ROUND($H67*'PMS(Table2c+2d+2e)'!F$46,0)</f>
        <v>0</v>
      </c>
      <c r="G75" s="131">
        <f>ROUND($H67*'PMS(Table2c+2d+2e)'!G$46,0)</f>
        <v>0</v>
      </c>
      <c r="H75" s="131">
        <f>ROUND($H67*'PMS(Table2c+2d+2e)'!H$46,0)</f>
        <v>0</v>
      </c>
      <c r="I75" s="131">
        <f>ROUND($H67*'PMS(Table2c+2d+2e)'!I$46,0)</f>
        <v>0</v>
      </c>
      <c r="J75" s="131">
        <f>ROUND($H67*'PMS(Table2c+2d+2e)'!J$46,0)</f>
        <v>0</v>
      </c>
      <c r="K75" s="131">
        <f>ROUND($H67*'PMS(Table2c+2d+2e)'!K$46,0)</f>
        <v>0</v>
      </c>
      <c r="L75" s="131">
        <f>ROUND($H67*'PMS(Table2c+2d+2e)'!L$46,0)</f>
        <v>0</v>
      </c>
      <c r="M75" s="131">
        <f>ROUND($H67*'PMS(Table2c+2d+2e)'!M$46,0)</f>
        <v>0</v>
      </c>
      <c r="N75" s="131">
        <f>ROUND($H67*'PMS(Table2c+2d+2e)'!N$46,0)</f>
        <v>0</v>
      </c>
      <c r="O75" s="131">
        <f>ROUND($H67*'PMS(Table2c+2d+2e)'!O$46,0)</f>
        <v>0</v>
      </c>
      <c r="P75" s="133">
        <f t="shared" si="7"/>
        <v>0</v>
      </c>
    </row>
    <row r="76" spans="2:16" ht="15" x14ac:dyDescent="0.15">
      <c r="B76" s="197"/>
      <c r="C76" s="89" t="s">
        <v>68</v>
      </c>
      <c r="D76" s="131">
        <f>ROUND($I67*'PMS(Table2c+2d+2e)'!D$47,0)</f>
        <v>0</v>
      </c>
      <c r="E76" s="131">
        <f>ROUND($I67*'PMS(Table2c+2d+2e)'!E$47,0)</f>
        <v>0</v>
      </c>
      <c r="F76" s="131">
        <f>ROUND($I67*'PMS(Table2c+2d+2e)'!F$47,0)</f>
        <v>0</v>
      </c>
      <c r="G76" s="131">
        <f>ROUND($I67*'PMS(Table2c+2d+2e)'!G$47,0)</f>
        <v>0</v>
      </c>
      <c r="H76" s="131">
        <f>ROUND($I67*'PMS(Table2c+2d+2e)'!H$47,0)</f>
        <v>0</v>
      </c>
      <c r="I76" s="131">
        <f>ROUND($I67*'PMS(Table2c+2d+2e)'!I$47,0)</f>
        <v>0</v>
      </c>
      <c r="J76" s="131">
        <f>ROUND($I67*'PMS(Table2c+2d+2e)'!J$47,0)</f>
        <v>0</v>
      </c>
      <c r="K76" s="131">
        <f>ROUND($I67*'PMS(Table2c+2d+2e)'!K$47,0)</f>
        <v>0</v>
      </c>
      <c r="L76" s="131">
        <f>ROUND($I67*'PMS(Table2c+2d+2e)'!L$47,0)</f>
        <v>0</v>
      </c>
      <c r="M76" s="131">
        <f>ROUND($I67*'PMS(Table2c+2d+2e)'!M$47,0)</f>
        <v>0</v>
      </c>
      <c r="N76" s="131">
        <f>ROUND($I67*'PMS(Table2c+2d+2e)'!N$47,0)</f>
        <v>0</v>
      </c>
      <c r="O76" s="131">
        <f>ROUND($I67*'PMS(Table2c+2d+2e)'!O$47,0)</f>
        <v>0</v>
      </c>
      <c r="P76" s="133">
        <f t="shared" si="7"/>
        <v>0</v>
      </c>
    </row>
    <row r="77" spans="2:16" ht="15" x14ac:dyDescent="0.15">
      <c r="B77" s="197"/>
      <c r="C77" s="89" t="s">
        <v>68</v>
      </c>
      <c r="D77" s="131">
        <f>ROUND($J67*'PMS(Table2c+2d+2e)'!D$48,0)</f>
        <v>0</v>
      </c>
      <c r="E77" s="131">
        <f>ROUND($J67*'PMS(Table2c+2d+2e)'!E$48,0)</f>
        <v>0</v>
      </c>
      <c r="F77" s="131">
        <f>ROUND($J67*'PMS(Table2c+2d+2e)'!F$48,0)</f>
        <v>0</v>
      </c>
      <c r="G77" s="131">
        <f>ROUND($J67*'PMS(Table2c+2d+2e)'!G$48,0)</f>
        <v>0</v>
      </c>
      <c r="H77" s="131">
        <f>ROUND($J67*'PMS(Table2c+2d+2e)'!H$48,0)</f>
        <v>0</v>
      </c>
      <c r="I77" s="131">
        <f>ROUND($J67*'PMS(Table2c+2d+2e)'!I$48,0)</f>
        <v>0</v>
      </c>
      <c r="J77" s="131">
        <f>ROUND($J67*'PMS(Table2c+2d+2e)'!J$48,0)</f>
        <v>0</v>
      </c>
      <c r="K77" s="131">
        <f>ROUND($J67*'PMS(Table2c+2d+2e)'!K$48,0)</f>
        <v>0</v>
      </c>
      <c r="L77" s="131">
        <f>ROUND($J67*'PMS(Table2c+2d+2e)'!L$48,0)</f>
        <v>0</v>
      </c>
      <c r="M77" s="131">
        <f>ROUND($J67*'PMS(Table2c+2d+2e)'!M$48,0)</f>
        <v>0</v>
      </c>
      <c r="N77" s="131">
        <f>ROUND($J67*'PMS(Table2c+2d+2e)'!N$48,0)</f>
        <v>0</v>
      </c>
      <c r="O77" s="131">
        <f>ROUND($J67*'PMS(Table2c+2d+2e)'!O$48,0)</f>
        <v>0</v>
      </c>
      <c r="P77" s="133">
        <f t="shared" si="7"/>
        <v>0</v>
      </c>
    </row>
    <row r="78" spans="2:16" ht="15" x14ac:dyDescent="0.15">
      <c r="B78" s="197"/>
      <c r="C78" s="89" t="s">
        <v>68</v>
      </c>
      <c r="D78" s="131">
        <f>ROUND($K67*'PMS(Table2c+2d+2e)'!D$49,0)</f>
        <v>0</v>
      </c>
      <c r="E78" s="131">
        <f>ROUND($K67*'PMS(Table2c+2d+2e)'!E$49,0)</f>
        <v>0</v>
      </c>
      <c r="F78" s="131">
        <f>ROUND($K67*'PMS(Table2c+2d+2e)'!F$49,0)</f>
        <v>0</v>
      </c>
      <c r="G78" s="131">
        <f>ROUND($K67*'PMS(Table2c+2d+2e)'!G$49,0)</f>
        <v>0</v>
      </c>
      <c r="H78" s="131">
        <f>ROUND($K67*'PMS(Table2c+2d+2e)'!H$49,0)</f>
        <v>0</v>
      </c>
      <c r="I78" s="131">
        <f>ROUND($K67*'PMS(Table2c+2d+2e)'!I$49,0)</f>
        <v>0</v>
      </c>
      <c r="J78" s="131">
        <f>ROUND($K67*'PMS(Table2c+2d+2e)'!J$49,0)</f>
        <v>0</v>
      </c>
      <c r="K78" s="131">
        <f>ROUND($K67*'PMS(Table2c+2d+2e)'!K$49,0)</f>
        <v>0</v>
      </c>
      <c r="L78" s="131">
        <f>ROUND($K67*'PMS(Table2c+2d+2e)'!L$49,0)</f>
        <v>0</v>
      </c>
      <c r="M78" s="131">
        <f>ROUND($K67*'PMS(Table2c+2d+2e)'!M$49,0)</f>
        <v>0</v>
      </c>
      <c r="N78" s="131">
        <f>ROUND($K67*'PMS(Table2c+2d+2e)'!N$49,0)</f>
        <v>0</v>
      </c>
      <c r="O78" s="131">
        <f>ROUND($K67*'PMS(Table2c+2d+2e)'!O$49,0)</f>
        <v>0</v>
      </c>
      <c r="P78" s="133">
        <f t="shared" si="7"/>
        <v>0</v>
      </c>
    </row>
    <row r="79" spans="2:16" ht="15" x14ac:dyDescent="0.15">
      <c r="B79" s="197"/>
      <c r="C79" s="89" t="s">
        <v>68</v>
      </c>
      <c r="D79" s="131">
        <f>ROUND($L67*'PMS(Table2c+2d+2e)'!D$50,0)</f>
        <v>0</v>
      </c>
      <c r="E79" s="131">
        <f>ROUND($L67*'PMS(Table2c+2d+2e)'!E$50,0)</f>
        <v>0</v>
      </c>
      <c r="F79" s="131">
        <f>ROUND($L67*'PMS(Table2c+2d+2e)'!F$50,0)</f>
        <v>0</v>
      </c>
      <c r="G79" s="131">
        <f>ROUND($L67*'PMS(Table2c+2d+2e)'!G$50,0)</f>
        <v>0</v>
      </c>
      <c r="H79" s="131">
        <f>ROUND($L67*'PMS(Table2c+2d+2e)'!H$50,0)</f>
        <v>0</v>
      </c>
      <c r="I79" s="131">
        <f>ROUND($L67*'PMS(Table2c+2d+2e)'!I$50,0)</f>
        <v>0</v>
      </c>
      <c r="J79" s="131">
        <f>ROUND($L67*'PMS(Table2c+2d+2e)'!J$50,0)</f>
        <v>0</v>
      </c>
      <c r="K79" s="131">
        <f>ROUND($L67*'PMS(Table2c+2d+2e)'!K$50,0)</f>
        <v>0</v>
      </c>
      <c r="L79" s="131">
        <f>ROUND($L67*'PMS(Table2c+2d+2e)'!L$50,0)</f>
        <v>0</v>
      </c>
      <c r="M79" s="131">
        <f>ROUND($L67*'PMS(Table2c+2d+2e)'!M$50,0)</f>
        <v>0</v>
      </c>
      <c r="N79" s="131">
        <f>ROUND($L67*'PMS(Table2c+2d+2e)'!N$50,0)</f>
        <v>0</v>
      </c>
      <c r="O79" s="131">
        <f>ROUND($L67*'PMS(Table2c+2d+2e)'!O$50,0)</f>
        <v>0</v>
      </c>
      <c r="P79" s="133">
        <f t="shared" si="7"/>
        <v>0</v>
      </c>
    </row>
    <row r="80" spans="2:16" ht="15" x14ac:dyDescent="0.15">
      <c r="B80" s="197"/>
      <c r="C80" s="89" t="s">
        <v>68</v>
      </c>
      <c r="D80" s="131">
        <f>ROUND($M67*'PMS(Table2c+2d+2e)'!D$51,0)</f>
        <v>0</v>
      </c>
      <c r="E80" s="131">
        <f>ROUND($M67*'PMS(Table2c+2d+2e)'!E$51,0)</f>
        <v>0</v>
      </c>
      <c r="F80" s="131">
        <f>ROUND($M67*'PMS(Table2c+2d+2e)'!F$51,0)</f>
        <v>0</v>
      </c>
      <c r="G80" s="131">
        <f>ROUND($M67*'PMS(Table2c+2d+2e)'!G$51,0)</f>
        <v>0</v>
      </c>
      <c r="H80" s="131">
        <f>ROUND($M67*'PMS(Table2c+2d+2e)'!H$51,0)</f>
        <v>0</v>
      </c>
      <c r="I80" s="131">
        <f>ROUND($M67*'PMS(Table2c+2d+2e)'!I$51,0)</f>
        <v>0</v>
      </c>
      <c r="J80" s="131">
        <f>ROUND($M67*'PMS(Table2c+2d+2e)'!J$51,0)</f>
        <v>0</v>
      </c>
      <c r="K80" s="131">
        <f>ROUND($M67*'PMS(Table2c+2d+2e)'!K$51,0)</f>
        <v>0</v>
      </c>
      <c r="L80" s="131">
        <f>ROUND($M67*'PMS(Table2c+2d+2e)'!L$51,0)</f>
        <v>0</v>
      </c>
      <c r="M80" s="131">
        <f>ROUND($M67*'PMS(Table2c+2d+2e)'!M$51,0)</f>
        <v>0</v>
      </c>
      <c r="N80" s="131">
        <f>ROUND($M67*'PMS(Table2c+2d+2e)'!N$51,0)</f>
        <v>0</v>
      </c>
      <c r="O80" s="131">
        <f>ROUND($M67*'PMS(Table2c+2d+2e)'!O$51,0)</f>
        <v>0</v>
      </c>
      <c r="P80" s="133">
        <f t="shared" si="7"/>
        <v>0</v>
      </c>
    </row>
    <row r="81" spans="2:16" ht="15" x14ac:dyDescent="0.15">
      <c r="B81" s="197"/>
      <c r="C81" s="89" t="s">
        <v>68</v>
      </c>
      <c r="D81" s="131">
        <f>ROUND($N67*'PMS(Table2c+2d+2e)'!D$52,0)</f>
        <v>0</v>
      </c>
      <c r="E81" s="131">
        <f>ROUND($N67*'PMS(Table2c+2d+2e)'!E$52,0)</f>
        <v>0</v>
      </c>
      <c r="F81" s="131">
        <f>ROUND($N67*'PMS(Table2c+2d+2e)'!F$52,0)</f>
        <v>0</v>
      </c>
      <c r="G81" s="131">
        <f>ROUND($N67*'PMS(Table2c+2d+2e)'!G$52,0)</f>
        <v>0</v>
      </c>
      <c r="H81" s="131">
        <f>ROUND($N67*'PMS(Table2c+2d+2e)'!H$52,0)</f>
        <v>0</v>
      </c>
      <c r="I81" s="131">
        <f>ROUND($N67*'PMS(Table2c+2d+2e)'!I$52,0)</f>
        <v>0</v>
      </c>
      <c r="J81" s="131">
        <f>ROUND($N67*'PMS(Table2c+2d+2e)'!J$52,0)</f>
        <v>0</v>
      </c>
      <c r="K81" s="131">
        <f>ROUND($N67*'PMS(Table2c+2d+2e)'!K$52,0)</f>
        <v>0</v>
      </c>
      <c r="L81" s="131">
        <f>ROUND($N67*'PMS(Table2c+2d+2e)'!L$52,0)</f>
        <v>0</v>
      </c>
      <c r="M81" s="131">
        <f>ROUND($N67*'PMS(Table2c+2d+2e)'!M$52,0)</f>
        <v>0</v>
      </c>
      <c r="N81" s="131">
        <f>ROUND($N67*'PMS(Table2c+2d+2e)'!N$52,0)</f>
        <v>0</v>
      </c>
      <c r="O81" s="131">
        <f>ROUND($N67*'PMS(Table2c+2d+2e)'!O$52,0)</f>
        <v>0</v>
      </c>
      <c r="P81" s="133">
        <f t="shared" si="7"/>
        <v>0</v>
      </c>
    </row>
    <row r="82" spans="2:16" ht="15" x14ac:dyDescent="0.15">
      <c r="B82" s="197"/>
      <c r="C82" s="89" t="s">
        <v>68</v>
      </c>
      <c r="D82" s="131">
        <f>ROUND($O67*'PMS(Table2c+2d+2e)'!D$53,0)</f>
        <v>0</v>
      </c>
      <c r="E82" s="131">
        <f>ROUND($O67*'PMS(Table2c+2d+2e)'!E$53,0)</f>
        <v>0</v>
      </c>
      <c r="F82" s="131">
        <f>ROUND($O67*'PMS(Table2c+2d+2e)'!F$53,0)</f>
        <v>0</v>
      </c>
      <c r="G82" s="131">
        <f>ROUND($O67*'PMS(Table2c+2d+2e)'!G$53,0)</f>
        <v>0</v>
      </c>
      <c r="H82" s="131">
        <f>ROUND($O67*'PMS(Table2c+2d+2e)'!H$53,0)</f>
        <v>0</v>
      </c>
      <c r="I82" s="131">
        <f>ROUND($O67*'PMS(Table2c+2d+2e)'!I$53,0)</f>
        <v>0</v>
      </c>
      <c r="J82" s="131">
        <f>ROUND($O67*'PMS(Table2c+2d+2e)'!J$53,0)</f>
        <v>0</v>
      </c>
      <c r="K82" s="131">
        <f>ROUND($O67*'PMS(Table2c+2d+2e)'!K$53,0)</f>
        <v>0</v>
      </c>
      <c r="L82" s="131">
        <f>ROUND($O67*'PMS(Table2c+2d+2e)'!L$53,0)</f>
        <v>0</v>
      </c>
      <c r="M82" s="131">
        <f>ROUND($O67*'PMS(Table2c+2d+2e)'!M$53,0)</f>
        <v>0</v>
      </c>
      <c r="N82" s="131">
        <f>ROUND($O67*'PMS(Table2c+2d+2e)'!N$53,0)</f>
        <v>0</v>
      </c>
      <c r="O82" s="131">
        <f>ROUND($O67*'PMS(Table2c+2d+2e)'!O$53,0)</f>
        <v>0</v>
      </c>
      <c r="P82" s="133">
        <f t="shared" si="7"/>
        <v>0</v>
      </c>
    </row>
    <row r="83" spans="2:16" ht="14.25" x14ac:dyDescent="0.15">
      <c r="C83" s="127" t="s">
        <v>205</v>
      </c>
      <c r="D83" s="131">
        <f>+SUM(D71:D82)</f>
        <v>0</v>
      </c>
      <c r="E83" s="131">
        <f t="shared" ref="E83:O83" si="8">+SUM(E71:E82)</f>
        <v>0</v>
      </c>
      <c r="F83" s="131">
        <f t="shared" si="8"/>
        <v>0</v>
      </c>
      <c r="G83" s="131">
        <f t="shared" si="8"/>
        <v>0</v>
      </c>
      <c r="H83" s="131">
        <f t="shared" si="8"/>
        <v>0</v>
      </c>
      <c r="I83" s="131">
        <f t="shared" si="8"/>
        <v>0</v>
      </c>
      <c r="J83" s="131">
        <f t="shared" si="8"/>
        <v>0</v>
      </c>
      <c r="K83" s="131">
        <f t="shared" si="8"/>
        <v>0</v>
      </c>
      <c r="L83" s="131">
        <f t="shared" si="8"/>
        <v>0</v>
      </c>
      <c r="M83" s="131">
        <f t="shared" si="8"/>
        <v>0</v>
      </c>
      <c r="N83" s="131">
        <f t="shared" si="8"/>
        <v>0</v>
      </c>
      <c r="O83" s="131">
        <f t="shared" si="8"/>
        <v>0</v>
      </c>
      <c r="P83" s="133"/>
    </row>
    <row r="85" spans="2:16" ht="15" x14ac:dyDescent="0.15">
      <c r="B85" s="84" t="s">
        <v>129</v>
      </c>
      <c r="D85" s="198" t="s">
        <v>80</v>
      </c>
      <c r="E85" s="198"/>
      <c r="F85" s="198"/>
      <c r="G85" s="198"/>
      <c r="H85" s="198"/>
      <c r="I85" s="198"/>
    </row>
    <row r="86" spans="2:16" ht="30" x14ac:dyDescent="0.15">
      <c r="B86" s="85"/>
      <c r="C86" s="129"/>
      <c r="D86" s="87" t="s">
        <v>69</v>
      </c>
      <c r="E86" s="87" t="s">
        <v>70</v>
      </c>
      <c r="F86" s="88" t="s">
        <v>71</v>
      </c>
      <c r="G86" s="87" t="s">
        <v>72</v>
      </c>
      <c r="H86" s="87" t="s">
        <v>68</v>
      </c>
      <c r="I86" s="89" t="s">
        <v>68</v>
      </c>
      <c r="J86" s="89" t="s">
        <v>68</v>
      </c>
      <c r="K86" s="89" t="s">
        <v>68</v>
      </c>
      <c r="L86" s="89" t="s">
        <v>68</v>
      </c>
      <c r="M86" s="89" t="s">
        <v>68</v>
      </c>
      <c r="N86" s="89" t="s">
        <v>68</v>
      </c>
      <c r="O86" s="87" t="s">
        <v>76</v>
      </c>
      <c r="P86" s="129"/>
    </row>
    <row r="87" spans="2:16" ht="15" x14ac:dyDescent="0.15">
      <c r="B87" s="197" t="s">
        <v>81</v>
      </c>
      <c r="C87" s="87" t="s">
        <v>69</v>
      </c>
      <c r="D87" s="131">
        <f>ROUND($D83*'PMS(Table2c+2d+2e)'!D$42,0)</f>
        <v>0</v>
      </c>
      <c r="E87" s="131">
        <f>ROUND($D83*'PMS(Table2c+2d+2e)'!E$42,0)</f>
        <v>0</v>
      </c>
      <c r="F87" s="131">
        <f>ROUND($D83*'PMS(Table2c+2d+2e)'!F$42,0)</f>
        <v>0</v>
      </c>
      <c r="G87" s="131">
        <f>ROUND($D83*'PMS(Table2c+2d+2e)'!G$42,0)</f>
        <v>0</v>
      </c>
      <c r="H87" s="131">
        <f>ROUND($D83*'PMS(Table2c+2d+2e)'!H$42,0)</f>
        <v>0</v>
      </c>
      <c r="I87" s="131">
        <f>ROUND($D83*'PMS(Table2c+2d+2e)'!I$42,0)</f>
        <v>0</v>
      </c>
      <c r="J87" s="131">
        <f>ROUND($D83*'PMS(Table2c+2d+2e)'!J$42,0)</f>
        <v>0</v>
      </c>
      <c r="K87" s="131">
        <f>ROUND($D83*'PMS(Table2c+2d+2e)'!K$42,0)</f>
        <v>0</v>
      </c>
      <c r="L87" s="131">
        <f>ROUND($D83*'PMS(Table2c+2d+2e)'!L$42,0)</f>
        <v>0</v>
      </c>
      <c r="M87" s="131">
        <f>ROUND($D83*'PMS(Table2c+2d+2e)'!M$42,0)</f>
        <v>0</v>
      </c>
      <c r="N87" s="131">
        <f>ROUND($D83*'PMS(Table2c+2d+2e)'!N$42,0)</f>
        <v>0</v>
      </c>
      <c r="O87" s="131">
        <f>ROUND($D83*'PMS(Table2c+2d+2e)'!O$42,0)</f>
        <v>0</v>
      </c>
      <c r="P87" s="133">
        <f>SUM(D87:O87)</f>
        <v>0</v>
      </c>
    </row>
    <row r="88" spans="2:16" ht="15" x14ac:dyDescent="0.15">
      <c r="B88" s="197"/>
      <c r="C88" s="87" t="s">
        <v>70</v>
      </c>
      <c r="D88" s="131">
        <f>ROUND($E83*'PMS(Table2c+2d+2e)'!D$43,0)</f>
        <v>0</v>
      </c>
      <c r="E88" s="131">
        <f>ROUND($E83*'PMS(Table2c+2d+2e)'!E$43,0)</f>
        <v>0</v>
      </c>
      <c r="F88" s="131">
        <f>ROUND($E83*'PMS(Table2c+2d+2e)'!F$43,0)</f>
        <v>0</v>
      </c>
      <c r="G88" s="131">
        <f>ROUND($E83*'PMS(Table2c+2d+2e)'!G$43,0)</f>
        <v>0</v>
      </c>
      <c r="H88" s="131">
        <f>ROUND($E83*'PMS(Table2c+2d+2e)'!H$43,0)</f>
        <v>0</v>
      </c>
      <c r="I88" s="131">
        <f>ROUND($E83*'PMS(Table2c+2d+2e)'!I$43,0)</f>
        <v>0</v>
      </c>
      <c r="J88" s="131">
        <f>ROUND($E83*'PMS(Table2c+2d+2e)'!J$43,0)</f>
        <v>0</v>
      </c>
      <c r="K88" s="131">
        <f>ROUND($E83*'PMS(Table2c+2d+2e)'!K$43,0)</f>
        <v>0</v>
      </c>
      <c r="L88" s="131">
        <f>ROUND($E83*'PMS(Table2c+2d+2e)'!L$43,0)</f>
        <v>0</v>
      </c>
      <c r="M88" s="131">
        <f>ROUND($E83*'PMS(Table2c+2d+2e)'!M$43,0)</f>
        <v>0</v>
      </c>
      <c r="N88" s="131">
        <f>ROUND($E83*'PMS(Table2c+2d+2e)'!N$43,0)</f>
        <v>0</v>
      </c>
      <c r="O88" s="131">
        <f>ROUND($E83*'PMS(Table2c+2d+2e)'!O$43,0)</f>
        <v>0</v>
      </c>
      <c r="P88" s="133">
        <f t="shared" ref="P88:P98" si="9">SUM(D88:O88)</f>
        <v>0</v>
      </c>
    </row>
    <row r="89" spans="2:16" ht="15" x14ac:dyDescent="0.15">
      <c r="B89" s="197"/>
      <c r="C89" s="88" t="s">
        <v>71</v>
      </c>
      <c r="D89" s="131">
        <f>ROUND($F83*'PMS(Table2c+2d+2e)'!D$44,0)</f>
        <v>0</v>
      </c>
      <c r="E89" s="131">
        <f>ROUND($F83*'PMS(Table2c+2d+2e)'!E$44,0)</f>
        <v>0</v>
      </c>
      <c r="F89" s="131">
        <f>ROUND($F83*'PMS(Table2c+2d+2e)'!F$44,0)</f>
        <v>0</v>
      </c>
      <c r="G89" s="131">
        <f>ROUND($F83*'PMS(Table2c+2d+2e)'!G$44,0)</f>
        <v>0</v>
      </c>
      <c r="H89" s="131">
        <f>ROUND($F83*'PMS(Table2c+2d+2e)'!H$44,0)</f>
        <v>0</v>
      </c>
      <c r="I89" s="131">
        <f>ROUND($F83*'PMS(Table2c+2d+2e)'!I$44,0)</f>
        <v>0</v>
      </c>
      <c r="J89" s="131">
        <f>ROUND($F83*'PMS(Table2c+2d+2e)'!J$44,0)</f>
        <v>0</v>
      </c>
      <c r="K89" s="131">
        <f>ROUND($F83*'PMS(Table2c+2d+2e)'!K$44,0)</f>
        <v>0</v>
      </c>
      <c r="L89" s="131">
        <f>ROUND($F83*'PMS(Table2c+2d+2e)'!L$44,0)</f>
        <v>0</v>
      </c>
      <c r="M89" s="131">
        <f>ROUND($F83*'PMS(Table2c+2d+2e)'!M$44,0)</f>
        <v>0</v>
      </c>
      <c r="N89" s="131">
        <f>ROUND($F83*'PMS(Table2c+2d+2e)'!N$44,0)</f>
        <v>0</v>
      </c>
      <c r="O89" s="131">
        <f>ROUND($F83*'PMS(Table2c+2d+2e)'!O$44,0)</f>
        <v>0</v>
      </c>
      <c r="P89" s="133">
        <f t="shared" si="9"/>
        <v>0</v>
      </c>
    </row>
    <row r="90" spans="2:16" ht="15" x14ac:dyDescent="0.15">
      <c r="B90" s="197"/>
      <c r="C90" s="87" t="s">
        <v>72</v>
      </c>
      <c r="D90" s="131">
        <f>ROUND($G83*'PMS(Table2c+2d+2e)'!D$45,0)</f>
        <v>0</v>
      </c>
      <c r="E90" s="131">
        <f>ROUND($G83*'PMS(Table2c+2d+2e)'!E$45,0)</f>
        <v>0</v>
      </c>
      <c r="F90" s="131">
        <f>ROUND($G83*'PMS(Table2c+2d+2e)'!F$45,0)</f>
        <v>0</v>
      </c>
      <c r="G90" s="131">
        <f>ROUND($G83*'PMS(Table2c+2d+2e)'!G$45,0)</f>
        <v>0</v>
      </c>
      <c r="H90" s="131">
        <f>ROUND($G83*'PMS(Table2c+2d+2e)'!H$45,0)</f>
        <v>0</v>
      </c>
      <c r="I90" s="131">
        <f>ROUND($G83*'PMS(Table2c+2d+2e)'!I$45,0)</f>
        <v>0</v>
      </c>
      <c r="J90" s="131">
        <f>ROUND($G83*'PMS(Table2c+2d+2e)'!J$45,0)</f>
        <v>0</v>
      </c>
      <c r="K90" s="131">
        <f>ROUND($G83*'PMS(Table2c+2d+2e)'!K$45,0)</f>
        <v>0</v>
      </c>
      <c r="L90" s="131">
        <f>ROUND($G83*'PMS(Table2c+2d+2e)'!L$45,0)</f>
        <v>0</v>
      </c>
      <c r="M90" s="131">
        <f>ROUND($G83*'PMS(Table2c+2d+2e)'!M$45,0)</f>
        <v>0</v>
      </c>
      <c r="N90" s="131">
        <f>ROUND($G83*'PMS(Table2c+2d+2e)'!N$45,0)</f>
        <v>0</v>
      </c>
      <c r="O90" s="131">
        <f>ROUND($G83*'PMS(Table2c+2d+2e)'!O$45,0)</f>
        <v>0</v>
      </c>
      <c r="P90" s="133">
        <f t="shared" si="9"/>
        <v>0</v>
      </c>
    </row>
    <row r="91" spans="2:16" ht="15" x14ac:dyDescent="0.15">
      <c r="B91" s="197"/>
      <c r="C91" s="89" t="s">
        <v>68</v>
      </c>
      <c r="D91" s="131">
        <f>ROUND($H83*'PMS(Table2c+2d+2e)'!D$46,0)</f>
        <v>0</v>
      </c>
      <c r="E91" s="131">
        <f>ROUND($H83*'PMS(Table2c+2d+2e)'!E$46,0)</f>
        <v>0</v>
      </c>
      <c r="F91" s="131">
        <f>ROUND($H83*'PMS(Table2c+2d+2e)'!F$46,0)</f>
        <v>0</v>
      </c>
      <c r="G91" s="131">
        <f>ROUND($H83*'PMS(Table2c+2d+2e)'!G$46,0)</f>
        <v>0</v>
      </c>
      <c r="H91" s="131">
        <f>ROUND($H83*'PMS(Table2c+2d+2e)'!H$46,0)</f>
        <v>0</v>
      </c>
      <c r="I91" s="131">
        <f>ROUND($H83*'PMS(Table2c+2d+2e)'!I$46,0)</f>
        <v>0</v>
      </c>
      <c r="J91" s="131">
        <f>ROUND($H83*'PMS(Table2c+2d+2e)'!J$46,0)</f>
        <v>0</v>
      </c>
      <c r="K91" s="131">
        <f>ROUND($H83*'PMS(Table2c+2d+2e)'!K$46,0)</f>
        <v>0</v>
      </c>
      <c r="L91" s="131">
        <f>ROUND($H83*'PMS(Table2c+2d+2e)'!L$46,0)</f>
        <v>0</v>
      </c>
      <c r="M91" s="131">
        <f>ROUND($H83*'PMS(Table2c+2d+2e)'!M$46,0)</f>
        <v>0</v>
      </c>
      <c r="N91" s="131">
        <f>ROUND($H83*'PMS(Table2c+2d+2e)'!N$46,0)</f>
        <v>0</v>
      </c>
      <c r="O91" s="131">
        <f>ROUND($H83*'PMS(Table2c+2d+2e)'!O$46,0)</f>
        <v>0</v>
      </c>
      <c r="P91" s="133">
        <f t="shared" si="9"/>
        <v>0</v>
      </c>
    </row>
    <row r="92" spans="2:16" ht="15" x14ac:dyDescent="0.15">
      <c r="B92" s="197"/>
      <c r="C92" s="89" t="s">
        <v>68</v>
      </c>
      <c r="D92" s="131">
        <f>ROUND($I83*'PMS(Table2c+2d+2e)'!D$47,0)</f>
        <v>0</v>
      </c>
      <c r="E92" s="131">
        <f>ROUND($I83*'PMS(Table2c+2d+2e)'!E$47,0)</f>
        <v>0</v>
      </c>
      <c r="F92" s="131">
        <f>ROUND($I83*'PMS(Table2c+2d+2e)'!F$47,0)</f>
        <v>0</v>
      </c>
      <c r="G92" s="131">
        <f>ROUND($I83*'PMS(Table2c+2d+2e)'!G$47,0)</f>
        <v>0</v>
      </c>
      <c r="H92" s="131">
        <f>ROUND($I83*'PMS(Table2c+2d+2e)'!H$47,0)</f>
        <v>0</v>
      </c>
      <c r="I92" s="131">
        <f>ROUND($I83*'PMS(Table2c+2d+2e)'!I$47,0)</f>
        <v>0</v>
      </c>
      <c r="J92" s="131">
        <f>ROUND($I83*'PMS(Table2c+2d+2e)'!J$47,0)</f>
        <v>0</v>
      </c>
      <c r="K92" s="131">
        <f>ROUND($I83*'PMS(Table2c+2d+2e)'!K$47,0)</f>
        <v>0</v>
      </c>
      <c r="L92" s="131">
        <f>ROUND($I83*'PMS(Table2c+2d+2e)'!L$47,0)</f>
        <v>0</v>
      </c>
      <c r="M92" s="131">
        <f>ROUND($I83*'PMS(Table2c+2d+2e)'!M$47,0)</f>
        <v>0</v>
      </c>
      <c r="N92" s="131">
        <f>ROUND($I83*'PMS(Table2c+2d+2e)'!N$47,0)</f>
        <v>0</v>
      </c>
      <c r="O92" s="131">
        <f>ROUND($I83*'PMS(Table2c+2d+2e)'!O$47,0)</f>
        <v>0</v>
      </c>
      <c r="P92" s="133">
        <f t="shared" si="9"/>
        <v>0</v>
      </c>
    </row>
    <row r="93" spans="2:16" ht="15" x14ac:dyDescent="0.15">
      <c r="B93" s="197"/>
      <c r="C93" s="89" t="s">
        <v>68</v>
      </c>
      <c r="D93" s="131">
        <f>ROUND($J83*'PMS(Table2c+2d+2e)'!D$48,0)</f>
        <v>0</v>
      </c>
      <c r="E93" s="131">
        <f>ROUND($J83*'PMS(Table2c+2d+2e)'!E$48,0)</f>
        <v>0</v>
      </c>
      <c r="F93" s="131">
        <f>ROUND($J83*'PMS(Table2c+2d+2e)'!F$48,0)</f>
        <v>0</v>
      </c>
      <c r="G93" s="131">
        <f>ROUND($J83*'PMS(Table2c+2d+2e)'!G$48,0)</f>
        <v>0</v>
      </c>
      <c r="H93" s="131">
        <f>ROUND($J83*'PMS(Table2c+2d+2e)'!H$48,0)</f>
        <v>0</v>
      </c>
      <c r="I93" s="131">
        <f>ROUND($J83*'PMS(Table2c+2d+2e)'!I$48,0)</f>
        <v>0</v>
      </c>
      <c r="J93" s="131">
        <f>ROUND($J83*'PMS(Table2c+2d+2e)'!J$48,0)</f>
        <v>0</v>
      </c>
      <c r="K93" s="131">
        <f>ROUND($J83*'PMS(Table2c+2d+2e)'!K$48,0)</f>
        <v>0</v>
      </c>
      <c r="L93" s="131">
        <f>ROUND($J83*'PMS(Table2c+2d+2e)'!L$48,0)</f>
        <v>0</v>
      </c>
      <c r="M93" s="131">
        <f>ROUND($J83*'PMS(Table2c+2d+2e)'!M$48,0)</f>
        <v>0</v>
      </c>
      <c r="N93" s="131">
        <f>ROUND($J83*'PMS(Table2c+2d+2e)'!N$48,0)</f>
        <v>0</v>
      </c>
      <c r="O93" s="131">
        <f>ROUND($J83*'PMS(Table2c+2d+2e)'!O$48,0)</f>
        <v>0</v>
      </c>
      <c r="P93" s="133">
        <f t="shared" si="9"/>
        <v>0</v>
      </c>
    </row>
    <row r="94" spans="2:16" ht="15" x14ac:dyDescent="0.15">
      <c r="B94" s="197"/>
      <c r="C94" s="89" t="s">
        <v>68</v>
      </c>
      <c r="D94" s="131">
        <f>ROUND($K83*'PMS(Table2c+2d+2e)'!D$49,0)</f>
        <v>0</v>
      </c>
      <c r="E94" s="131">
        <f>ROUND($K83*'PMS(Table2c+2d+2e)'!E$49,0)</f>
        <v>0</v>
      </c>
      <c r="F94" s="131">
        <f>ROUND($K83*'PMS(Table2c+2d+2e)'!F$49,0)</f>
        <v>0</v>
      </c>
      <c r="G94" s="131">
        <f>ROUND($K83*'PMS(Table2c+2d+2e)'!G$49,0)</f>
        <v>0</v>
      </c>
      <c r="H94" s="131">
        <f>ROUND($K83*'PMS(Table2c+2d+2e)'!H$49,0)</f>
        <v>0</v>
      </c>
      <c r="I94" s="131">
        <f>ROUND($K83*'PMS(Table2c+2d+2e)'!I$49,0)</f>
        <v>0</v>
      </c>
      <c r="J94" s="131">
        <f>ROUND($K83*'PMS(Table2c+2d+2e)'!J$49,0)</f>
        <v>0</v>
      </c>
      <c r="K94" s="131">
        <f>ROUND($K83*'PMS(Table2c+2d+2e)'!K$49,0)</f>
        <v>0</v>
      </c>
      <c r="L94" s="131">
        <f>ROUND($K83*'PMS(Table2c+2d+2e)'!L$49,0)</f>
        <v>0</v>
      </c>
      <c r="M94" s="131">
        <f>ROUND($K83*'PMS(Table2c+2d+2e)'!M$49,0)</f>
        <v>0</v>
      </c>
      <c r="N94" s="131">
        <f>ROUND($K83*'PMS(Table2c+2d+2e)'!N$49,0)</f>
        <v>0</v>
      </c>
      <c r="O94" s="131">
        <f>ROUND($K83*'PMS(Table2c+2d+2e)'!O$49,0)</f>
        <v>0</v>
      </c>
      <c r="P94" s="133">
        <f t="shared" si="9"/>
        <v>0</v>
      </c>
    </row>
    <row r="95" spans="2:16" ht="15" x14ac:dyDescent="0.15">
      <c r="B95" s="197"/>
      <c r="C95" s="89" t="s">
        <v>68</v>
      </c>
      <c r="D95" s="131">
        <f>ROUND($L83*'PMS(Table2c+2d+2e)'!D$50,0)</f>
        <v>0</v>
      </c>
      <c r="E95" s="131">
        <f>ROUND($L83*'PMS(Table2c+2d+2e)'!E$50,0)</f>
        <v>0</v>
      </c>
      <c r="F95" s="131">
        <f>ROUND($L83*'PMS(Table2c+2d+2e)'!F$50,0)</f>
        <v>0</v>
      </c>
      <c r="G95" s="131">
        <f>ROUND($L83*'PMS(Table2c+2d+2e)'!G$50,0)</f>
        <v>0</v>
      </c>
      <c r="H95" s="131">
        <f>ROUND($L83*'PMS(Table2c+2d+2e)'!H$50,0)</f>
        <v>0</v>
      </c>
      <c r="I95" s="131">
        <f>ROUND($L83*'PMS(Table2c+2d+2e)'!I$50,0)</f>
        <v>0</v>
      </c>
      <c r="J95" s="131">
        <f>ROUND($L83*'PMS(Table2c+2d+2e)'!J$50,0)</f>
        <v>0</v>
      </c>
      <c r="K95" s="131">
        <f>ROUND($L83*'PMS(Table2c+2d+2e)'!K$50,0)</f>
        <v>0</v>
      </c>
      <c r="L95" s="131">
        <f>ROUND($L83*'PMS(Table2c+2d+2e)'!L$50,0)</f>
        <v>0</v>
      </c>
      <c r="M95" s="131">
        <f>ROUND($L83*'PMS(Table2c+2d+2e)'!M$50,0)</f>
        <v>0</v>
      </c>
      <c r="N95" s="131">
        <f>ROUND($L83*'PMS(Table2c+2d+2e)'!N$50,0)</f>
        <v>0</v>
      </c>
      <c r="O95" s="131">
        <f>ROUND($L83*'PMS(Table2c+2d+2e)'!O$50,0)</f>
        <v>0</v>
      </c>
      <c r="P95" s="133">
        <f t="shared" si="9"/>
        <v>0</v>
      </c>
    </row>
    <row r="96" spans="2:16" ht="15" x14ac:dyDescent="0.15">
      <c r="B96" s="197"/>
      <c r="C96" s="89" t="s">
        <v>68</v>
      </c>
      <c r="D96" s="131">
        <f>ROUND($M83*'PMS(Table2c+2d+2e)'!D$51,0)</f>
        <v>0</v>
      </c>
      <c r="E96" s="131">
        <f>ROUND($M83*'PMS(Table2c+2d+2e)'!E$51,0)</f>
        <v>0</v>
      </c>
      <c r="F96" s="131">
        <f>ROUND($M83*'PMS(Table2c+2d+2e)'!F$51,0)</f>
        <v>0</v>
      </c>
      <c r="G96" s="131">
        <f>ROUND($M83*'PMS(Table2c+2d+2e)'!G$51,0)</f>
        <v>0</v>
      </c>
      <c r="H96" s="131">
        <f>ROUND($M83*'PMS(Table2c+2d+2e)'!H$51,0)</f>
        <v>0</v>
      </c>
      <c r="I96" s="131">
        <f>ROUND($M83*'PMS(Table2c+2d+2e)'!I$51,0)</f>
        <v>0</v>
      </c>
      <c r="J96" s="131">
        <f>ROUND($M83*'PMS(Table2c+2d+2e)'!J$51,0)</f>
        <v>0</v>
      </c>
      <c r="K96" s="131">
        <f>ROUND($M83*'PMS(Table2c+2d+2e)'!K$51,0)</f>
        <v>0</v>
      </c>
      <c r="L96" s="131">
        <f>ROUND($M83*'PMS(Table2c+2d+2e)'!L$51,0)</f>
        <v>0</v>
      </c>
      <c r="M96" s="131">
        <f>ROUND($M83*'PMS(Table2c+2d+2e)'!M$51,0)</f>
        <v>0</v>
      </c>
      <c r="N96" s="131">
        <f>ROUND($M83*'PMS(Table2c+2d+2e)'!N$51,0)</f>
        <v>0</v>
      </c>
      <c r="O96" s="131">
        <f>ROUND($M83*'PMS(Table2c+2d+2e)'!O$51,0)</f>
        <v>0</v>
      </c>
      <c r="P96" s="133">
        <f t="shared" si="9"/>
        <v>0</v>
      </c>
    </row>
    <row r="97" spans="2:16" ht="15" x14ac:dyDescent="0.15">
      <c r="B97" s="197"/>
      <c r="C97" s="89" t="s">
        <v>68</v>
      </c>
      <c r="D97" s="131">
        <f>ROUND($N83*'PMS(Table2c+2d+2e)'!D$52,0)</f>
        <v>0</v>
      </c>
      <c r="E97" s="131">
        <f>ROUND($N83*'PMS(Table2c+2d+2e)'!E$52,0)</f>
        <v>0</v>
      </c>
      <c r="F97" s="131">
        <f>ROUND($N83*'PMS(Table2c+2d+2e)'!F$52,0)</f>
        <v>0</v>
      </c>
      <c r="G97" s="131">
        <f>ROUND($N83*'PMS(Table2c+2d+2e)'!G$52,0)</f>
        <v>0</v>
      </c>
      <c r="H97" s="131">
        <f>ROUND($N83*'PMS(Table2c+2d+2e)'!H$52,0)</f>
        <v>0</v>
      </c>
      <c r="I97" s="131">
        <f>ROUND($N83*'PMS(Table2c+2d+2e)'!I$52,0)</f>
        <v>0</v>
      </c>
      <c r="J97" s="131">
        <f>ROUND($N83*'PMS(Table2c+2d+2e)'!J$52,0)</f>
        <v>0</v>
      </c>
      <c r="K97" s="131">
        <f>ROUND($N83*'PMS(Table2c+2d+2e)'!K$52,0)</f>
        <v>0</v>
      </c>
      <c r="L97" s="131">
        <f>ROUND($N83*'PMS(Table2c+2d+2e)'!L$52,0)</f>
        <v>0</v>
      </c>
      <c r="M97" s="131">
        <f>ROUND($N83*'PMS(Table2c+2d+2e)'!M$52,0)</f>
        <v>0</v>
      </c>
      <c r="N97" s="131">
        <f>ROUND($N83*'PMS(Table2c+2d+2e)'!N$52,0)</f>
        <v>0</v>
      </c>
      <c r="O97" s="131">
        <f>ROUND($N83*'PMS(Table2c+2d+2e)'!O$52,0)</f>
        <v>0</v>
      </c>
      <c r="P97" s="133">
        <f t="shared" si="9"/>
        <v>0</v>
      </c>
    </row>
    <row r="98" spans="2:16" ht="15" x14ac:dyDescent="0.15">
      <c r="B98" s="197"/>
      <c r="C98" s="89" t="s">
        <v>68</v>
      </c>
      <c r="D98" s="131">
        <f>ROUND($O83*'PMS(Table2c+2d+2e)'!D$53,0)</f>
        <v>0</v>
      </c>
      <c r="E98" s="131">
        <f>ROUND($O83*'PMS(Table2c+2d+2e)'!E$53,0)</f>
        <v>0</v>
      </c>
      <c r="F98" s="131">
        <f>ROUND($O83*'PMS(Table2c+2d+2e)'!F$53,0)</f>
        <v>0</v>
      </c>
      <c r="G98" s="131">
        <f>ROUND($O83*'PMS(Table2c+2d+2e)'!G$53,0)</f>
        <v>0</v>
      </c>
      <c r="H98" s="131">
        <f>ROUND($O83*'PMS(Table2c+2d+2e)'!H$53,0)</f>
        <v>0</v>
      </c>
      <c r="I98" s="131">
        <f>ROUND($O83*'PMS(Table2c+2d+2e)'!I$53,0)</f>
        <v>0</v>
      </c>
      <c r="J98" s="131">
        <f>ROUND($O83*'PMS(Table2c+2d+2e)'!J$53,0)</f>
        <v>0</v>
      </c>
      <c r="K98" s="131">
        <f>ROUND($O83*'PMS(Table2c+2d+2e)'!K$53,0)</f>
        <v>0</v>
      </c>
      <c r="L98" s="131">
        <f>ROUND($O83*'PMS(Table2c+2d+2e)'!L$53,0)</f>
        <v>0</v>
      </c>
      <c r="M98" s="131">
        <f>ROUND($O83*'PMS(Table2c+2d+2e)'!M$53,0)</f>
        <v>0</v>
      </c>
      <c r="N98" s="131">
        <f>ROUND($O83*'PMS(Table2c+2d+2e)'!N$53,0)</f>
        <v>0</v>
      </c>
      <c r="O98" s="131">
        <f>ROUND($O83*'PMS(Table2c+2d+2e)'!O$53,0)</f>
        <v>0</v>
      </c>
      <c r="P98" s="133">
        <f t="shared" si="9"/>
        <v>0</v>
      </c>
    </row>
    <row r="99" spans="2:16" ht="14.25" x14ac:dyDescent="0.15">
      <c r="C99" s="127" t="s">
        <v>205</v>
      </c>
      <c r="D99" s="131">
        <f>+SUM(D87:D98)</f>
        <v>0</v>
      </c>
      <c r="E99" s="131">
        <f t="shared" ref="E99:O99" si="10">+SUM(E87:E98)</f>
        <v>0</v>
      </c>
      <c r="F99" s="131">
        <f t="shared" si="10"/>
        <v>0</v>
      </c>
      <c r="G99" s="131">
        <f t="shared" si="10"/>
        <v>0</v>
      </c>
      <c r="H99" s="131">
        <f t="shared" si="10"/>
        <v>0</v>
      </c>
      <c r="I99" s="131">
        <f t="shared" si="10"/>
        <v>0</v>
      </c>
      <c r="J99" s="131">
        <f t="shared" si="10"/>
        <v>0</v>
      </c>
      <c r="K99" s="131">
        <f t="shared" si="10"/>
        <v>0</v>
      </c>
      <c r="L99" s="131">
        <f t="shared" si="10"/>
        <v>0</v>
      </c>
      <c r="M99" s="131">
        <f t="shared" si="10"/>
        <v>0</v>
      </c>
      <c r="N99" s="131">
        <f t="shared" si="10"/>
        <v>0</v>
      </c>
      <c r="O99" s="131">
        <f t="shared" si="10"/>
        <v>0</v>
      </c>
      <c r="P99" s="133"/>
    </row>
    <row r="102" spans="2:16" ht="15" x14ac:dyDescent="0.15">
      <c r="B102" s="95" t="s">
        <v>221</v>
      </c>
    </row>
    <row r="104" spans="2:16" ht="15" x14ac:dyDescent="0.15">
      <c r="B104" s="84" t="s">
        <v>74</v>
      </c>
      <c r="D104" s="198" t="s">
        <v>177</v>
      </c>
      <c r="E104" s="198"/>
      <c r="F104" s="198"/>
      <c r="G104" s="198"/>
      <c r="H104" s="198"/>
      <c r="I104" s="198"/>
      <c r="J104" s="82"/>
    </row>
    <row r="105" spans="2:16" ht="30" x14ac:dyDescent="0.15">
      <c r="B105" s="85"/>
      <c r="C105" s="129"/>
      <c r="D105" s="87" t="s">
        <v>69</v>
      </c>
      <c r="E105" s="87" t="s">
        <v>70</v>
      </c>
      <c r="F105" s="88" t="s">
        <v>71</v>
      </c>
      <c r="G105" s="87" t="s">
        <v>72</v>
      </c>
      <c r="H105" s="87" t="s">
        <v>68</v>
      </c>
      <c r="I105" s="89" t="s">
        <v>68</v>
      </c>
      <c r="J105" s="89" t="s">
        <v>68</v>
      </c>
      <c r="K105" s="89" t="s">
        <v>68</v>
      </c>
      <c r="L105" s="89" t="s">
        <v>68</v>
      </c>
      <c r="M105" s="89" t="s">
        <v>68</v>
      </c>
      <c r="N105" s="89" t="s">
        <v>68</v>
      </c>
      <c r="O105" s="87" t="s">
        <v>76</v>
      </c>
      <c r="P105" s="129" t="s">
        <v>205</v>
      </c>
    </row>
    <row r="106" spans="2:16" ht="28.5" x14ac:dyDescent="0.15">
      <c r="B106" s="197" t="s">
        <v>176</v>
      </c>
      <c r="C106" s="127" t="s">
        <v>187</v>
      </c>
      <c r="D106" s="134">
        <f>ROUND(IF(ISNUMBER('PMS(Table2c+2d+2e)'!D$24),D23*'PMS(Table2c+2d+2e)'!D$24),0)</f>
        <v>0</v>
      </c>
      <c r="E106" s="134">
        <f>ROUND(IF(ISNUMBER('PMS(Table2c+2d+2e)'!E$24),E23*'PMS(Table2c+2d+2e)'!E$24),0)</f>
        <v>0</v>
      </c>
      <c r="F106" s="134">
        <f>ROUND(IF(ISNUMBER('PMS(Table2c+2d+2e)'!F$24),F23*'PMS(Table2c+2d+2e)'!F$24),0)</f>
        <v>0</v>
      </c>
      <c r="G106" s="134">
        <f>ROUND(IF(ISNUMBER('PMS(Table2c+2d+2e)'!G$24),G23*'PMS(Table2c+2d+2e)'!G$24),0)</f>
        <v>0</v>
      </c>
      <c r="H106" s="134">
        <f>ROUND(IF(ISNUMBER('PMS(Table2c+2d+2e)'!H$24),H23*'PMS(Table2c+2d+2e)'!H$24),0)</f>
        <v>0</v>
      </c>
      <c r="I106" s="134">
        <f>ROUND(IF(ISNUMBER('PMS(Table2c+2d+2e)'!I$24),I23*'PMS(Table2c+2d+2e)'!I$24),0)</f>
        <v>0</v>
      </c>
      <c r="J106" s="134">
        <f>ROUND(IF(ISNUMBER('PMS(Table2c+2d+2e)'!J$24),J23*'PMS(Table2c+2d+2e)'!J$24),0)</f>
        <v>0</v>
      </c>
      <c r="K106" s="134">
        <f>ROUND(IF(ISNUMBER('PMS(Table2c+2d+2e)'!K$24),K23*'PMS(Table2c+2d+2e)'!K$24),0)</f>
        <v>0</v>
      </c>
      <c r="L106" s="134">
        <f>ROUND(IF(ISNUMBER('PMS(Table2c+2d+2e)'!L$24),L23*'PMS(Table2c+2d+2e)'!L$24),0)</f>
        <v>0</v>
      </c>
      <c r="M106" s="134">
        <f>ROUND(IF(ISNUMBER('PMS(Table2c+2d+2e)'!M$24),M23*'PMS(Table2c+2d+2e)'!M$24),0)</f>
        <v>0</v>
      </c>
      <c r="N106" s="134">
        <f>ROUND(IF(ISNUMBER('PMS(Table2c+2d+2e)'!N$24),N23*'PMS(Table2c+2d+2e)'!N$24),0)</f>
        <v>0</v>
      </c>
      <c r="O106" s="134">
        <f>ROUND(IF(ISNUMBER('PMS(Table2c+2d+2e)'!O$24),O23*'PMS(Table2c+2d+2e)'!O$24),0)</f>
        <v>0</v>
      </c>
      <c r="P106" s="133">
        <f>SUMIF(D106:O106,"&gt;0",D106:O106)</f>
        <v>0</v>
      </c>
    </row>
    <row r="107" spans="2:16" ht="42.75" x14ac:dyDescent="0.15">
      <c r="B107" s="197"/>
      <c r="C107" s="127" t="s">
        <v>188</v>
      </c>
      <c r="D107" s="134">
        <f>ROUND(IF(ISNUMBER('PMS(Table2c+2d+2e)'!D$25),D24*'PMS(Table2c+2d+2e)'!D$25),0)</f>
        <v>0</v>
      </c>
      <c r="E107" s="134">
        <f>ROUND(IF(ISNUMBER('PMS(Table2c+2d+2e)'!E$25),E24*'PMS(Table2c+2d+2e)'!E$25),0)</f>
        <v>0</v>
      </c>
      <c r="F107" s="134">
        <f>ROUND(IF(ISNUMBER('PMS(Table2c+2d+2e)'!F$25),F24*'PMS(Table2c+2d+2e)'!F$25),0)</f>
        <v>0</v>
      </c>
      <c r="G107" s="134">
        <f>ROUND(IF(ISNUMBER('PMS(Table2c+2d+2e)'!G$25),G24*'PMS(Table2c+2d+2e)'!G$25),0)</f>
        <v>0</v>
      </c>
      <c r="H107" s="134">
        <f>ROUND(IF(ISNUMBER('PMS(Table2c+2d+2e)'!H$25),H24*'PMS(Table2c+2d+2e)'!H$25),0)</f>
        <v>0</v>
      </c>
      <c r="I107" s="134">
        <f>ROUND(IF(ISNUMBER('PMS(Table2c+2d+2e)'!I$25),I24*'PMS(Table2c+2d+2e)'!I$25),0)</f>
        <v>0</v>
      </c>
      <c r="J107" s="134">
        <f>ROUND(IF(ISNUMBER('PMS(Table2c+2d+2e)'!J$25),J24*'PMS(Table2c+2d+2e)'!J$25),0)</f>
        <v>0</v>
      </c>
      <c r="K107" s="134">
        <f>ROUND(IF(ISNUMBER('PMS(Table2c+2d+2e)'!K$25),K24*'PMS(Table2c+2d+2e)'!K$25),0)</f>
        <v>0</v>
      </c>
      <c r="L107" s="134">
        <f>ROUND(IF(ISNUMBER('PMS(Table2c+2d+2e)'!L$25),L24*'PMS(Table2c+2d+2e)'!L$25),0)</f>
        <v>0</v>
      </c>
      <c r="M107" s="134">
        <f>ROUND(IF(ISNUMBER('PMS(Table2c+2d+2e)'!M$25),M24*'PMS(Table2c+2d+2e)'!M$25),0)</f>
        <v>0</v>
      </c>
      <c r="N107" s="134">
        <f>ROUND(IF(ISNUMBER('PMS(Table2c+2d+2e)'!N$25),N24*'PMS(Table2c+2d+2e)'!N$25),0)</f>
        <v>0</v>
      </c>
      <c r="O107" s="134">
        <f>ROUND(IF(ISNUMBER('PMS(Table2c+2d+2e)'!O$25),O24*'PMS(Table2c+2d+2e)'!O$25),0)</f>
        <v>0</v>
      </c>
      <c r="P107" s="133">
        <f t="shared" ref="P107:P117" si="11">SUMIF(D107:O107,"&gt;0",D107:O107)</f>
        <v>0</v>
      </c>
    </row>
    <row r="108" spans="2:16" ht="14.25" x14ac:dyDescent="0.15">
      <c r="B108" s="197"/>
      <c r="C108" s="128" t="s">
        <v>189</v>
      </c>
      <c r="D108" s="134">
        <f>ROUND(IF(ISNUMBER('PMS(Table2c+2d+2e)'!D$26),D25*'PMS(Table2c+2d+2e)'!D$26),0)</f>
        <v>0</v>
      </c>
      <c r="E108" s="134">
        <f>ROUND(IF(ISNUMBER('PMS(Table2c+2d+2e)'!E$26),E25*'PMS(Table2c+2d+2e)'!E$26),0)</f>
        <v>0</v>
      </c>
      <c r="F108" s="134">
        <f>ROUND(IF(ISNUMBER('PMS(Table2c+2d+2e)'!F$26),F25*'PMS(Table2c+2d+2e)'!F$26),0)</f>
        <v>0</v>
      </c>
      <c r="G108" s="134">
        <f>ROUND(IF(ISNUMBER('PMS(Table2c+2d+2e)'!G$26),G25*'PMS(Table2c+2d+2e)'!G$26),0)</f>
        <v>0</v>
      </c>
      <c r="H108" s="134">
        <f>ROUND(IF(ISNUMBER('PMS(Table2c+2d+2e)'!H$26),H25*'PMS(Table2c+2d+2e)'!H$26),0)</f>
        <v>0</v>
      </c>
      <c r="I108" s="134">
        <f>ROUND(IF(ISNUMBER('PMS(Table2c+2d+2e)'!I$26),I25*'PMS(Table2c+2d+2e)'!I$26),0)</f>
        <v>0</v>
      </c>
      <c r="J108" s="134">
        <f>ROUND(IF(ISNUMBER('PMS(Table2c+2d+2e)'!J$26),J25*'PMS(Table2c+2d+2e)'!J$26),0)</f>
        <v>0</v>
      </c>
      <c r="K108" s="134">
        <f>ROUND(IF(ISNUMBER('PMS(Table2c+2d+2e)'!K$26),K25*'PMS(Table2c+2d+2e)'!K$26),0)</f>
        <v>0</v>
      </c>
      <c r="L108" s="134">
        <f>ROUND(IF(ISNUMBER('PMS(Table2c+2d+2e)'!L$26),L25*'PMS(Table2c+2d+2e)'!L$26),0)</f>
        <v>0</v>
      </c>
      <c r="M108" s="134">
        <f>ROUND(IF(ISNUMBER('PMS(Table2c+2d+2e)'!M$26),M25*'PMS(Table2c+2d+2e)'!M$26),0)</f>
        <v>0</v>
      </c>
      <c r="N108" s="134">
        <f>ROUND(IF(ISNUMBER('PMS(Table2c+2d+2e)'!N$26),N25*'PMS(Table2c+2d+2e)'!N$26),0)</f>
        <v>0</v>
      </c>
      <c r="O108" s="134">
        <f>ROUND(IF(ISNUMBER('PMS(Table2c+2d+2e)'!O$26),O25*'PMS(Table2c+2d+2e)'!O$26),0)</f>
        <v>0</v>
      </c>
      <c r="P108" s="133">
        <f t="shared" si="11"/>
        <v>0</v>
      </c>
    </row>
    <row r="109" spans="2:16" ht="28.5" x14ac:dyDescent="0.15">
      <c r="B109" s="197"/>
      <c r="C109" s="127" t="s">
        <v>190</v>
      </c>
      <c r="D109" s="134">
        <f>ROUND(IF(ISNUMBER('PMS(Table2c+2d+2e)'!D$27),D26*'PMS(Table2c+2d+2e)'!D$27),0)</f>
        <v>0</v>
      </c>
      <c r="E109" s="134">
        <f>ROUND(IF(ISNUMBER('PMS(Table2c+2d+2e)'!E$27),E26*'PMS(Table2c+2d+2e)'!E$27),0)</f>
        <v>0</v>
      </c>
      <c r="F109" s="134">
        <f>ROUND(IF(ISNUMBER('PMS(Table2c+2d+2e)'!F$27),F26*'PMS(Table2c+2d+2e)'!F$27),0)</f>
        <v>0</v>
      </c>
      <c r="G109" s="134">
        <f>ROUND(IF(ISNUMBER('PMS(Table2c+2d+2e)'!G$27),G26*'PMS(Table2c+2d+2e)'!G$27),0)</f>
        <v>0</v>
      </c>
      <c r="H109" s="134">
        <f>ROUND(IF(ISNUMBER('PMS(Table2c+2d+2e)'!H$27),H26*'PMS(Table2c+2d+2e)'!H$27),0)</f>
        <v>0</v>
      </c>
      <c r="I109" s="134">
        <f>ROUND(IF(ISNUMBER('PMS(Table2c+2d+2e)'!I$27),I26*'PMS(Table2c+2d+2e)'!I$27),0)</f>
        <v>0</v>
      </c>
      <c r="J109" s="134">
        <f>ROUND(IF(ISNUMBER('PMS(Table2c+2d+2e)'!J$27),J26*'PMS(Table2c+2d+2e)'!J$27),0)</f>
        <v>0</v>
      </c>
      <c r="K109" s="134">
        <f>ROUND(IF(ISNUMBER('PMS(Table2c+2d+2e)'!K$27),K26*'PMS(Table2c+2d+2e)'!K$27),0)</f>
        <v>0</v>
      </c>
      <c r="L109" s="134">
        <f>ROUND(IF(ISNUMBER('PMS(Table2c+2d+2e)'!L$27),L26*'PMS(Table2c+2d+2e)'!L$27),0)</f>
        <v>0</v>
      </c>
      <c r="M109" s="134">
        <f>ROUND(IF(ISNUMBER('PMS(Table2c+2d+2e)'!M$27),M26*'PMS(Table2c+2d+2e)'!M$27),0)</f>
        <v>0</v>
      </c>
      <c r="N109" s="134">
        <f>ROUND(IF(ISNUMBER('PMS(Table2c+2d+2e)'!N$27),N26*'PMS(Table2c+2d+2e)'!N$27),0)</f>
        <v>0</v>
      </c>
      <c r="O109" s="134">
        <f>ROUND(IF(ISNUMBER('PMS(Table2c+2d+2e)'!O$27),O26*'PMS(Table2c+2d+2e)'!O$27),0)</f>
        <v>0</v>
      </c>
      <c r="P109" s="133">
        <f t="shared" si="11"/>
        <v>0</v>
      </c>
    </row>
    <row r="110" spans="2:16" ht="14.25" x14ac:dyDescent="0.15">
      <c r="B110" s="197"/>
      <c r="C110" s="129" t="s">
        <v>191</v>
      </c>
      <c r="D110" s="134">
        <f>ROUND(IF(ISNUMBER('PMS(Table2c+2d+2e)'!D$28),D27*'PMS(Table2c+2d+2e)'!D$28),0)</f>
        <v>0</v>
      </c>
      <c r="E110" s="134">
        <f>ROUND(IF(ISNUMBER('PMS(Table2c+2d+2e)'!E$28),E27*'PMS(Table2c+2d+2e)'!E$28),0)</f>
        <v>0</v>
      </c>
      <c r="F110" s="134">
        <f>ROUND(IF(ISNUMBER('PMS(Table2c+2d+2e)'!F$28),F27*'PMS(Table2c+2d+2e)'!F$28),0)</f>
        <v>0</v>
      </c>
      <c r="G110" s="134">
        <f>ROUND(IF(ISNUMBER('PMS(Table2c+2d+2e)'!G$28),G27*'PMS(Table2c+2d+2e)'!G$28),0)</f>
        <v>0</v>
      </c>
      <c r="H110" s="134">
        <f>ROUND(IF(ISNUMBER('PMS(Table2c+2d+2e)'!H$28),H27*'PMS(Table2c+2d+2e)'!H$28),0)</f>
        <v>0</v>
      </c>
      <c r="I110" s="134">
        <f>ROUND(IF(ISNUMBER('PMS(Table2c+2d+2e)'!I$28),I27*'PMS(Table2c+2d+2e)'!I$28),0)</f>
        <v>0</v>
      </c>
      <c r="J110" s="134">
        <f>ROUND(IF(ISNUMBER('PMS(Table2c+2d+2e)'!J$28),J27*'PMS(Table2c+2d+2e)'!J$28),0)</f>
        <v>0</v>
      </c>
      <c r="K110" s="134">
        <f>ROUND(IF(ISNUMBER('PMS(Table2c+2d+2e)'!K$28),K27*'PMS(Table2c+2d+2e)'!K$28),0)</f>
        <v>0</v>
      </c>
      <c r="L110" s="134">
        <f>ROUND(IF(ISNUMBER('PMS(Table2c+2d+2e)'!L$28),L27*'PMS(Table2c+2d+2e)'!L$28),0)</f>
        <v>0</v>
      </c>
      <c r="M110" s="134">
        <f>ROUND(IF(ISNUMBER('PMS(Table2c+2d+2e)'!M$28),M27*'PMS(Table2c+2d+2e)'!M$28),0)</f>
        <v>0</v>
      </c>
      <c r="N110" s="134">
        <f>ROUND(IF(ISNUMBER('PMS(Table2c+2d+2e)'!N$28),N27*'PMS(Table2c+2d+2e)'!N$28),0)</f>
        <v>0</v>
      </c>
      <c r="O110" s="134">
        <f>ROUND(IF(ISNUMBER('PMS(Table2c+2d+2e)'!O$28),O27*'PMS(Table2c+2d+2e)'!O$28),0)</f>
        <v>0</v>
      </c>
      <c r="P110" s="133">
        <f t="shared" si="11"/>
        <v>0</v>
      </c>
    </row>
    <row r="111" spans="2:16" ht="14.25" x14ac:dyDescent="0.15">
      <c r="B111" s="197"/>
      <c r="C111" s="129" t="s">
        <v>192</v>
      </c>
      <c r="D111" s="134">
        <f>ROUND(IF(ISNUMBER('PMS(Table2c+2d+2e)'!D$29),D28*'PMS(Table2c+2d+2e)'!D$29),0)</f>
        <v>0</v>
      </c>
      <c r="E111" s="134">
        <f>ROUND(IF(ISNUMBER('PMS(Table2c+2d+2e)'!E$29),E28*'PMS(Table2c+2d+2e)'!E$29),0)</f>
        <v>0</v>
      </c>
      <c r="F111" s="134">
        <f>ROUND(IF(ISNUMBER('PMS(Table2c+2d+2e)'!F$29),F28*'PMS(Table2c+2d+2e)'!F$29),0)</f>
        <v>0</v>
      </c>
      <c r="G111" s="134">
        <f>ROUND(IF(ISNUMBER('PMS(Table2c+2d+2e)'!G$29),G28*'PMS(Table2c+2d+2e)'!G$29),0)</f>
        <v>0</v>
      </c>
      <c r="H111" s="134">
        <f>ROUND(IF(ISNUMBER('PMS(Table2c+2d+2e)'!H$29),H28*'PMS(Table2c+2d+2e)'!H$29),0)</f>
        <v>0</v>
      </c>
      <c r="I111" s="134">
        <f>ROUND(IF(ISNUMBER('PMS(Table2c+2d+2e)'!I$29),I28*'PMS(Table2c+2d+2e)'!I$29),0)</f>
        <v>0</v>
      </c>
      <c r="J111" s="134">
        <f>ROUND(IF(ISNUMBER('PMS(Table2c+2d+2e)'!J$29),J28*'PMS(Table2c+2d+2e)'!J$29),0)</f>
        <v>0</v>
      </c>
      <c r="K111" s="134">
        <f>ROUND(IF(ISNUMBER('PMS(Table2c+2d+2e)'!K$29),K28*'PMS(Table2c+2d+2e)'!K$29),0)</f>
        <v>0</v>
      </c>
      <c r="L111" s="134">
        <f>ROUND(IF(ISNUMBER('PMS(Table2c+2d+2e)'!L$29),L28*'PMS(Table2c+2d+2e)'!L$29),0)</f>
        <v>0</v>
      </c>
      <c r="M111" s="134">
        <f>ROUND(IF(ISNUMBER('PMS(Table2c+2d+2e)'!M$29),M28*'PMS(Table2c+2d+2e)'!M$29),0)</f>
        <v>0</v>
      </c>
      <c r="N111" s="134">
        <f>ROUND(IF(ISNUMBER('PMS(Table2c+2d+2e)'!N$29),N28*'PMS(Table2c+2d+2e)'!N$29),0)</f>
        <v>0</v>
      </c>
      <c r="O111" s="134">
        <f>ROUND(IF(ISNUMBER('PMS(Table2c+2d+2e)'!O$29),O28*'PMS(Table2c+2d+2e)'!O$29),0)</f>
        <v>0</v>
      </c>
      <c r="P111" s="133">
        <f t="shared" si="11"/>
        <v>0</v>
      </c>
    </row>
    <row r="112" spans="2:16" ht="14.25" x14ac:dyDescent="0.15">
      <c r="B112" s="197"/>
      <c r="C112" s="129" t="s">
        <v>193</v>
      </c>
      <c r="D112" s="134">
        <f>ROUND(IF(ISNUMBER('PMS(Table2c+2d+2e)'!D$30),D29*'PMS(Table2c+2d+2e)'!D$30),0)</f>
        <v>0</v>
      </c>
      <c r="E112" s="134">
        <f>ROUND(IF(ISNUMBER('PMS(Table2c+2d+2e)'!E$30),E29*'PMS(Table2c+2d+2e)'!E$30),0)</f>
        <v>0</v>
      </c>
      <c r="F112" s="134">
        <f>ROUND(IF(ISNUMBER('PMS(Table2c+2d+2e)'!F$30),F29*'PMS(Table2c+2d+2e)'!F$30),0)</f>
        <v>0</v>
      </c>
      <c r="G112" s="134">
        <f>ROUND(IF(ISNUMBER('PMS(Table2c+2d+2e)'!G$30),G29*'PMS(Table2c+2d+2e)'!G$30),0)</f>
        <v>0</v>
      </c>
      <c r="H112" s="134">
        <f>ROUND(IF(ISNUMBER('PMS(Table2c+2d+2e)'!H$30),H29*'PMS(Table2c+2d+2e)'!H$30),0)</f>
        <v>0</v>
      </c>
      <c r="I112" s="134">
        <f>ROUND(IF(ISNUMBER('PMS(Table2c+2d+2e)'!I$30),I29*'PMS(Table2c+2d+2e)'!I$30),0)</f>
        <v>0</v>
      </c>
      <c r="J112" s="134">
        <f>ROUND(IF(ISNUMBER('PMS(Table2c+2d+2e)'!J$30),J29*'PMS(Table2c+2d+2e)'!J$30),0)</f>
        <v>0</v>
      </c>
      <c r="K112" s="134">
        <f>ROUND(IF(ISNUMBER('PMS(Table2c+2d+2e)'!K$30),K29*'PMS(Table2c+2d+2e)'!K$30),0)</f>
        <v>0</v>
      </c>
      <c r="L112" s="134">
        <f>ROUND(IF(ISNUMBER('PMS(Table2c+2d+2e)'!L$30),L29*'PMS(Table2c+2d+2e)'!L$30),0)</f>
        <v>0</v>
      </c>
      <c r="M112" s="134">
        <f>ROUND(IF(ISNUMBER('PMS(Table2c+2d+2e)'!M$30),M29*'PMS(Table2c+2d+2e)'!M$30),0)</f>
        <v>0</v>
      </c>
      <c r="N112" s="134">
        <f>ROUND(IF(ISNUMBER('PMS(Table2c+2d+2e)'!N$30),N29*'PMS(Table2c+2d+2e)'!N$30),0)</f>
        <v>0</v>
      </c>
      <c r="O112" s="134">
        <f>ROUND(IF(ISNUMBER('PMS(Table2c+2d+2e)'!O$30),O29*'PMS(Table2c+2d+2e)'!O$30),0)</f>
        <v>0</v>
      </c>
      <c r="P112" s="133">
        <f t="shared" si="11"/>
        <v>0</v>
      </c>
    </row>
    <row r="113" spans="2:16" ht="14.25" x14ac:dyDescent="0.15">
      <c r="B113" s="197"/>
      <c r="C113" s="129" t="s">
        <v>194</v>
      </c>
      <c r="D113" s="134">
        <f>ROUND(IF(ISNUMBER('PMS(Table2c+2d+2e)'!D$31),D30*'PMS(Table2c+2d+2e)'!D$31),0)</f>
        <v>0</v>
      </c>
      <c r="E113" s="134">
        <f>ROUND(IF(ISNUMBER('PMS(Table2c+2d+2e)'!E$31),E30*'PMS(Table2c+2d+2e)'!E$31),0)</f>
        <v>0</v>
      </c>
      <c r="F113" s="134">
        <f>ROUND(IF(ISNUMBER('PMS(Table2c+2d+2e)'!F$31),F30*'PMS(Table2c+2d+2e)'!F$31),0)</f>
        <v>0</v>
      </c>
      <c r="G113" s="134">
        <f>ROUND(IF(ISNUMBER('PMS(Table2c+2d+2e)'!G$31),G30*'PMS(Table2c+2d+2e)'!G$31),0)</f>
        <v>0</v>
      </c>
      <c r="H113" s="134">
        <f>ROUND(IF(ISNUMBER('PMS(Table2c+2d+2e)'!H$31),H30*'PMS(Table2c+2d+2e)'!H$31),0)</f>
        <v>0</v>
      </c>
      <c r="I113" s="134">
        <f>ROUND(IF(ISNUMBER('PMS(Table2c+2d+2e)'!I$31),I30*'PMS(Table2c+2d+2e)'!I$31),0)</f>
        <v>0</v>
      </c>
      <c r="J113" s="134">
        <f>ROUND(IF(ISNUMBER('PMS(Table2c+2d+2e)'!J$31),J30*'PMS(Table2c+2d+2e)'!J$31),0)</f>
        <v>0</v>
      </c>
      <c r="K113" s="134">
        <f>ROUND(IF(ISNUMBER('PMS(Table2c+2d+2e)'!K$31),K30*'PMS(Table2c+2d+2e)'!K$31),0)</f>
        <v>0</v>
      </c>
      <c r="L113" s="134">
        <f>ROUND(IF(ISNUMBER('PMS(Table2c+2d+2e)'!L$31),L30*'PMS(Table2c+2d+2e)'!L$31),0)</f>
        <v>0</v>
      </c>
      <c r="M113" s="134">
        <f>ROUND(IF(ISNUMBER('PMS(Table2c+2d+2e)'!M$31),M30*'PMS(Table2c+2d+2e)'!M$31),0)</f>
        <v>0</v>
      </c>
      <c r="N113" s="134">
        <f>ROUND(IF(ISNUMBER('PMS(Table2c+2d+2e)'!N$31),N30*'PMS(Table2c+2d+2e)'!N$31),0)</f>
        <v>0</v>
      </c>
      <c r="O113" s="134">
        <f>ROUND(IF(ISNUMBER('PMS(Table2c+2d+2e)'!O$31),O30*'PMS(Table2c+2d+2e)'!O$31),0)</f>
        <v>0</v>
      </c>
      <c r="P113" s="133">
        <f t="shared" si="11"/>
        <v>0</v>
      </c>
    </row>
    <row r="114" spans="2:16" ht="14.25" x14ac:dyDescent="0.15">
      <c r="B114" s="197"/>
      <c r="C114" s="129" t="s">
        <v>195</v>
      </c>
      <c r="D114" s="134">
        <f>ROUND(IF(ISNUMBER('PMS(Table2c+2d+2e)'!D$32),D31*'PMS(Table2c+2d+2e)'!D$32),0)</f>
        <v>0</v>
      </c>
      <c r="E114" s="134">
        <f>ROUND(IF(ISNUMBER('PMS(Table2c+2d+2e)'!E$32),E31*'PMS(Table2c+2d+2e)'!E$32),0)</f>
        <v>0</v>
      </c>
      <c r="F114" s="134">
        <f>ROUND(IF(ISNUMBER('PMS(Table2c+2d+2e)'!F$32),F31*'PMS(Table2c+2d+2e)'!F$32),0)</f>
        <v>0</v>
      </c>
      <c r="G114" s="134">
        <f>ROUND(IF(ISNUMBER('PMS(Table2c+2d+2e)'!G$32),G31*'PMS(Table2c+2d+2e)'!G$32),0)</f>
        <v>0</v>
      </c>
      <c r="H114" s="134">
        <f>ROUND(IF(ISNUMBER('PMS(Table2c+2d+2e)'!H$32),H31*'PMS(Table2c+2d+2e)'!H$32),0)</f>
        <v>0</v>
      </c>
      <c r="I114" s="134">
        <f>ROUND(IF(ISNUMBER('PMS(Table2c+2d+2e)'!I$32),I31*'PMS(Table2c+2d+2e)'!I$32),0)</f>
        <v>0</v>
      </c>
      <c r="J114" s="134">
        <f>ROUND(IF(ISNUMBER('PMS(Table2c+2d+2e)'!J$32),J31*'PMS(Table2c+2d+2e)'!J$32),0)</f>
        <v>0</v>
      </c>
      <c r="K114" s="134">
        <f>ROUND(IF(ISNUMBER('PMS(Table2c+2d+2e)'!K$32),K31*'PMS(Table2c+2d+2e)'!K$32),0)</f>
        <v>0</v>
      </c>
      <c r="L114" s="134">
        <f>ROUND(IF(ISNUMBER('PMS(Table2c+2d+2e)'!L$32),L31*'PMS(Table2c+2d+2e)'!L$32),0)</f>
        <v>0</v>
      </c>
      <c r="M114" s="134">
        <f>ROUND(IF(ISNUMBER('PMS(Table2c+2d+2e)'!M$32),M31*'PMS(Table2c+2d+2e)'!M$32),0)</f>
        <v>0</v>
      </c>
      <c r="N114" s="134">
        <f>ROUND(IF(ISNUMBER('PMS(Table2c+2d+2e)'!N$32),N31*'PMS(Table2c+2d+2e)'!N$32),0)</f>
        <v>0</v>
      </c>
      <c r="O114" s="134">
        <f>ROUND(IF(ISNUMBER('PMS(Table2c+2d+2e)'!O$32),O31*'PMS(Table2c+2d+2e)'!O$32),0)</f>
        <v>0</v>
      </c>
      <c r="P114" s="133">
        <f t="shared" si="11"/>
        <v>0</v>
      </c>
    </row>
    <row r="115" spans="2:16" ht="14.25" x14ac:dyDescent="0.15">
      <c r="B115" s="197"/>
      <c r="C115" s="129" t="s">
        <v>196</v>
      </c>
      <c r="D115" s="134">
        <f>ROUND(IF(ISNUMBER('PMS(Table2c+2d+2e)'!D$33),D32*'PMS(Table2c+2d+2e)'!D$33),0)</f>
        <v>0</v>
      </c>
      <c r="E115" s="134">
        <f>ROUND(IF(ISNUMBER('PMS(Table2c+2d+2e)'!E$33),E32*'PMS(Table2c+2d+2e)'!E$33),0)</f>
        <v>0</v>
      </c>
      <c r="F115" s="134">
        <f>ROUND(IF(ISNUMBER('PMS(Table2c+2d+2e)'!F$33),F32*'PMS(Table2c+2d+2e)'!F$33),0)</f>
        <v>0</v>
      </c>
      <c r="G115" s="134">
        <f>ROUND(IF(ISNUMBER('PMS(Table2c+2d+2e)'!G$33),G32*'PMS(Table2c+2d+2e)'!G$33),0)</f>
        <v>0</v>
      </c>
      <c r="H115" s="134">
        <f>ROUND(IF(ISNUMBER('PMS(Table2c+2d+2e)'!H$33),H32*'PMS(Table2c+2d+2e)'!H$33),0)</f>
        <v>0</v>
      </c>
      <c r="I115" s="134">
        <f>ROUND(IF(ISNUMBER('PMS(Table2c+2d+2e)'!I$33),I32*'PMS(Table2c+2d+2e)'!I$33),0)</f>
        <v>0</v>
      </c>
      <c r="J115" s="134">
        <f>ROUND(IF(ISNUMBER('PMS(Table2c+2d+2e)'!J$33),J32*'PMS(Table2c+2d+2e)'!J$33),0)</f>
        <v>0</v>
      </c>
      <c r="K115" s="134">
        <f>ROUND(IF(ISNUMBER('PMS(Table2c+2d+2e)'!K$33),K32*'PMS(Table2c+2d+2e)'!K$33),0)</f>
        <v>0</v>
      </c>
      <c r="L115" s="134">
        <f>ROUND(IF(ISNUMBER('PMS(Table2c+2d+2e)'!L$33),L32*'PMS(Table2c+2d+2e)'!L$33),0)</f>
        <v>0</v>
      </c>
      <c r="M115" s="134">
        <f>ROUND(IF(ISNUMBER('PMS(Table2c+2d+2e)'!M$33),M32*'PMS(Table2c+2d+2e)'!M$33),0)</f>
        <v>0</v>
      </c>
      <c r="N115" s="134">
        <f>ROUND(IF(ISNUMBER('PMS(Table2c+2d+2e)'!N$33),N32*'PMS(Table2c+2d+2e)'!N$33),0)</f>
        <v>0</v>
      </c>
      <c r="O115" s="134">
        <f>ROUND(IF(ISNUMBER('PMS(Table2c+2d+2e)'!O$33),O32*'PMS(Table2c+2d+2e)'!O$33),0)</f>
        <v>0</v>
      </c>
      <c r="P115" s="133">
        <f t="shared" si="11"/>
        <v>0</v>
      </c>
    </row>
    <row r="116" spans="2:16" ht="14.25" x14ac:dyDescent="0.15">
      <c r="B116" s="197"/>
      <c r="C116" s="129" t="s">
        <v>197</v>
      </c>
      <c r="D116" s="134">
        <f>ROUND(IF(ISNUMBER('PMS(Table2c+2d+2e)'!D$34),D33*'PMS(Table2c+2d+2e)'!D$34),0)</f>
        <v>0</v>
      </c>
      <c r="E116" s="134">
        <f>ROUND(IF(ISNUMBER('PMS(Table2c+2d+2e)'!E$34),E33*'PMS(Table2c+2d+2e)'!E$34),0)</f>
        <v>0</v>
      </c>
      <c r="F116" s="134">
        <f>ROUND(IF(ISNUMBER('PMS(Table2c+2d+2e)'!F$34),F33*'PMS(Table2c+2d+2e)'!F$34),0)</f>
        <v>0</v>
      </c>
      <c r="G116" s="134">
        <f>ROUND(IF(ISNUMBER('PMS(Table2c+2d+2e)'!G$34),G33*'PMS(Table2c+2d+2e)'!G$34),0)</f>
        <v>0</v>
      </c>
      <c r="H116" s="134">
        <f>ROUND(IF(ISNUMBER('PMS(Table2c+2d+2e)'!H$34),H33*'PMS(Table2c+2d+2e)'!H$34),0)</f>
        <v>0</v>
      </c>
      <c r="I116" s="134">
        <f>ROUND(IF(ISNUMBER('PMS(Table2c+2d+2e)'!I$34),I33*'PMS(Table2c+2d+2e)'!I$34),0)</f>
        <v>0</v>
      </c>
      <c r="J116" s="134">
        <f>ROUND(IF(ISNUMBER('PMS(Table2c+2d+2e)'!J$34),J33*'PMS(Table2c+2d+2e)'!J$34),0)</f>
        <v>0</v>
      </c>
      <c r="K116" s="134">
        <f>ROUND(IF(ISNUMBER('PMS(Table2c+2d+2e)'!K$34),K33*'PMS(Table2c+2d+2e)'!K$34),0)</f>
        <v>0</v>
      </c>
      <c r="L116" s="134">
        <f>ROUND(IF(ISNUMBER('PMS(Table2c+2d+2e)'!L$34),L33*'PMS(Table2c+2d+2e)'!L$34),0)</f>
        <v>0</v>
      </c>
      <c r="M116" s="134">
        <f>ROUND(IF(ISNUMBER('PMS(Table2c+2d+2e)'!M$34),M33*'PMS(Table2c+2d+2e)'!M$34),0)</f>
        <v>0</v>
      </c>
      <c r="N116" s="134">
        <f>ROUND(IF(ISNUMBER('PMS(Table2c+2d+2e)'!N$34),N33*'PMS(Table2c+2d+2e)'!N$34),0)</f>
        <v>0</v>
      </c>
      <c r="O116" s="134">
        <f>ROUND(IF(ISNUMBER('PMS(Table2c+2d+2e)'!O$34),O33*'PMS(Table2c+2d+2e)'!O$34),0)</f>
        <v>0</v>
      </c>
      <c r="P116" s="133">
        <f t="shared" si="11"/>
        <v>0</v>
      </c>
    </row>
    <row r="117" spans="2:16" ht="14.25" x14ac:dyDescent="0.15">
      <c r="B117" s="197"/>
      <c r="C117" s="129" t="s">
        <v>198</v>
      </c>
      <c r="D117" s="134">
        <f>ROUND(IF(ISNUMBER('PMS(Table2c+2d+2e)'!D$35),D34*'PMS(Table2c+2d+2e)'!D$35),0)</f>
        <v>0</v>
      </c>
      <c r="E117" s="134">
        <f>ROUND(IF(ISNUMBER('PMS(Table2c+2d+2e)'!E$35),E34*'PMS(Table2c+2d+2e)'!E$35),0)</f>
        <v>0</v>
      </c>
      <c r="F117" s="134">
        <f>ROUND(IF(ISNUMBER('PMS(Table2c+2d+2e)'!F$35),F34*'PMS(Table2c+2d+2e)'!F$35),0)</f>
        <v>0</v>
      </c>
      <c r="G117" s="134">
        <f>ROUND(IF(ISNUMBER('PMS(Table2c+2d+2e)'!G$35),G34*'PMS(Table2c+2d+2e)'!G$35),0)</f>
        <v>0</v>
      </c>
      <c r="H117" s="134">
        <f>ROUND(IF(ISNUMBER('PMS(Table2c+2d+2e)'!H$35),H34*'PMS(Table2c+2d+2e)'!H$35),0)</f>
        <v>0</v>
      </c>
      <c r="I117" s="134">
        <f>ROUND(IF(ISNUMBER('PMS(Table2c+2d+2e)'!I$35),I34*'PMS(Table2c+2d+2e)'!I$35),0)</f>
        <v>0</v>
      </c>
      <c r="J117" s="134">
        <f>ROUND(IF(ISNUMBER('PMS(Table2c+2d+2e)'!J$35),J34*'PMS(Table2c+2d+2e)'!J$35),0)</f>
        <v>0</v>
      </c>
      <c r="K117" s="134">
        <f>ROUND(IF(ISNUMBER('PMS(Table2c+2d+2e)'!K$35),K34*'PMS(Table2c+2d+2e)'!K$35),0)</f>
        <v>0</v>
      </c>
      <c r="L117" s="134">
        <f>ROUND(IF(ISNUMBER('PMS(Table2c+2d+2e)'!L$35),L34*'PMS(Table2c+2d+2e)'!L$35),0)</f>
        <v>0</v>
      </c>
      <c r="M117" s="134">
        <f>ROUND(IF(ISNUMBER('PMS(Table2c+2d+2e)'!M$35),M34*'PMS(Table2c+2d+2e)'!M$35),0)</f>
        <v>0</v>
      </c>
      <c r="N117" s="134">
        <f>ROUND(IF(ISNUMBER('PMS(Table2c+2d+2e)'!N$35),N34*'PMS(Table2c+2d+2e)'!N$35),0)</f>
        <v>0</v>
      </c>
      <c r="O117" s="134">
        <f>ROUND(IF(ISNUMBER('PMS(Table2c+2d+2e)'!O$35),O34*'PMS(Table2c+2d+2e)'!O$35),0)</f>
        <v>0</v>
      </c>
      <c r="P117" s="133">
        <f t="shared" si="11"/>
        <v>0</v>
      </c>
    </row>
    <row r="118" spans="2:16" ht="14.25" x14ac:dyDescent="0.15">
      <c r="C118" s="127" t="s">
        <v>205</v>
      </c>
      <c r="D118" s="131"/>
      <c r="E118" s="131"/>
      <c r="F118" s="131"/>
      <c r="G118" s="131"/>
      <c r="H118" s="131"/>
      <c r="I118" s="131"/>
      <c r="J118" s="131"/>
      <c r="K118" s="131"/>
      <c r="L118" s="131"/>
      <c r="M118" s="131"/>
      <c r="N118" s="131"/>
      <c r="O118" s="131"/>
      <c r="P118" s="133">
        <f>SUM(P106:P117)</f>
        <v>0</v>
      </c>
    </row>
    <row r="120" spans="2:16" ht="15" x14ac:dyDescent="0.15">
      <c r="B120" s="84" t="s">
        <v>78</v>
      </c>
      <c r="D120" s="198" t="s">
        <v>177</v>
      </c>
      <c r="E120" s="198"/>
      <c r="F120" s="198"/>
      <c r="G120" s="198"/>
      <c r="H120" s="198"/>
      <c r="I120" s="198"/>
    </row>
    <row r="121" spans="2:16" ht="30" x14ac:dyDescent="0.15">
      <c r="B121" s="85"/>
      <c r="C121" s="129"/>
      <c r="D121" s="87" t="s">
        <v>69</v>
      </c>
      <c r="E121" s="87" t="s">
        <v>70</v>
      </c>
      <c r="F121" s="88" t="s">
        <v>71</v>
      </c>
      <c r="G121" s="87" t="s">
        <v>72</v>
      </c>
      <c r="H121" s="87" t="s">
        <v>68</v>
      </c>
      <c r="I121" s="89" t="s">
        <v>68</v>
      </c>
      <c r="J121" s="89" t="s">
        <v>68</v>
      </c>
      <c r="K121" s="89" t="s">
        <v>68</v>
      </c>
      <c r="L121" s="89" t="s">
        <v>68</v>
      </c>
      <c r="M121" s="89" t="s">
        <v>68</v>
      </c>
      <c r="N121" s="89" t="s">
        <v>68</v>
      </c>
      <c r="O121" s="87" t="s">
        <v>76</v>
      </c>
      <c r="P121" s="129"/>
    </row>
    <row r="122" spans="2:16" ht="28.5" x14ac:dyDescent="0.15">
      <c r="B122" s="197" t="s">
        <v>176</v>
      </c>
      <c r="C122" s="127" t="s">
        <v>187</v>
      </c>
      <c r="D122" s="134">
        <f>ROUND(IF(ISNUMBER('PMS(Table2c+2d+2e)'!D$24),D39*'PMS(Table2c+2d+2e)'!D$24),0)</f>
        <v>0</v>
      </c>
      <c r="E122" s="134">
        <f>ROUND(IF(ISNUMBER('PMS(Table2c+2d+2e)'!E$24),E39*'PMS(Table2c+2d+2e)'!E$24),0)</f>
        <v>0</v>
      </c>
      <c r="F122" s="134">
        <f>ROUND(IF(ISNUMBER('PMS(Table2c+2d+2e)'!F$24),F39*'PMS(Table2c+2d+2e)'!F$24),0)</f>
        <v>0</v>
      </c>
      <c r="G122" s="134">
        <f>ROUND(IF(ISNUMBER('PMS(Table2c+2d+2e)'!G$24),G39*'PMS(Table2c+2d+2e)'!G$24),0)</f>
        <v>0</v>
      </c>
      <c r="H122" s="134">
        <f>ROUND(IF(ISNUMBER('PMS(Table2c+2d+2e)'!H$24),H39*'PMS(Table2c+2d+2e)'!H$24),0)</f>
        <v>0</v>
      </c>
      <c r="I122" s="134">
        <f>ROUND(IF(ISNUMBER('PMS(Table2c+2d+2e)'!I$24),I39*'PMS(Table2c+2d+2e)'!I$24),0)</f>
        <v>0</v>
      </c>
      <c r="J122" s="134">
        <f>ROUND(IF(ISNUMBER('PMS(Table2c+2d+2e)'!J$24),J39*'PMS(Table2c+2d+2e)'!J$24),0)</f>
        <v>0</v>
      </c>
      <c r="K122" s="134">
        <f>ROUND(IF(ISNUMBER('PMS(Table2c+2d+2e)'!K$24),K39*'PMS(Table2c+2d+2e)'!K$24),0)</f>
        <v>0</v>
      </c>
      <c r="L122" s="134">
        <f>ROUND(IF(ISNUMBER('PMS(Table2c+2d+2e)'!L$24),L39*'PMS(Table2c+2d+2e)'!L$24),0)</f>
        <v>0</v>
      </c>
      <c r="M122" s="134">
        <f>ROUND(IF(ISNUMBER('PMS(Table2c+2d+2e)'!M$24),M39*'PMS(Table2c+2d+2e)'!M$24),0)</f>
        <v>0</v>
      </c>
      <c r="N122" s="134">
        <f>ROUND(IF(ISNUMBER('PMS(Table2c+2d+2e)'!N$24),N39*'PMS(Table2c+2d+2e)'!N$24),0)</f>
        <v>0</v>
      </c>
      <c r="O122" s="134">
        <f>ROUND(IF(ISNUMBER('PMS(Table2c+2d+2e)'!O$24),O39*'PMS(Table2c+2d+2e)'!O$24),0)</f>
        <v>0</v>
      </c>
      <c r="P122" s="133">
        <f>SUM(D122:O122)</f>
        <v>0</v>
      </c>
    </row>
    <row r="123" spans="2:16" ht="42.75" x14ac:dyDescent="0.15">
      <c r="B123" s="197"/>
      <c r="C123" s="127" t="s">
        <v>188</v>
      </c>
      <c r="D123" s="134">
        <f>ROUND(IF(ISNUMBER('PMS(Table2c+2d+2e)'!D$25),D40*'PMS(Table2c+2d+2e)'!D$25),0)</f>
        <v>0</v>
      </c>
      <c r="E123" s="134">
        <f>ROUND(IF(ISNUMBER('PMS(Table2c+2d+2e)'!E$25),E40*'PMS(Table2c+2d+2e)'!E$25),0)</f>
        <v>0</v>
      </c>
      <c r="F123" s="134">
        <f>ROUND(IF(ISNUMBER('PMS(Table2c+2d+2e)'!F$25),F40*'PMS(Table2c+2d+2e)'!F$25),0)</f>
        <v>0</v>
      </c>
      <c r="G123" s="134">
        <f>ROUND(IF(ISNUMBER('PMS(Table2c+2d+2e)'!G$25),G40*'PMS(Table2c+2d+2e)'!G$25),0)</f>
        <v>0</v>
      </c>
      <c r="H123" s="134">
        <f>ROUND(IF(ISNUMBER('PMS(Table2c+2d+2e)'!H$25),H40*'PMS(Table2c+2d+2e)'!H$25),0)</f>
        <v>0</v>
      </c>
      <c r="I123" s="134">
        <f>ROUND(IF(ISNUMBER('PMS(Table2c+2d+2e)'!I$25),I40*'PMS(Table2c+2d+2e)'!I$25),0)</f>
        <v>0</v>
      </c>
      <c r="J123" s="134">
        <f>ROUND(IF(ISNUMBER('PMS(Table2c+2d+2e)'!J$25),J40*'PMS(Table2c+2d+2e)'!J$25),0)</f>
        <v>0</v>
      </c>
      <c r="K123" s="134">
        <f>ROUND(IF(ISNUMBER('PMS(Table2c+2d+2e)'!K$25),K40*'PMS(Table2c+2d+2e)'!K$25),0)</f>
        <v>0</v>
      </c>
      <c r="L123" s="134">
        <f>ROUND(IF(ISNUMBER('PMS(Table2c+2d+2e)'!L$25),L40*'PMS(Table2c+2d+2e)'!L$25),0)</f>
        <v>0</v>
      </c>
      <c r="M123" s="134">
        <f>ROUND(IF(ISNUMBER('PMS(Table2c+2d+2e)'!M$25),M40*'PMS(Table2c+2d+2e)'!M$25),0)</f>
        <v>0</v>
      </c>
      <c r="N123" s="134">
        <f>ROUND(IF(ISNUMBER('PMS(Table2c+2d+2e)'!N$25),N40*'PMS(Table2c+2d+2e)'!N$25),0)</f>
        <v>0</v>
      </c>
      <c r="O123" s="134">
        <f>ROUND(IF(ISNUMBER('PMS(Table2c+2d+2e)'!O$25),O40*'PMS(Table2c+2d+2e)'!O$25),0)</f>
        <v>0</v>
      </c>
      <c r="P123" s="133">
        <f t="shared" ref="P123:P133" si="12">SUM(D123:O123)</f>
        <v>0</v>
      </c>
    </row>
    <row r="124" spans="2:16" ht="14.25" x14ac:dyDescent="0.15">
      <c r="B124" s="197"/>
      <c r="C124" s="128" t="s">
        <v>189</v>
      </c>
      <c r="D124" s="134">
        <f>ROUND(IF(ISNUMBER('PMS(Table2c+2d+2e)'!D$26),D41*'PMS(Table2c+2d+2e)'!D$26),0)</f>
        <v>0</v>
      </c>
      <c r="E124" s="134">
        <f>ROUND(IF(ISNUMBER('PMS(Table2c+2d+2e)'!E$26),E41*'PMS(Table2c+2d+2e)'!E$26),0)</f>
        <v>0</v>
      </c>
      <c r="F124" s="134">
        <f>ROUND(IF(ISNUMBER('PMS(Table2c+2d+2e)'!F$26),F41*'PMS(Table2c+2d+2e)'!F$26),0)</f>
        <v>0</v>
      </c>
      <c r="G124" s="134">
        <f>ROUND(IF(ISNUMBER('PMS(Table2c+2d+2e)'!G$26),G41*'PMS(Table2c+2d+2e)'!G$26),0)</f>
        <v>0</v>
      </c>
      <c r="H124" s="134">
        <f>ROUND(IF(ISNUMBER('PMS(Table2c+2d+2e)'!H$26),H41*'PMS(Table2c+2d+2e)'!H$26),0)</f>
        <v>0</v>
      </c>
      <c r="I124" s="134">
        <f>ROUND(IF(ISNUMBER('PMS(Table2c+2d+2e)'!I$26),I41*'PMS(Table2c+2d+2e)'!I$26),0)</f>
        <v>0</v>
      </c>
      <c r="J124" s="134">
        <f>ROUND(IF(ISNUMBER('PMS(Table2c+2d+2e)'!J$26),J41*'PMS(Table2c+2d+2e)'!J$26),0)</f>
        <v>0</v>
      </c>
      <c r="K124" s="134">
        <f>ROUND(IF(ISNUMBER('PMS(Table2c+2d+2e)'!K$26),K41*'PMS(Table2c+2d+2e)'!K$26),0)</f>
        <v>0</v>
      </c>
      <c r="L124" s="134">
        <f>ROUND(IF(ISNUMBER('PMS(Table2c+2d+2e)'!L$26),L41*'PMS(Table2c+2d+2e)'!L$26),0)</f>
        <v>0</v>
      </c>
      <c r="M124" s="134">
        <f>ROUND(IF(ISNUMBER('PMS(Table2c+2d+2e)'!M$26),M41*'PMS(Table2c+2d+2e)'!M$26),0)</f>
        <v>0</v>
      </c>
      <c r="N124" s="134">
        <f>ROUND(IF(ISNUMBER('PMS(Table2c+2d+2e)'!N$26),N41*'PMS(Table2c+2d+2e)'!N$26),0)</f>
        <v>0</v>
      </c>
      <c r="O124" s="134">
        <f>ROUND(IF(ISNUMBER('PMS(Table2c+2d+2e)'!O$26),O41*'PMS(Table2c+2d+2e)'!O$26),0)</f>
        <v>0</v>
      </c>
      <c r="P124" s="133">
        <f t="shared" si="12"/>
        <v>0</v>
      </c>
    </row>
    <row r="125" spans="2:16" ht="28.5" x14ac:dyDescent="0.15">
      <c r="B125" s="197"/>
      <c r="C125" s="127" t="s">
        <v>190</v>
      </c>
      <c r="D125" s="134">
        <f>ROUND(IF(ISNUMBER('PMS(Table2c+2d+2e)'!D$27),D42*'PMS(Table2c+2d+2e)'!D$27),0)</f>
        <v>0</v>
      </c>
      <c r="E125" s="134">
        <f>ROUND(IF(ISNUMBER('PMS(Table2c+2d+2e)'!E$27),E42*'PMS(Table2c+2d+2e)'!E$27),0)</f>
        <v>0</v>
      </c>
      <c r="F125" s="134">
        <f>ROUND(IF(ISNUMBER('PMS(Table2c+2d+2e)'!F$27),F42*'PMS(Table2c+2d+2e)'!F$27),0)</f>
        <v>0</v>
      </c>
      <c r="G125" s="134">
        <f>ROUND(IF(ISNUMBER('PMS(Table2c+2d+2e)'!G$27),G42*'PMS(Table2c+2d+2e)'!G$27),0)</f>
        <v>0</v>
      </c>
      <c r="H125" s="134">
        <f>ROUND(IF(ISNUMBER('PMS(Table2c+2d+2e)'!H$27),H42*'PMS(Table2c+2d+2e)'!H$27),0)</f>
        <v>0</v>
      </c>
      <c r="I125" s="134">
        <f>ROUND(IF(ISNUMBER('PMS(Table2c+2d+2e)'!I$27),I42*'PMS(Table2c+2d+2e)'!I$27),0)</f>
        <v>0</v>
      </c>
      <c r="J125" s="134">
        <f>ROUND(IF(ISNUMBER('PMS(Table2c+2d+2e)'!J$27),J42*'PMS(Table2c+2d+2e)'!J$27),0)</f>
        <v>0</v>
      </c>
      <c r="K125" s="134">
        <f>ROUND(IF(ISNUMBER('PMS(Table2c+2d+2e)'!K$27),K42*'PMS(Table2c+2d+2e)'!K$27),0)</f>
        <v>0</v>
      </c>
      <c r="L125" s="134">
        <f>ROUND(IF(ISNUMBER('PMS(Table2c+2d+2e)'!L$27),L42*'PMS(Table2c+2d+2e)'!L$27),0)</f>
        <v>0</v>
      </c>
      <c r="M125" s="134">
        <f>ROUND(IF(ISNUMBER('PMS(Table2c+2d+2e)'!M$27),M42*'PMS(Table2c+2d+2e)'!M$27),0)</f>
        <v>0</v>
      </c>
      <c r="N125" s="134">
        <f>ROUND(IF(ISNUMBER('PMS(Table2c+2d+2e)'!N$27),N42*'PMS(Table2c+2d+2e)'!N$27),0)</f>
        <v>0</v>
      </c>
      <c r="O125" s="134">
        <f>ROUND(IF(ISNUMBER('PMS(Table2c+2d+2e)'!O$27),O42*'PMS(Table2c+2d+2e)'!O$27),0)</f>
        <v>0</v>
      </c>
      <c r="P125" s="133">
        <f t="shared" si="12"/>
        <v>0</v>
      </c>
    </row>
    <row r="126" spans="2:16" ht="14.25" x14ac:dyDescent="0.15">
      <c r="B126" s="197"/>
      <c r="C126" s="129" t="s">
        <v>191</v>
      </c>
      <c r="D126" s="134">
        <f>ROUND(IF(ISNUMBER('PMS(Table2c+2d+2e)'!D$28),D43*'PMS(Table2c+2d+2e)'!D$28),0)</f>
        <v>0</v>
      </c>
      <c r="E126" s="134">
        <f>ROUND(IF(ISNUMBER('PMS(Table2c+2d+2e)'!E$28),E43*'PMS(Table2c+2d+2e)'!E$28),0)</f>
        <v>0</v>
      </c>
      <c r="F126" s="134">
        <f>ROUND(IF(ISNUMBER('PMS(Table2c+2d+2e)'!F$28),F43*'PMS(Table2c+2d+2e)'!F$28),0)</f>
        <v>0</v>
      </c>
      <c r="G126" s="134">
        <f>ROUND(IF(ISNUMBER('PMS(Table2c+2d+2e)'!G$28),G43*'PMS(Table2c+2d+2e)'!G$28),0)</f>
        <v>0</v>
      </c>
      <c r="H126" s="134">
        <f>ROUND(IF(ISNUMBER('PMS(Table2c+2d+2e)'!H$28),H43*'PMS(Table2c+2d+2e)'!H$28),0)</f>
        <v>0</v>
      </c>
      <c r="I126" s="134">
        <f>ROUND(IF(ISNUMBER('PMS(Table2c+2d+2e)'!I$28),I43*'PMS(Table2c+2d+2e)'!I$28),0)</f>
        <v>0</v>
      </c>
      <c r="J126" s="134">
        <f>ROUND(IF(ISNUMBER('PMS(Table2c+2d+2e)'!J$28),J43*'PMS(Table2c+2d+2e)'!J$28),0)</f>
        <v>0</v>
      </c>
      <c r="K126" s="134">
        <f>ROUND(IF(ISNUMBER('PMS(Table2c+2d+2e)'!K$28),K43*'PMS(Table2c+2d+2e)'!K$28),0)</f>
        <v>0</v>
      </c>
      <c r="L126" s="134">
        <f>ROUND(IF(ISNUMBER('PMS(Table2c+2d+2e)'!L$28),L43*'PMS(Table2c+2d+2e)'!L$28),0)</f>
        <v>0</v>
      </c>
      <c r="M126" s="134">
        <f>ROUND(IF(ISNUMBER('PMS(Table2c+2d+2e)'!M$28),M43*'PMS(Table2c+2d+2e)'!M$28),0)</f>
        <v>0</v>
      </c>
      <c r="N126" s="134">
        <f>ROUND(IF(ISNUMBER('PMS(Table2c+2d+2e)'!N$28),N43*'PMS(Table2c+2d+2e)'!N$28),0)</f>
        <v>0</v>
      </c>
      <c r="O126" s="134">
        <f>ROUND(IF(ISNUMBER('PMS(Table2c+2d+2e)'!O$28),O43*'PMS(Table2c+2d+2e)'!O$28),0)</f>
        <v>0</v>
      </c>
      <c r="P126" s="133">
        <f t="shared" si="12"/>
        <v>0</v>
      </c>
    </row>
    <row r="127" spans="2:16" ht="14.25" x14ac:dyDescent="0.15">
      <c r="B127" s="197"/>
      <c r="C127" s="129" t="s">
        <v>192</v>
      </c>
      <c r="D127" s="134">
        <f>ROUND(IF(ISNUMBER('PMS(Table2c+2d+2e)'!D$29),D44*'PMS(Table2c+2d+2e)'!D$29),0)</f>
        <v>0</v>
      </c>
      <c r="E127" s="134">
        <f>ROUND(IF(ISNUMBER('PMS(Table2c+2d+2e)'!E$29),E44*'PMS(Table2c+2d+2e)'!E$29),0)</f>
        <v>0</v>
      </c>
      <c r="F127" s="134">
        <f>ROUND(IF(ISNUMBER('PMS(Table2c+2d+2e)'!F$29),F44*'PMS(Table2c+2d+2e)'!F$29),0)</f>
        <v>0</v>
      </c>
      <c r="G127" s="134">
        <f>ROUND(IF(ISNUMBER('PMS(Table2c+2d+2e)'!G$29),G44*'PMS(Table2c+2d+2e)'!G$29),0)</f>
        <v>0</v>
      </c>
      <c r="H127" s="134">
        <f>ROUND(IF(ISNUMBER('PMS(Table2c+2d+2e)'!H$29),H44*'PMS(Table2c+2d+2e)'!H$29),0)</f>
        <v>0</v>
      </c>
      <c r="I127" s="134">
        <f>ROUND(IF(ISNUMBER('PMS(Table2c+2d+2e)'!I$29),I44*'PMS(Table2c+2d+2e)'!I$29),0)</f>
        <v>0</v>
      </c>
      <c r="J127" s="134">
        <f>ROUND(IF(ISNUMBER('PMS(Table2c+2d+2e)'!J$29),J44*'PMS(Table2c+2d+2e)'!J$29),0)</f>
        <v>0</v>
      </c>
      <c r="K127" s="134">
        <f>ROUND(IF(ISNUMBER('PMS(Table2c+2d+2e)'!K$29),K44*'PMS(Table2c+2d+2e)'!K$29),0)</f>
        <v>0</v>
      </c>
      <c r="L127" s="134">
        <f>ROUND(IF(ISNUMBER('PMS(Table2c+2d+2e)'!L$29),L44*'PMS(Table2c+2d+2e)'!L$29),0)</f>
        <v>0</v>
      </c>
      <c r="M127" s="134">
        <f>ROUND(IF(ISNUMBER('PMS(Table2c+2d+2e)'!M$29),M44*'PMS(Table2c+2d+2e)'!M$29),0)</f>
        <v>0</v>
      </c>
      <c r="N127" s="134">
        <f>ROUND(IF(ISNUMBER('PMS(Table2c+2d+2e)'!N$29),N44*'PMS(Table2c+2d+2e)'!N$29),0)</f>
        <v>0</v>
      </c>
      <c r="O127" s="134">
        <f>ROUND(IF(ISNUMBER('PMS(Table2c+2d+2e)'!O$29),O44*'PMS(Table2c+2d+2e)'!O$29),0)</f>
        <v>0</v>
      </c>
      <c r="P127" s="133">
        <f t="shared" si="12"/>
        <v>0</v>
      </c>
    </row>
    <row r="128" spans="2:16" ht="14.25" x14ac:dyDescent="0.15">
      <c r="B128" s="197"/>
      <c r="C128" s="129" t="s">
        <v>193</v>
      </c>
      <c r="D128" s="134">
        <f>ROUND(IF(ISNUMBER('PMS(Table2c+2d+2e)'!D$30),D45*'PMS(Table2c+2d+2e)'!D$30),0)</f>
        <v>0</v>
      </c>
      <c r="E128" s="134">
        <f>ROUND(IF(ISNUMBER('PMS(Table2c+2d+2e)'!E$30),E45*'PMS(Table2c+2d+2e)'!E$30),0)</f>
        <v>0</v>
      </c>
      <c r="F128" s="134">
        <f>ROUND(IF(ISNUMBER('PMS(Table2c+2d+2e)'!F$30),F45*'PMS(Table2c+2d+2e)'!F$30),0)</f>
        <v>0</v>
      </c>
      <c r="G128" s="134">
        <f>ROUND(IF(ISNUMBER('PMS(Table2c+2d+2e)'!G$30),G45*'PMS(Table2c+2d+2e)'!G$30),0)</f>
        <v>0</v>
      </c>
      <c r="H128" s="134">
        <f>ROUND(IF(ISNUMBER('PMS(Table2c+2d+2e)'!H$30),H45*'PMS(Table2c+2d+2e)'!H$30),0)</f>
        <v>0</v>
      </c>
      <c r="I128" s="134">
        <f>ROUND(IF(ISNUMBER('PMS(Table2c+2d+2e)'!I$30),I45*'PMS(Table2c+2d+2e)'!I$30),0)</f>
        <v>0</v>
      </c>
      <c r="J128" s="134">
        <f>ROUND(IF(ISNUMBER('PMS(Table2c+2d+2e)'!J$30),J45*'PMS(Table2c+2d+2e)'!J$30),0)</f>
        <v>0</v>
      </c>
      <c r="K128" s="134">
        <f>ROUND(IF(ISNUMBER('PMS(Table2c+2d+2e)'!K$30),K45*'PMS(Table2c+2d+2e)'!K$30),0)</f>
        <v>0</v>
      </c>
      <c r="L128" s="134">
        <f>ROUND(IF(ISNUMBER('PMS(Table2c+2d+2e)'!L$30),L45*'PMS(Table2c+2d+2e)'!L$30),0)</f>
        <v>0</v>
      </c>
      <c r="M128" s="134">
        <f>ROUND(IF(ISNUMBER('PMS(Table2c+2d+2e)'!M$30),M45*'PMS(Table2c+2d+2e)'!M$30),0)</f>
        <v>0</v>
      </c>
      <c r="N128" s="134">
        <f>ROUND(IF(ISNUMBER('PMS(Table2c+2d+2e)'!N$30),N45*'PMS(Table2c+2d+2e)'!N$30),0)</f>
        <v>0</v>
      </c>
      <c r="O128" s="134">
        <f>ROUND(IF(ISNUMBER('PMS(Table2c+2d+2e)'!O$30),O45*'PMS(Table2c+2d+2e)'!O$30),0)</f>
        <v>0</v>
      </c>
      <c r="P128" s="133">
        <f t="shared" si="12"/>
        <v>0</v>
      </c>
    </row>
    <row r="129" spans="2:16" ht="14.25" x14ac:dyDescent="0.15">
      <c r="B129" s="197"/>
      <c r="C129" s="129" t="s">
        <v>194</v>
      </c>
      <c r="D129" s="134">
        <f>ROUND(IF(ISNUMBER('PMS(Table2c+2d+2e)'!D$31),D46*'PMS(Table2c+2d+2e)'!D$31),0)</f>
        <v>0</v>
      </c>
      <c r="E129" s="134">
        <f>ROUND(IF(ISNUMBER('PMS(Table2c+2d+2e)'!E$31),E46*'PMS(Table2c+2d+2e)'!E$31),0)</f>
        <v>0</v>
      </c>
      <c r="F129" s="134">
        <f>ROUND(IF(ISNUMBER('PMS(Table2c+2d+2e)'!F$31),F46*'PMS(Table2c+2d+2e)'!F$31),0)</f>
        <v>0</v>
      </c>
      <c r="G129" s="134">
        <f>ROUND(IF(ISNUMBER('PMS(Table2c+2d+2e)'!G$31),G46*'PMS(Table2c+2d+2e)'!G$31),0)</f>
        <v>0</v>
      </c>
      <c r="H129" s="134">
        <f>ROUND(IF(ISNUMBER('PMS(Table2c+2d+2e)'!H$31),H46*'PMS(Table2c+2d+2e)'!H$31),0)</f>
        <v>0</v>
      </c>
      <c r="I129" s="134">
        <f>ROUND(IF(ISNUMBER('PMS(Table2c+2d+2e)'!I$31),I46*'PMS(Table2c+2d+2e)'!I$31),0)</f>
        <v>0</v>
      </c>
      <c r="J129" s="134">
        <f>ROUND(IF(ISNUMBER('PMS(Table2c+2d+2e)'!J$31),J46*'PMS(Table2c+2d+2e)'!J$31),0)</f>
        <v>0</v>
      </c>
      <c r="K129" s="134">
        <f>ROUND(IF(ISNUMBER('PMS(Table2c+2d+2e)'!K$31),K46*'PMS(Table2c+2d+2e)'!K$31),0)</f>
        <v>0</v>
      </c>
      <c r="L129" s="134">
        <f>ROUND(IF(ISNUMBER('PMS(Table2c+2d+2e)'!L$31),L46*'PMS(Table2c+2d+2e)'!L$31),0)</f>
        <v>0</v>
      </c>
      <c r="M129" s="134">
        <f>ROUND(IF(ISNUMBER('PMS(Table2c+2d+2e)'!M$31),M46*'PMS(Table2c+2d+2e)'!M$31),0)</f>
        <v>0</v>
      </c>
      <c r="N129" s="134">
        <f>ROUND(IF(ISNUMBER('PMS(Table2c+2d+2e)'!N$31),N46*'PMS(Table2c+2d+2e)'!N$31),0)</f>
        <v>0</v>
      </c>
      <c r="O129" s="134">
        <f>ROUND(IF(ISNUMBER('PMS(Table2c+2d+2e)'!O$31),O46*'PMS(Table2c+2d+2e)'!O$31),0)</f>
        <v>0</v>
      </c>
      <c r="P129" s="133">
        <f t="shared" si="12"/>
        <v>0</v>
      </c>
    </row>
    <row r="130" spans="2:16" ht="14.25" x14ac:dyDescent="0.15">
      <c r="B130" s="197"/>
      <c r="C130" s="129" t="s">
        <v>195</v>
      </c>
      <c r="D130" s="134">
        <f>ROUND(IF(ISNUMBER('PMS(Table2c+2d+2e)'!D$32),D47*'PMS(Table2c+2d+2e)'!D$32),0)</f>
        <v>0</v>
      </c>
      <c r="E130" s="134">
        <f>ROUND(IF(ISNUMBER('PMS(Table2c+2d+2e)'!E$32),E47*'PMS(Table2c+2d+2e)'!E$32),0)</f>
        <v>0</v>
      </c>
      <c r="F130" s="134">
        <f>ROUND(IF(ISNUMBER('PMS(Table2c+2d+2e)'!F$32),F47*'PMS(Table2c+2d+2e)'!F$32),0)</f>
        <v>0</v>
      </c>
      <c r="G130" s="134">
        <f>ROUND(IF(ISNUMBER('PMS(Table2c+2d+2e)'!G$32),G47*'PMS(Table2c+2d+2e)'!G$32),0)</f>
        <v>0</v>
      </c>
      <c r="H130" s="134">
        <f>ROUND(IF(ISNUMBER('PMS(Table2c+2d+2e)'!H$32),H47*'PMS(Table2c+2d+2e)'!H$32),0)</f>
        <v>0</v>
      </c>
      <c r="I130" s="134">
        <f>ROUND(IF(ISNUMBER('PMS(Table2c+2d+2e)'!I$32),I47*'PMS(Table2c+2d+2e)'!I$32),0)</f>
        <v>0</v>
      </c>
      <c r="J130" s="134">
        <f>ROUND(IF(ISNUMBER('PMS(Table2c+2d+2e)'!J$32),J47*'PMS(Table2c+2d+2e)'!J$32),0)</f>
        <v>0</v>
      </c>
      <c r="K130" s="134">
        <f>ROUND(IF(ISNUMBER('PMS(Table2c+2d+2e)'!K$32),K47*'PMS(Table2c+2d+2e)'!K$32),0)</f>
        <v>0</v>
      </c>
      <c r="L130" s="134">
        <f>ROUND(IF(ISNUMBER('PMS(Table2c+2d+2e)'!L$32),L47*'PMS(Table2c+2d+2e)'!L$32),0)</f>
        <v>0</v>
      </c>
      <c r="M130" s="134">
        <f>ROUND(IF(ISNUMBER('PMS(Table2c+2d+2e)'!M$32),M47*'PMS(Table2c+2d+2e)'!M$32),0)</f>
        <v>0</v>
      </c>
      <c r="N130" s="134">
        <f>ROUND(IF(ISNUMBER('PMS(Table2c+2d+2e)'!N$32),N47*'PMS(Table2c+2d+2e)'!N$32),0)</f>
        <v>0</v>
      </c>
      <c r="O130" s="134">
        <f>ROUND(IF(ISNUMBER('PMS(Table2c+2d+2e)'!O$32),O47*'PMS(Table2c+2d+2e)'!O$32),0)</f>
        <v>0</v>
      </c>
      <c r="P130" s="133">
        <f t="shared" si="12"/>
        <v>0</v>
      </c>
    </row>
    <row r="131" spans="2:16" ht="14.25" x14ac:dyDescent="0.15">
      <c r="B131" s="197"/>
      <c r="C131" s="129" t="s">
        <v>196</v>
      </c>
      <c r="D131" s="134">
        <f>ROUND(IF(ISNUMBER('PMS(Table2c+2d+2e)'!D$33),D48*'PMS(Table2c+2d+2e)'!D$33),0)</f>
        <v>0</v>
      </c>
      <c r="E131" s="134">
        <f>ROUND(IF(ISNUMBER('PMS(Table2c+2d+2e)'!E$33),E48*'PMS(Table2c+2d+2e)'!E$33),0)</f>
        <v>0</v>
      </c>
      <c r="F131" s="134">
        <f>ROUND(IF(ISNUMBER('PMS(Table2c+2d+2e)'!F$33),F48*'PMS(Table2c+2d+2e)'!F$33),0)</f>
        <v>0</v>
      </c>
      <c r="G131" s="134">
        <f>ROUND(IF(ISNUMBER('PMS(Table2c+2d+2e)'!G$33),G48*'PMS(Table2c+2d+2e)'!G$33),0)</f>
        <v>0</v>
      </c>
      <c r="H131" s="134">
        <f>ROUND(IF(ISNUMBER('PMS(Table2c+2d+2e)'!H$33),H48*'PMS(Table2c+2d+2e)'!H$33),0)</f>
        <v>0</v>
      </c>
      <c r="I131" s="134">
        <f>ROUND(IF(ISNUMBER('PMS(Table2c+2d+2e)'!I$33),I48*'PMS(Table2c+2d+2e)'!I$33),0)</f>
        <v>0</v>
      </c>
      <c r="J131" s="134">
        <f>ROUND(IF(ISNUMBER('PMS(Table2c+2d+2e)'!J$33),J48*'PMS(Table2c+2d+2e)'!J$33),0)</f>
        <v>0</v>
      </c>
      <c r="K131" s="134">
        <f>ROUND(IF(ISNUMBER('PMS(Table2c+2d+2e)'!K$33),K48*'PMS(Table2c+2d+2e)'!K$33),0)</f>
        <v>0</v>
      </c>
      <c r="L131" s="134">
        <f>ROUND(IF(ISNUMBER('PMS(Table2c+2d+2e)'!L$33),L48*'PMS(Table2c+2d+2e)'!L$33),0)</f>
        <v>0</v>
      </c>
      <c r="M131" s="134">
        <f>ROUND(IF(ISNUMBER('PMS(Table2c+2d+2e)'!M$33),M48*'PMS(Table2c+2d+2e)'!M$33),0)</f>
        <v>0</v>
      </c>
      <c r="N131" s="134">
        <f>ROUND(IF(ISNUMBER('PMS(Table2c+2d+2e)'!N$33),N48*'PMS(Table2c+2d+2e)'!N$33),0)</f>
        <v>0</v>
      </c>
      <c r="O131" s="134">
        <f>ROUND(IF(ISNUMBER('PMS(Table2c+2d+2e)'!O$33),O48*'PMS(Table2c+2d+2e)'!O$33),0)</f>
        <v>0</v>
      </c>
      <c r="P131" s="133">
        <f t="shared" si="12"/>
        <v>0</v>
      </c>
    </row>
    <row r="132" spans="2:16" ht="14.25" x14ac:dyDescent="0.15">
      <c r="B132" s="197"/>
      <c r="C132" s="129" t="s">
        <v>197</v>
      </c>
      <c r="D132" s="134">
        <f>ROUND(IF(ISNUMBER('PMS(Table2c+2d+2e)'!D$34),D49*'PMS(Table2c+2d+2e)'!D$34),0)</f>
        <v>0</v>
      </c>
      <c r="E132" s="134">
        <f>ROUND(IF(ISNUMBER('PMS(Table2c+2d+2e)'!E$34),E49*'PMS(Table2c+2d+2e)'!E$34),0)</f>
        <v>0</v>
      </c>
      <c r="F132" s="134">
        <f>ROUND(IF(ISNUMBER('PMS(Table2c+2d+2e)'!F$34),F49*'PMS(Table2c+2d+2e)'!F$34),0)</f>
        <v>0</v>
      </c>
      <c r="G132" s="134">
        <f>ROUND(IF(ISNUMBER('PMS(Table2c+2d+2e)'!G$34),G49*'PMS(Table2c+2d+2e)'!G$34),0)</f>
        <v>0</v>
      </c>
      <c r="H132" s="134">
        <f>ROUND(IF(ISNUMBER('PMS(Table2c+2d+2e)'!H$34),H49*'PMS(Table2c+2d+2e)'!H$34),0)</f>
        <v>0</v>
      </c>
      <c r="I132" s="134">
        <f>ROUND(IF(ISNUMBER('PMS(Table2c+2d+2e)'!I$34),I49*'PMS(Table2c+2d+2e)'!I$34),0)</f>
        <v>0</v>
      </c>
      <c r="J132" s="134">
        <f>ROUND(IF(ISNUMBER('PMS(Table2c+2d+2e)'!J$34),J49*'PMS(Table2c+2d+2e)'!J$34),0)</f>
        <v>0</v>
      </c>
      <c r="K132" s="134">
        <f>ROUND(IF(ISNUMBER('PMS(Table2c+2d+2e)'!K$34),K49*'PMS(Table2c+2d+2e)'!K$34),0)</f>
        <v>0</v>
      </c>
      <c r="L132" s="134">
        <f>ROUND(IF(ISNUMBER('PMS(Table2c+2d+2e)'!L$34),L49*'PMS(Table2c+2d+2e)'!L$34),0)</f>
        <v>0</v>
      </c>
      <c r="M132" s="134">
        <f>ROUND(IF(ISNUMBER('PMS(Table2c+2d+2e)'!M$34),M49*'PMS(Table2c+2d+2e)'!M$34),0)</f>
        <v>0</v>
      </c>
      <c r="N132" s="134">
        <f>ROUND(IF(ISNUMBER('PMS(Table2c+2d+2e)'!N$34),N49*'PMS(Table2c+2d+2e)'!N$34),0)</f>
        <v>0</v>
      </c>
      <c r="O132" s="134">
        <f>ROUND(IF(ISNUMBER('PMS(Table2c+2d+2e)'!O$34),O49*'PMS(Table2c+2d+2e)'!O$34),0)</f>
        <v>0</v>
      </c>
      <c r="P132" s="133">
        <f t="shared" si="12"/>
        <v>0</v>
      </c>
    </row>
    <row r="133" spans="2:16" ht="14.25" x14ac:dyDescent="0.15">
      <c r="B133" s="197"/>
      <c r="C133" s="129" t="s">
        <v>198</v>
      </c>
      <c r="D133" s="134">
        <f>ROUND(IF(ISNUMBER('PMS(Table2c+2d+2e)'!D$35),D50*'PMS(Table2c+2d+2e)'!D$35),0)</f>
        <v>0</v>
      </c>
      <c r="E133" s="134">
        <f>ROUND(IF(ISNUMBER('PMS(Table2c+2d+2e)'!E$35),E50*'PMS(Table2c+2d+2e)'!E$35),0)</f>
        <v>0</v>
      </c>
      <c r="F133" s="134">
        <f>ROUND(IF(ISNUMBER('PMS(Table2c+2d+2e)'!F$35),F50*'PMS(Table2c+2d+2e)'!F$35),0)</f>
        <v>0</v>
      </c>
      <c r="G133" s="134">
        <f>ROUND(IF(ISNUMBER('PMS(Table2c+2d+2e)'!G$35),G50*'PMS(Table2c+2d+2e)'!G$35),0)</f>
        <v>0</v>
      </c>
      <c r="H133" s="134">
        <f>ROUND(IF(ISNUMBER('PMS(Table2c+2d+2e)'!H$35),H50*'PMS(Table2c+2d+2e)'!H$35),0)</f>
        <v>0</v>
      </c>
      <c r="I133" s="134">
        <f>ROUND(IF(ISNUMBER('PMS(Table2c+2d+2e)'!I$35),I50*'PMS(Table2c+2d+2e)'!I$35),0)</f>
        <v>0</v>
      </c>
      <c r="J133" s="134">
        <f>ROUND(IF(ISNUMBER('PMS(Table2c+2d+2e)'!J$35),J50*'PMS(Table2c+2d+2e)'!J$35),0)</f>
        <v>0</v>
      </c>
      <c r="K133" s="134">
        <f>ROUND(IF(ISNUMBER('PMS(Table2c+2d+2e)'!K$35),K50*'PMS(Table2c+2d+2e)'!K$35),0)</f>
        <v>0</v>
      </c>
      <c r="L133" s="134">
        <f>ROUND(IF(ISNUMBER('PMS(Table2c+2d+2e)'!L$35),L50*'PMS(Table2c+2d+2e)'!L$35),0)</f>
        <v>0</v>
      </c>
      <c r="M133" s="134">
        <f>ROUND(IF(ISNUMBER('PMS(Table2c+2d+2e)'!M$35),M50*'PMS(Table2c+2d+2e)'!M$35),0)</f>
        <v>0</v>
      </c>
      <c r="N133" s="134">
        <f>ROUND(IF(ISNUMBER('PMS(Table2c+2d+2e)'!N$35),N50*'PMS(Table2c+2d+2e)'!N$35),0)</f>
        <v>0</v>
      </c>
      <c r="O133" s="134">
        <f>ROUND(IF(ISNUMBER('PMS(Table2c+2d+2e)'!O$35),O50*'PMS(Table2c+2d+2e)'!O$35),0)</f>
        <v>0</v>
      </c>
      <c r="P133" s="133">
        <f t="shared" si="12"/>
        <v>0</v>
      </c>
    </row>
    <row r="134" spans="2:16" ht="14.25" x14ac:dyDescent="0.15">
      <c r="C134" s="127" t="s">
        <v>205</v>
      </c>
      <c r="D134" s="131">
        <f>+SUM(D122:D133)</f>
        <v>0</v>
      </c>
      <c r="E134" s="131">
        <f t="shared" ref="E134:O134" si="13">+SUM(E122:E133)</f>
        <v>0</v>
      </c>
      <c r="F134" s="131">
        <f t="shared" si="13"/>
        <v>0</v>
      </c>
      <c r="G134" s="131">
        <f t="shared" si="13"/>
        <v>0</v>
      </c>
      <c r="H134" s="131">
        <f t="shared" si="13"/>
        <v>0</v>
      </c>
      <c r="I134" s="131">
        <f t="shared" si="13"/>
        <v>0</v>
      </c>
      <c r="J134" s="131">
        <f t="shared" si="13"/>
        <v>0</v>
      </c>
      <c r="K134" s="131">
        <f t="shared" si="13"/>
        <v>0</v>
      </c>
      <c r="L134" s="131">
        <f t="shared" si="13"/>
        <v>0</v>
      </c>
      <c r="M134" s="131">
        <f t="shared" si="13"/>
        <v>0</v>
      </c>
      <c r="N134" s="131">
        <f t="shared" si="13"/>
        <v>0</v>
      </c>
      <c r="O134" s="131">
        <f t="shared" si="13"/>
        <v>0</v>
      </c>
      <c r="P134" s="133">
        <f>SUM(P122:P133)</f>
        <v>0</v>
      </c>
    </row>
    <row r="136" spans="2:16" ht="15" x14ac:dyDescent="0.15">
      <c r="B136" s="84" t="s">
        <v>127</v>
      </c>
      <c r="D136" s="198" t="s">
        <v>80</v>
      </c>
      <c r="E136" s="198"/>
      <c r="F136" s="198"/>
      <c r="G136" s="198"/>
      <c r="H136" s="198"/>
      <c r="I136" s="198"/>
    </row>
    <row r="137" spans="2:16" ht="30" x14ac:dyDescent="0.15">
      <c r="B137" s="85"/>
      <c r="C137" s="129"/>
      <c r="D137" s="87" t="s">
        <v>69</v>
      </c>
      <c r="E137" s="87" t="s">
        <v>70</v>
      </c>
      <c r="F137" s="88" t="s">
        <v>71</v>
      </c>
      <c r="G137" s="87" t="s">
        <v>72</v>
      </c>
      <c r="H137" s="87" t="s">
        <v>68</v>
      </c>
      <c r="I137" s="89" t="s">
        <v>68</v>
      </c>
      <c r="J137" s="89" t="s">
        <v>68</v>
      </c>
      <c r="K137" s="89" t="s">
        <v>68</v>
      </c>
      <c r="L137" s="89" t="s">
        <v>68</v>
      </c>
      <c r="M137" s="89" t="s">
        <v>68</v>
      </c>
      <c r="N137" s="89" t="s">
        <v>68</v>
      </c>
      <c r="O137" s="87" t="s">
        <v>76</v>
      </c>
      <c r="P137" s="129"/>
    </row>
    <row r="138" spans="2:16" ht="28.5" x14ac:dyDescent="0.15">
      <c r="B138" s="197" t="s">
        <v>81</v>
      </c>
      <c r="C138" s="127" t="s">
        <v>187</v>
      </c>
      <c r="D138" s="134">
        <f>ROUND(IF(ISNUMBER('PMS(Table2c+2d+2e)'!D$24),D55*'PMS(Table2c+2d+2e)'!D$24),0)</f>
        <v>0</v>
      </c>
      <c r="E138" s="134">
        <f>ROUND(IF(ISNUMBER('PMS(Table2c+2d+2e)'!E$24),E55*'PMS(Table2c+2d+2e)'!E$24),0)</f>
        <v>0</v>
      </c>
      <c r="F138" s="134">
        <f>ROUND(IF(ISNUMBER('PMS(Table2c+2d+2e)'!F$24),F55*'PMS(Table2c+2d+2e)'!F$24),0)</f>
        <v>0</v>
      </c>
      <c r="G138" s="134">
        <f>ROUND(IF(ISNUMBER('PMS(Table2c+2d+2e)'!G$24),G55*'PMS(Table2c+2d+2e)'!G$24),0)</f>
        <v>0</v>
      </c>
      <c r="H138" s="134">
        <f>ROUND(IF(ISNUMBER('PMS(Table2c+2d+2e)'!H$24),H55*'PMS(Table2c+2d+2e)'!H$24),0)</f>
        <v>0</v>
      </c>
      <c r="I138" s="134">
        <f>ROUND(IF(ISNUMBER('PMS(Table2c+2d+2e)'!I$24),I55*'PMS(Table2c+2d+2e)'!I$24),0)</f>
        <v>0</v>
      </c>
      <c r="J138" s="134">
        <f>ROUND(IF(ISNUMBER('PMS(Table2c+2d+2e)'!J$24),J55*'PMS(Table2c+2d+2e)'!J$24),0)</f>
        <v>0</v>
      </c>
      <c r="K138" s="134">
        <f>ROUND(IF(ISNUMBER('PMS(Table2c+2d+2e)'!K$24),K55*'PMS(Table2c+2d+2e)'!K$24),0)</f>
        <v>0</v>
      </c>
      <c r="L138" s="134">
        <f>ROUND(IF(ISNUMBER('PMS(Table2c+2d+2e)'!L$24),L55*'PMS(Table2c+2d+2e)'!L$24),0)</f>
        <v>0</v>
      </c>
      <c r="M138" s="134">
        <f>ROUND(IF(ISNUMBER('PMS(Table2c+2d+2e)'!M$24),M55*'PMS(Table2c+2d+2e)'!M$24),0)</f>
        <v>0</v>
      </c>
      <c r="N138" s="134">
        <f>ROUND(IF(ISNUMBER('PMS(Table2c+2d+2e)'!N$24),N55*'PMS(Table2c+2d+2e)'!N$24),0)</f>
        <v>0</v>
      </c>
      <c r="O138" s="134">
        <f>ROUND(IF(ISNUMBER('PMS(Table2c+2d+2e)'!O$24),O55*'PMS(Table2c+2d+2e)'!O$24),0)</f>
        <v>0</v>
      </c>
      <c r="P138" s="133">
        <f>SUM(D138:O138)</f>
        <v>0</v>
      </c>
    </row>
    <row r="139" spans="2:16" ht="42.75" x14ac:dyDescent="0.15">
      <c r="B139" s="197"/>
      <c r="C139" s="127" t="s">
        <v>188</v>
      </c>
      <c r="D139" s="134">
        <f>ROUND(IF(ISNUMBER('PMS(Table2c+2d+2e)'!D$25),D56*'PMS(Table2c+2d+2e)'!D$25),0)</f>
        <v>0</v>
      </c>
      <c r="E139" s="134">
        <f>ROUND(IF(ISNUMBER('PMS(Table2c+2d+2e)'!E$25),E56*'PMS(Table2c+2d+2e)'!E$25),0)</f>
        <v>0</v>
      </c>
      <c r="F139" s="134">
        <f>ROUND(IF(ISNUMBER('PMS(Table2c+2d+2e)'!F$25),F56*'PMS(Table2c+2d+2e)'!F$25),0)</f>
        <v>0</v>
      </c>
      <c r="G139" s="134">
        <f>ROUND(IF(ISNUMBER('PMS(Table2c+2d+2e)'!G$25),G56*'PMS(Table2c+2d+2e)'!G$25),0)</f>
        <v>0</v>
      </c>
      <c r="H139" s="134">
        <f>ROUND(IF(ISNUMBER('PMS(Table2c+2d+2e)'!H$25),H56*'PMS(Table2c+2d+2e)'!H$25),0)</f>
        <v>0</v>
      </c>
      <c r="I139" s="134">
        <f>ROUND(IF(ISNUMBER('PMS(Table2c+2d+2e)'!I$25),I56*'PMS(Table2c+2d+2e)'!I$25),0)</f>
        <v>0</v>
      </c>
      <c r="J139" s="134">
        <f>ROUND(IF(ISNUMBER('PMS(Table2c+2d+2e)'!J$25),J56*'PMS(Table2c+2d+2e)'!J$25),0)</f>
        <v>0</v>
      </c>
      <c r="K139" s="134">
        <f>ROUND(IF(ISNUMBER('PMS(Table2c+2d+2e)'!K$25),K56*'PMS(Table2c+2d+2e)'!K$25),0)</f>
        <v>0</v>
      </c>
      <c r="L139" s="134">
        <f>ROUND(IF(ISNUMBER('PMS(Table2c+2d+2e)'!L$25),L56*'PMS(Table2c+2d+2e)'!L$25),0)</f>
        <v>0</v>
      </c>
      <c r="M139" s="134">
        <f>ROUND(IF(ISNUMBER('PMS(Table2c+2d+2e)'!M$25),M56*'PMS(Table2c+2d+2e)'!M$25),0)</f>
        <v>0</v>
      </c>
      <c r="N139" s="134">
        <f>ROUND(IF(ISNUMBER('PMS(Table2c+2d+2e)'!N$25),N56*'PMS(Table2c+2d+2e)'!N$25),0)</f>
        <v>0</v>
      </c>
      <c r="O139" s="134">
        <f>ROUND(IF(ISNUMBER('PMS(Table2c+2d+2e)'!O$25),O56*'PMS(Table2c+2d+2e)'!O$25),0)</f>
        <v>0</v>
      </c>
      <c r="P139" s="133">
        <f t="shared" ref="P139:P149" si="14">SUM(D139:O139)</f>
        <v>0</v>
      </c>
    </row>
    <row r="140" spans="2:16" ht="14.25" x14ac:dyDescent="0.15">
      <c r="B140" s="197"/>
      <c r="C140" s="128" t="s">
        <v>189</v>
      </c>
      <c r="D140" s="134">
        <f>ROUND(IF(ISNUMBER('PMS(Table2c+2d+2e)'!D$26),D57*'PMS(Table2c+2d+2e)'!D$26),0)</f>
        <v>0</v>
      </c>
      <c r="E140" s="134">
        <f>ROUND(IF(ISNUMBER('PMS(Table2c+2d+2e)'!E$26),E57*'PMS(Table2c+2d+2e)'!E$26),0)</f>
        <v>0</v>
      </c>
      <c r="F140" s="134">
        <f>ROUND(IF(ISNUMBER('PMS(Table2c+2d+2e)'!F$26),F57*'PMS(Table2c+2d+2e)'!F$26),0)</f>
        <v>0</v>
      </c>
      <c r="G140" s="134">
        <f>ROUND(IF(ISNUMBER('PMS(Table2c+2d+2e)'!G$26),G57*'PMS(Table2c+2d+2e)'!G$26),0)</f>
        <v>0</v>
      </c>
      <c r="H140" s="134">
        <f>ROUND(IF(ISNUMBER('PMS(Table2c+2d+2e)'!H$26),H57*'PMS(Table2c+2d+2e)'!H$26),0)</f>
        <v>0</v>
      </c>
      <c r="I140" s="134">
        <f>ROUND(IF(ISNUMBER('PMS(Table2c+2d+2e)'!I$26),I57*'PMS(Table2c+2d+2e)'!I$26),0)</f>
        <v>0</v>
      </c>
      <c r="J140" s="134">
        <f>ROUND(IF(ISNUMBER('PMS(Table2c+2d+2e)'!J$26),J57*'PMS(Table2c+2d+2e)'!J$26),0)</f>
        <v>0</v>
      </c>
      <c r="K140" s="134">
        <f>ROUND(IF(ISNUMBER('PMS(Table2c+2d+2e)'!K$26),K57*'PMS(Table2c+2d+2e)'!K$26),0)</f>
        <v>0</v>
      </c>
      <c r="L140" s="134">
        <f>ROUND(IF(ISNUMBER('PMS(Table2c+2d+2e)'!L$26),L57*'PMS(Table2c+2d+2e)'!L$26),0)</f>
        <v>0</v>
      </c>
      <c r="M140" s="134">
        <f>ROUND(IF(ISNUMBER('PMS(Table2c+2d+2e)'!M$26),M57*'PMS(Table2c+2d+2e)'!M$26),0)</f>
        <v>0</v>
      </c>
      <c r="N140" s="134">
        <f>ROUND(IF(ISNUMBER('PMS(Table2c+2d+2e)'!N$26),N57*'PMS(Table2c+2d+2e)'!N$26),0)</f>
        <v>0</v>
      </c>
      <c r="O140" s="134">
        <f>ROUND(IF(ISNUMBER('PMS(Table2c+2d+2e)'!O$26),O57*'PMS(Table2c+2d+2e)'!O$26),0)</f>
        <v>0</v>
      </c>
      <c r="P140" s="133">
        <f t="shared" si="14"/>
        <v>0</v>
      </c>
    </row>
    <row r="141" spans="2:16" ht="28.5" x14ac:dyDescent="0.15">
      <c r="B141" s="197"/>
      <c r="C141" s="127" t="s">
        <v>190</v>
      </c>
      <c r="D141" s="134">
        <f>ROUND(IF(ISNUMBER('PMS(Table2c+2d+2e)'!D$27),D58*'PMS(Table2c+2d+2e)'!D$27),0)</f>
        <v>0</v>
      </c>
      <c r="E141" s="134">
        <f>ROUND(IF(ISNUMBER('PMS(Table2c+2d+2e)'!E$27),E58*'PMS(Table2c+2d+2e)'!E$27),0)</f>
        <v>0</v>
      </c>
      <c r="F141" s="134">
        <f>ROUND(IF(ISNUMBER('PMS(Table2c+2d+2e)'!F$27),F58*'PMS(Table2c+2d+2e)'!F$27),0)</f>
        <v>0</v>
      </c>
      <c r="G141" s="134">
        <f>ROUND(IF(ISNUMBER('PMS(Table2c+2d+2e)'!G$27),G58*'PMS(Table2c+2d+2e)'!G$27),0)</f>
        <v>0</v>
      </c>
      <c r="H141" s="134">
        <f>ROUND(IF(ISNUMBER('PMS(Table2c+2d+2e)'!H$27),H58*'PMS(Table2c+2d+2e)'!H$27),0)</f>
        <v>0</v>
      </c>
      <c r="I141" s="134">
        <f>ROUND(IF(ISNUMBER('PMS(Table2c+2d+2e)'!I$27),I58*'PMS(Table2c+2d+2e)'!I$27),0)</f>
        <v>0</v>
      </c>
      <c r="J141" s="134">
        <f>ROUND(IF(ISNUMBER('PMS(Table2c+2d+2e)'!J$27),J58*'PMS(Table2c+2d+2e)'!J$27),0)</f>
        <v>0</v>
      </c>
      <c r="K141" s="134">
        <f>ROUND(IF(ISNUMBER('PMS(Table2c+2d+2e)'!K$27),K58*'PMS(Table2c+2d+2e)'!K$27),0)</f>
        <v>0</v>
      </c>
      <c r="L141" s="134">
        <f>ROUND(IF(ISNUMBER('PMS(Table2c+2d+2e)'!L$27),L58*'PMS(Table2c+2d+2e)'!L$27),0)</f>
        <v>0</v>
      </c>
      <c r="M141" s="134">
        <f>ROUND(IF(ISNUMBER('PMS(Table2c+2d+2e)'!M$27),M58*'PMS(Table2c+2d+2e)'!M$27),0)</f>
        <v>0</v>
      </c>
      <c r="N141" s="134">
        <f>ROUND(IF(ISNUMBER('PMS(Table2c+2d+2e)'!N$27),N58*'PMS(Table2c+2d+2e)'!N$27),0)</f>
        <v>0</v>
      </c>
      <c r="O141" s="134">
        <f>ROUND(IF(ISNUMBER('PMS(Table2c+2d+2e)'!O$27),O58*'PMS(Table2c+2d+2e)'!O$27),0)</f>
        <v>0</v>
      </c>
      <c r="P141" s="133">
        <f t="shared" si="14"/>
        <v>0</v>
      </c>
    </row>
    <row r="142" spans="2:16" ht="14.25" x14ac:dyDescent="0.15">
      <c r="B142" s="197"/>
      <c r="C142" s="129" t="s">
        <v>191</v>
      </c>
      <c r="D142" s="134">
        <f>ROUND(IF(ISNUMBER('PMS(Table2c+2d+2e)'!D$28),D59*'PMS(Table2c+2d+2e)'!D$28),0)</f>
        <v>0</v>
      </c>
      <c r="E142" s="134">
        <f>ROUND(IF(ISNUMBER('PMS(Table2c+2d+2e)'!E$28),E59*'PMS(Table2c+2d+2e)'!E$28),0)</f>
        <v>0</v>
      </c>
      <c r="F142" s="134">
        <f>ROUND(IF(ISNUMBER('PMS(Table2c+2d+2e)'!F$28),F59*'PMS(Table2c+2d+2e)'!F$28),0)</f>
        <v>0</v>
      </c>
      <c r="G142" s="134">
        <f>ROUND(IF(ISNUMBER('PMS(Table2c+2d+2e)'!G$28),G59*'PMS(Table2c+2d+2e)'!G$28),0)</f>
        <v>0</v>
      </c>
      <c r="H142" s="134">
        <f>ROUND(IF(ISNUMBER('PMS(Table2c+2d+2e)'!H$28),H59*'PMS(Table2c+2d+2e)'!H$28),0)</f>
        <v>0</v>
      </c>
      <c r="I142" s="134">
        <f>ROUND(IF(ISNUMBER('PMS(Table2c+2d+2e)'!I$28),I59*'PMS(Table2c+2d+2e)'!I$28),0)</f>
        <v>0</v>
      </c>
      <c r="J142" s="134">
        <f>ROUND(IF(ISNUMBER('PMS(Table2c+2d+2e)'!J$28),J59*'PMS(Table2c+2d+2e)'!J$28),0)</f>
        <v>0</v>
      </c>
      <c r="K142" s="134">
        <f>ROUND(IF(ISNUMBER('PMS(Table2c+2d+2e)'!K$28),K59*'PMS(Table2c+2d+2e)'!K$28),0)</f>
        <v>0</v>
      </c>
      <c r="L142" s="134">
        <f>ROUND(IF(ISNUMBER('PMS(Table2c+2d+2e)'!L$28),L59*'PMS(Table2c+2d+2e)'!L$28),0)</f>
        <v>0</v>
      </c>
      <c r="M142" s="134">
        <f>ROUND(IF(ISNUMBER('PMS(Table2c+2d+2e)'!M$28),M59*'PMS(Table2c+2d+2e)'!M$28),0)</f>
        <v>0</v>
      </c>
      <c r="N142" s="134">
        <f>ROUND(IF(ISNUMBER('PMS(Table2c+2d+2e)'!N$28),N59*'PMS(Table2c+2d+2e)'!N$28),0)</f>
        <v>0</v>
      </c>
      <c r="O142" s="134">
        <f>ROUND(IF(ISNUMBER('PMS(Table2c+2d+2e)'!O$28),O59*'PMS(Table2c+2d+2e)'!O$28),0)</f>
        <v>0</v>
      </c>
      <c r="P142" s="133">
        <f t="shared" si="14"/>
        <v>0</v>
      </c>
    </row>
    <row r="143" spans="2:16" ht="14.25" x14ac:dyDescent="0.15">
      <c r="B143" s="197"/>
      <c r="C143" s="129" t="s">
        <v>192</v>
      </c>
      <c r="D143" s="134">
        <f>ROUND(IF(ISNUMBER('PMS(Table2c+2d+2e)'!D$29),D60*'PMS(Table2c+2d+2e)'!D$29),0)</f>
        <v>0</v>
      </c>
      <c r="E143" s="134">
        <f>ROUND(IF(ISNUMBER('PMS(Table2c+2d+2e)'!E$29),E60*'PMS(Table2c+2d+2e)'!E$29),0)</f>
        <v>0</v>
      </c>
      <c r="F143" s="134">
        <f>ROUND(IF(ISNUMBER('PMS(Table2c+2d+2e)'!F$29),F60*'PMS(Table2c+2d+2e)'!F$29),0)</f>
        <v>0</v>
      </c>
      <c r="G143" s="134">
        <f>ROUND(IF(ISNUMBER('PMS(Table2c+2d+2e)'!G$29),G60*'PMS(Table2c+2d+2e)'!G$29),0)</f>
        <v>0</v>
      </c>
      <c r="H143" s="134">
        <f>ROUND(IF(ISNUMBER('PMS(Table2c+2d+2e)'!H$29),H60*'PMS(Table2c+2d+2e)'!H$29),0)</f>
        <v>0</v>
      </c>
      <c r="I143" s="134">
        <f>ROUND(IF(ISNUMBER('PMS(Table2c+2d+2e)'!I$29),I60*'PMS(Table2c+2d+2e)'!I$29),0)</f>
        <v>0</v>
      </c>
      <c r="J143" s="134">
        <f>ROUND(IF(ISNUMBER('PMS(Table2c+2d+2e)'!J$29),J60*'PMS(Table2c+2d+2e)'!J$29),0)</f>
        <v>0</v>
      </c>
      <c r="K143" s="134">
        <f>ROUND(IF(ISNUMBER('PMS(Table2c+2d+2e)'!K$29),K60*'PMS(Table2c+2d+2e)'!K$29),0)</f>
        <v>0</v>
      </c>
      <c r="L143" s="134">
        <f>ROUND(IF(ISNUMBER('PMS(Table2c+2d+2e)'!L$29),L60*'PMS(Table2c+2d+2e)'!L$29),0)</f>
        <v>0</v>
      </c>
      <c r="M143" s="134">
        <f>ROUND(IF(ISNUMBER('PMS(Table2c+2d+2e)'!M$29),M60*'PMS(Table2c+2d+2e)'!M$29),0)</f>
        <v>0</v>
      </c>
      <c r="N143" s="134">
        <f>ROUND(IF(ISNUMBER('PMS(Table2c+2d+2e)'!N$29),N60*'PMS(Table2c+2d+2e)'!N$29),0)</f>
        <v>0</v>
      </c>
      <c r="O143" s="134">
        <f>ROUND(IF(ISNUMBER('PMS(Table2c+2d+2e)'!O$29),O60*'PMS(Table2c+2d+2e)'!O$29),0)</f>
        <v>0</v>
      </c>
      <c r="P143" s="133">
        <f t="shared" si="14"/>
        <v>0</v>
      </c>
    </row>
    <row r="144" spans="2:16" ht="14.25" x14ac:dyDescent="0.15">
      <c r="B144" s="197"/>
      <c r="C144" s="129" t="s">
        <v>193</v>
      </c>
      <c r="D144" s="134">
        <f>ROUND(IF(ISNUMBER('PMS(Table2c+2d+2e)'!D$30),D61*'PMS(Table2c+2d+2e)'!D$30),0)</f>
        <v>0</v>
      </c>
      <c r="E144" s="134">
        <f>ROUND(IF(ISNUMBER('PMS(Table2c+2d+2e)'!E$30),E61*'PMS(Table2c+2d+2e)'!E$30),0)</f>
        <v>0</v>
      </c>
      <c r="F144" s="134">
        <f>ROUND(IF(ISNUMBER('PMS(Table2c+2d+2e)'!F$30),F61*'PMS(Table2c+2d+2e)'!F$30),0)</f>
        <v>0</v>
      </c>
      <c r="G144" s="134">
        <f>ROUND(IF(ISNUMBER('PMS(Table2c+2d+2e)'!G$30),G61*'PMS(Table2c+2d+2e)'!G$30),0)</f>
        <v>0</v>
      </c>
      <c r="H144" s="134">
        <f>ROUND(IF(ISNUMBER('PMS(Table2c+2d+2e)'!H$30),H61*'PMS(Table2c+2d+2e)'!H$30),0)</f>
        <v>0</v>
      </c>
      <c r="I144" s="134">
        <f>ROUND(IF(ISNUMBER('PMS(Table2c+2d+2e)'!I$30),I61*'PMS(Table2c+2d+2e)'!I$30),0)</f>
        <v>0</v>
      </c>
      <c r="J144" s="134">
        <f>ROUND(IF(ISNUMBER('PMS(Table2c+2d+2e)'!J$30),J61*'PMS(Table2c+2d+2e)'!J$30),0)</f>
        <v>0</v>
      </c>
      <c r="K144" s="134">
        <f>ROUND(IF(ISNUMBER('PMS(Table2c+2d+2e)'!K$30),K61*'PMS(Table2c+2d+2e)'!K$30),0)</f>
        <v>0</v>
      </c>
      <c r="L144" s="134">
        <f>ROUND(IF(ISNUMBER('PMS(Table2c+2d+2e)'!L$30),L61*'PMS(Table2c+2d+2e)'!L$30),0)</f>
        <v>0</v>
      </c>
      <c r="M144" s="134">
        <f>ROUND(IF(ISNUMBER('PMS(Table2c+2d+2e)'!M$30),M61*'PMS(Table2c+2d+2e)'!M$30),0)</f>
        <v>0</v>
      </c>
      <c r="N144" s="134">
        <f>ROUND(IF(ISNUMBER('PMS(Table2c+2d+2e)'!N$30),N61*'PMS(Table2c+2d+2e)'!N$30),0)</f>
        <v>0</v>
      </c>
      <c r="O144" s="134">
        <f>ROUND(IF(ISNUMBER('PMS(Table2c+2d+2e)'!O$30),O61*'PMS(Table2c+2d+2e)'!O$30),0)</f>
        <v>0</v>
      </c>
      <c r="P144" s="133">
        <f t="shared" si="14"/>
        <v>0</v>
      </c>
    </row>
    <row r="145" spans="2:16" ht="14.25" x14ac:dyDescent="0.15">
      <c r="B145" s="197"/>
      <c r="C145" s="129" t="s">
        <v>194</v>
      </c>
      <c r="D145" s="134">
        <f>ROUND(IF(ISNUMBER('PMS(Table2c+2d+2e)'!D$31),D62*'PMS(Table2c+2d+2e)'!D$31),0)</f>
        <v>0</v>
      </c>
      <c r="E145" s="134">
        <f>ROUND(IF(ISNUMBER('PMS(Table2c+2d+2e)'!E$31),E62*'PMS(Table2c+2d+2e)'!E$31),0)</f>
        <v>0</v>
      </c>
      <c r="F145" s="134">
        <f>ROUND(IF(ISNUMBER('PMS(Table2c+2d+2e)'!F$31),F62*'PMS(Table2c+2d+2e)'!F$31),0)</f>
        <v>0</v>
      </c>
      <c r="G145" s="134">
        <f>ROUND(IF(ISNUMBER('PMS(Table2c+2d+2e)'!G$31),G62*'PMS(Table2c+2d+2e)'!G$31),0)</f>
        <v>0</v>
      </c>
      <c r="H145" s="134">
        <f>ROUND(IF(ISNUMBER('PMS(Table2c+2d+2e)'!H$31),H62*'PMS(Table2c+2d+2e)'!H$31),0)</f>
        <v>0</v>
      </c>
      <c r="I145" s="134">
        <f>ROUND(IF(ISNUMBER('PMS(Table2c+2d+2e)'!I$31),I62*'PMS(Table2c+2d+2e)'!I$31),0)</f>
        <v>0</v>
      </c>
      <c r="J145" s="134">
        <f>ROUND(IF(ISNUMBER('PMS(Table2c+2d+2e)'!J$31),J62*'PMS(Table2c+2d+2e)'!J$31),0)</f>
        <v>0</v>
      </c>
      <c r="K145" s="134">
        <f>ROUND(IF(ISNUMBER('PMS(Table2c+2d+2e)'!K$31),K62*'PMS(Table2c+2d+2e)'!K$31),0)</f>
        <v>0</v>
      </c>
      <c r="L145" s="134">
        <f>ROUND(IF(ISNUMBER('PMS(Table2c+2d+2e)'!L$31),L62*'PMS(Table2c+2d+2e)'!L$31),0)</f>
        <v>0</v>
      </c>
      <c r="M145" s="134">
        <f>ROUND(IF(ISNUMBER('PMS(Table2c+2d+2e)'!M$31),M62*'PMS(Table2c+2d+2e)'!M$31),0)</f>
        <v>0</v>
      </c>
      <c r="N145" s="134">
        <f>ROUND(IF(ISNUMBER('PMS(Table2c+2d+2e)'!N$31),N62*'PMS(Table2c+2d+2e)'!N$31),0)</f>
        <v>0</v>
      </c>
      <c r="O145" s="134">
        <f>ROUND(IF(ISNUMBER('PMS(Table2c+2d+2e)'!O$31),O62*'PMS(Table2c+2d+2e)'!O$31),0)</f>
        <v>0</v>
      </c>
      <c r="P145" s="133">
        <f t="shared" si="14"/>
        <v>0</v>
      </c>
    </row>
    <row r="146" spans="2:16" ht="14.25" x14ac:dyDescent="0.15">
      <c r="B146" s="197"/>
      <c r="C146" s="129" t="s">
        <v>195</v>
      </c>
      <c r="D146" s="134">
        <f>ROUND(IF(ISNUMBER('PMS(Table2c+2d+2e)'!D$32),D63*'PMS(Table2c+2d+2e)'!D$32),0)</f>
        <v>0</v>
      </c>
      <c r="E146" s="134">
        <f>ROUND(IF(ISNUMBER('PMS(Table2c+2d+2e)'!E$32),E63*'PMS(Table2c+2d+2e)'!E$32),0)</f>
        <v>0</v>
      </c>
      <c r="F146" s="134">
        <f>ROUND(IF(ISNUMBER('PMS(Table2c+2d+2e)'!F$32),F63*'PMS(Table2c+2d+2e)'!F$32),0)</f>
        <v>0</v>
      </c>
      <c r="G146" s="134">
        <f>ROUND(IF(ISNUMBER('PMS(Table2c+2d+2e)'!G$32),G63*'PMS(Table2c+2d+2e)'!G$32),0)</f>
        <v>0</v>
      </c>
      <c r="H146" s="134">
        <f>ROUND(IF(ISNUMBER('PMS(Table2c+2d+2e)'!H$32),H63*'PMS(Table2c+2d+2e)'!H$32),0)</f>
        <v>0</v>
      </c>
      <c r="I146" s="134">
        <f>ROUND(IF(ISNUMBER('PMS(Table2c+2d+2e)'!I$32),I63*'PMS(Table2c+2d+2e)'!I$32),0)</f>
        <v>0</v>
      </c>
      <c r="J146" s="134">
        <f>ROUND(IF(ISNUMBER('PMS(Table2c+2d+2e)'!J$32),J63*'PMS(Table2c+2d+2e)'!J$32),0)</f>
        <v>0</v>
      </c>
      <c r="K146" s="134">
        <f>ROUND(IF(ISNUMBER('PMS(Table2c+2d+2e)'!K$32),K63*'PMS(Table2c+2d+2e)'!K$32),0)</f>
        <v>0</v>
      </c>
      <c r="L146" s="134">
        <f>ROUND(IF(ISNUMBER('PMS(Table2c+2d+2e)'!L$32),L63*'PMS(Table2c+2d+2e)'!L$32),0)</f>
        <v>0</v>
      </c>
      <c r="M146" s="134">
        <f>ROUND(IF(ISNUMBER('PMS(Table2c+2d+2e)'!M$32),M63*'PMS(Table2c+2d+2e)'!M$32),0)</f>
        <v>0</v>
      </c>
      <c r="N146" s="134">
        <f>ROUND(IF(ISNUMBER('PMS(Table2c+2d+2e)'!N$32),N63*'PMS(Table2c+2d+2e)'!N$32),0)</f>
        <v>0</v>
      </c>
      <c r="O146" s="134">
        <f>ROUND(IF(ISNUMBER('PMS(Table2c+2d+2e)'!O$32),O63*'PMS(Table2c+2d+2e)'!O$32),0)</f>
        <v>0</v>
      </c>
      <c r="P146" s="133">
        <f t="shared" si="14"/>
        <v>0</v>
      </c>
    </row>
    <row r="147" spans="2:16" ht="14.25" x14ac:dyDescent="0.15">
      <c r="B147" s="197"/>
      <c r="C147" s="129" t="s">
        <v>196</v>
      </c>
      <c r="D147" s="134">
        <f>ROUND(IF(ISNUMBER('PMS(Table2c+2d+2e)'!D$33),D64*'PMS(Table2c+2d+2e)'!D$33),0)</f>
        <v>0</v>
      </c>
      <c r="E147" s="134">
        <f>ROUND(IF(ISNUMBER('PMS(Table2c+2d+2e)'!E$33),E64*'PMS(Table2c+2d+2e)'!E$33),0)</f>
        <v>0</v>
      </c>
      <c r="F147" s="134">
        <f>ROUND(IF(ISNUMBER('PMS(Table2c+2d+2e)'!F$33),F64*'PMS(Table2c+2d+2e)'!F$33),0)</f>
        <v>0</v>
      </c>
      <c r="G147" s="134">
        <f>ROUND(IF(ISNUMBER('PMS(Table2c+2d+2e)'!G$33),G64*'PMS(Table2c+2d+2e)'!G$33),0)</f>
        <v>0</v>
      </c>
      <c r="H147" s="134">
        <f>ROUND(IF(ISNUMBER('PMS(Table2c+2d+2e)'!H$33),H64*'PMS(Table2c+2d+2e)'!H$33),0)</f>
        <v>0</v>
      </c>
      <c r="I147" s="134">
        <f>ROUND(IF(ISNUMBER('PMS(Table2c+2d+2e)'!I$33),I64*'PMS(Table2c+2d+2e)'!I$33),0)</f>
        <v>0</v>
      </c>
      <c r="J147" s="134">
        <f>ROUND(IF(ISNUMBER('PMS(Table2c+2d+2e)'!J$33),J64*'PMS(Table2c+2d+2e)'!J$33),0)</f>
        <v>0</v>
      </c>
      <c r="K147" s="134">
        <f>ROUND(IF(ISNUMBER('PMS(Table2c+2d+2e)'!K$33),K64*'PMS(Table2c+2d+2e)'!K$33),0)</f>
        <v>0</v>
      </c>
      <c r="L147" s="134">
        <f>ROUND(IF(ISNUMBER('PMS(Table2c+2d+2e)'!L$33),L64*'PMS(Table2c+2d+2e)'!L$33),0)</f>
        <v>0</v>
      </c>
      <c r="M147" s="134">
        <f>ROUND(IF(ISNUMBER('PMS(Table2c+2d+2e)'!M$33),M64*'PMS(Table2c+2d+2e)'!M$33),0)</f>
        <v>0</v>
      </c>
      <c r="N147" s="134">
        <f>ROUND(IF(ISNUMBER('PMS(Table2c+2d+2e)'!N$33),N64*'PMS(Table2c+2d+2e)'!N$33),0)</f>
        <v>0</v>
      </c>
      <c r="O147" s="134">
        <f>ROUND(IF(ISNUMBER('PMS(Table2c+2d+2e)'!O$33),O64*'PMS(Table2c+2d+2e)'!O$33),0)</f>
        <v>0</v>
      </c>
      <c r="P147" s="133">
        <f t="shared" si="14"/>
        <v>0</v>
      </c>
    </row>
    <row r="148" spans="2:16" ht="14.25" x14ac:dyDescent="0.15">
      <c r="B148" s="197"/>
      <c r="C148" s="129" t="s">
        <v>197</v>
      </c>
      <c r="D148" s="134">
        <f>ROUND(IF(ISNUMBER('PMS(Table2c+2d+2e)'!D$34),D65*'PMS(Table2c+2d+2e)'!D$34),0)</f>
        <v>0</v>
      </c>
      <c r="E148" s="134">
        <f>ROUND(IF(ISNUMBER('PMS(Table2c+2d+2e)'!E$34),E65*'PMS(Table2c+2d+2e)'!E$34),0)</f>
        <v>0</v>
      </c>
      <c r="F148" s="134">
        <f>ROUND(IF(ISNUMBER('PMS(Table2c+2d+2e)'!F$34),F65*'PMS(Table2c+2d+2e)'!F$34),0)</f>
        <v>0</v>
      </c>
      <c r="G148" s="134">
        <f>ROUND(IF(ISNUMBER('PMS(Table2c+2d+2e)'!G$34),G65*'PMS(Table2c+2d+2e)'!G$34),0)</f>
        <v>0</v>
      </c>
      <c r="H148" s="134">
        <f>ROUND(IF(ISNUMBER('PMS(Table2c+2d+2e)'!H$34),H65*'PMS(Table2c+2d+2e)'!H$34),0)</f>
        <v>0</v>
      </c>
      <c r="I148" s="134">
        <f>ROUND(IF(ISNUMBER('PMS(Table2c+2d+2e)'!I$34),I65*'PMS(Table2c+2d+2e)'!I$34),0)</f>
        <v>0</v>
      </c>
      <c r="J148" s="134">
        <f>ROUND(IF(ISNUMBER('PMS(Table2c+2d+2e)'!J$34),J65*'PMS(Table2c+2d+2e)'!J$34),0)</f>
        <v>0</v>
      </c>
      <c r="K148" s="134">
        <f>ROUND(IF(ISNUMBER('PMS(Table2c+2d+2e)'!K$34),K65*'PMS(Table2c+2d+2e)'!K$34),0)</f>
        <v>0</v>
      </c>
      <c r="L148" s="134">
        <f>ROUND(IF(ISNUMBER('PMS(Table2c+2d+2e)'!L$34),L65*'PMS(Table2c+2d+2e)'!L$34),0)</f>
        <v>0</v>
      </c>
      <c r="M148" s="134">
        <f>ROUND(IF(ISNUMBER('PMS(Table2c+2d+2e)'!M$34),M65*'PMS(Table2c+2d+2e)'!M$34),0)</f>
        <v>0</v>
      </c>
      <c r="N148" s="134">
        <f>ROUND(IF(ISNUMBER('PMS(Table2c+2d+2e)'!N$34),N65*'PMS(Table2c+2d+2e)'!N$34),0)</f>
        <v>0</v>
      </c>
      <c r="O148" s="134">
        <f>ROUND(IF(ISNUMBER('PMS(Table2c+2d+2e)'!O$34),O65*'PMS(Table2c+2d+2e)'!O$34),0)</f>
        <v>0</v>
      </c>
      <c r="P148" s="133">
        <f t="shared" si="14"/>
        <v>0</v>
      </c>
    </row>
    <row r="149" spans="2:16" ht="14.25" x14ac:dyDescent="0.15">
      <c r="B149" s="197"/>
      <c r="C149" s="129" t="s">
        <v>198</v>
      </c>
      <c r="D149" s="134">
        <f>ROUND(IF(ISNUMBER('PMS(Table2c+2d+2e)'!D$35),D66*'PMS(Table2c+2d+2e)'!D$35),0)</f>
        <v>0</v>
      </c>
      <c r="E149" s="134">
        <f>ROUND(IF(ISNUMBER('PMS(Table2c+2d+2e)'!E$35),E66*'PMS(Table2c+2d+2e)'!E$35),0)</f>
        <v>0</v>
      </c>
      <c r="F149" s="134">
        <f>ROUND(IF(ISNUMBER('PMS(Table2c+2d+2e)'!F$35),F66*'PMS(Table2c+2d+2e)'!F$35),0)</f>
        <v>0</v>
      </c>
      <c r="G149" s="134">
        <f>ROUND(IF(ISNUMBER('PMS(Table2c+2d+2e)'!G$35),G66*'PMS(Table2c+2d+2e)'!G$35),0)</f>
        <v>0</v>
      </c>
      <c r="H149" s="134">
        <f>ROUND(IF(ISNUMBER('PMS(Table2c+2d+2e)'!H$35),H66*'PMS(Table2c+2d+2e)'!H$35),0)</f>
        <v>0</v>
      </c>
      <c r="I149" s="134">
        <f>ROUND(IF(ISNUMBER('PMS(Table2c+2d+2e)'!I$35),I66*'PMS(Table2c+2d+2e)'!I$35),0)</f>
        <v>0</v>
      </c>
      <c r="J149" s="134">
        <f>ROUND(IF(ISNUMBER('PMS(Table2c+2d+2e)'!J$35),J66*'PMS(Table2c+2d+2e)'!J$35),0)</f>
        <v>0</v>
      </c>
      <c r="K149" s="134">
        <f>ROUND(IF(ISNUMBER('PMS(Table2c+2d+2e)'!K$35),K66*'PMS(Table2c+2d+2e)'!K$35),0)</f>
        <v>0</v>
      </c>
      <c r="L149" s="134">
        <f>ROUND(IF(ISNUMBER('PMS(Table2c+2d+2e)'!L$35),L66*'PMS(Table2c+2d+2e)'!L$35),0)</f>
        <v>0</v>
      </c>
      <c r="M149" s="134">
        <f>ROUND(IF(ISNUMBER('PMS(Table2c+2d+2e)'!M$35),M66*'PMS(Table2c+2d+2e)'!M$35),0)</f>
        <v>0</v>
      </c>
      <c r="N149" s="134">
        <f>ROUND(IF(ISNUMBER('PMS(Table2c+2d+2e)'!N$35),N66*'PMS(Table2c+2d+2e)'!N$35),0)</f>
        <v>0</v>
      </c>
      <c r="O149" s="134">
        <f>ROUND(IF(ISNUMBER('PMS(Table2c+2d+2e)'!O$35),O66*'PMS(Table2c+2d+2e)'!O$35),0)</f>
        <v>0</v>
      </c>
      <c r="P149" s="133">
        <f t="shared" si="14"/>
        <v>0</v>
      </c>
    </row>
    <row r="150" spans="2:16" ht="14.25" x14ac:dyDescent="0.15">
      <c r="C150" s="127" t="s">
        <v>205</v>
      </c>
      <c r="D150" s="131">
        <f>+SUM(D138:D149)</f>
        <v>0</v>
      </c>
      <c r="E150" s="131">
        <f t="shared" ref="E150:O150" si="15">+SUM(E138:E149)</f>
        <v>0</v>
      </c>
      <c r="F150" s="131">
        <f t="shared" si="15"/>
        <v>0</v>
      </c>
      <c r="G150" s="131">
        <f t="shared" si="15"/>
        <v>0</v>
      </c>
      <c r="H150" s="131">
        <f t="shared" si="15"/>
        <v>0</v>
      </c>
      <c r="I150" s="131">
        <f t="shared" si="15"/>
        <v>0</v>
      </c>
      <c r="J150" s="131">
        <f t="shared" si="15"/>
        <v>0</v>
      </c>
      <c r="K150" s="131">
        <f t="shared" si="15"/>
        <v>0</v>
      </c>
      <c r="L150" s="131">
        <f t="shared" si="15"/>
        <v>0</v>
      </c>
      <c r="M150" s="131">
        <f t="shared" si="15"/>
        <v>0</v>
      </c>
      <c r="N150" s="131">
        <f t="shared" si="15"/>
        <v>0</v>
      </c>
      <c r="O150" s="131">
        <f t="shared" si="15"/>
        <v>0</v>
      </c>
      <c r="P150" s="133">
        <f>SUM(P138:P149)</f>
        <v>0</v>
      </c>
    </row>
    <row r="152" spans="2:16" ht="15" x14ac:dyDescent="0.15">
      <c r="B152" s="84" t="s">
        <v>128</v>
      </c>
      <c r="D152" s="198" t="s">
        <v>80</v>
      </c>
      <c r="E152" s="198"/>
      <c r="F152" s="198"/>
      <c r="G152" s="198"/>
      <c r="H152" s="198"/>
      <c r="I152" s="198"/>
    </row>
    <row r="153" spans="2:16" ht="30" x14ac:dyDescent="0.15">
      <c r="B153" s="85"/>
      <c r="C153" s="129"/>
      <c r="D153" s="87" t="s">
        <v>69</v>
      </c>
      <c r="E153" s="87" t="s">
        <v>70</v>
      </c>
      <c r="F153" s="88" t="s">
        <v>71</v>
      </c>
      <c r="G153" s="87" t="s">
        <v>72</v>
      </c>
      <c r="H153" s="87" t="s">
        <v>68</v>
      </c>
      <c r="I153" s="89" t="s">
        <v>68</v>
      </c>
      <c r="J153" s="89" t="s">
        <v>68</v>
      </c>
      <c r="K153" s="89" t="s">
        <v>68</v>
      </c>
      <c r="L153" s="89" t="s">
        <v>68</v>
      </c>
      <c r="M153" s="89" t="s">
        <v>68</v>
      </c>
      <c r="N153" s="89" t="s">
        <v>68</v>
      </c>
      <c r="O153" s="87" t="s">
        <v>76</v>
      </c>
      <c r="P153" s="129"/>
    </row>
    <row r="154" spans="2:16" ht="28.5" x14ac:dyDescent="0.15">
      <c r="B154" s="197" t="s">
        <v>81</v>
      </c>
      <c r="C154" s="127" t="s">
        <v>187</v>
      </c>
      <c r="D154" s="134">
        <f>ROUND(IF(ISNUMBER('PMS(Table2c+2d+2e)'!D$24),D71*'PMS(Table2c+2d+2e)'!D$24),0)</f>
        <v>0</v>
      </c>
      <c r="E154" s="134">
        <f>ROUND(IF(ISNUMBER('PMS(Table2c+2d+2e)'!E$24),E71*'PMS(Table2c+2d+2e)'!E$24),0)</f>
        <v>0</v>
      </c>
      <c r="F154" s="134">
        <f>ROUND(IF(ISNUMBER('PMS(Table2c+2d+2e)'!F$24),F71*'PMS(Table2c+2d+2e)'!F$24),0)</f>
        <v>0</v>
      </c>
      <c r="G154" s="134">
        <f>ROUND(IF(ISNUMBER('PMS(Table2c+2d+2e)'!G$24),G71*'PMS(Table2c+2d+2e)'!G$24),0)</f>
        <v>0</v>
      </c>
      <c r="H154" s="134">
        <f>ROUND(IF(ISNUMBER('PMS(Table2c+2d+2e)'!H$24),H71*'PMS(Table2c+2d+2e)'!H$24),0)</f>
        <v>0</v>
      </c>
      <c r="I154" s="134">
        <f>ROUND(IF(ISNUMBER('PMS(Table2c+2d+2e)'!I$24),I71*'PMS(Table2c+2d+2e)'!I$24),0)</f>
        <v>0</v>
      </c>
      <c r="J154" s="134">
        <f>ROUND(IF(ISNUMBER('PMS(Table2c+2d+2e)'!J$24),J71*'PMS(Table2c+2d+2e)'!J$24),0)</f>
        <v>0</v>
      </c>
      <c r="K154" s="134">
        <f>ROUND(IF(ISNUMBER('PMS(Table2c+2d+2e)'!K$24),K71*'PMS(Table2c+2d+2e)'!K$24),0)</f>
        <v>0</v>
      </c>
      <c r="L154" s="134">
        <f>ROUND(IF(ISNUMBER('PMS(Table2c+2d+2e)'!L$24),L71*'PMS(Table2c+2d+2e)'!L$24),0)</f>
        <v>0</v>
      </c>
      <c r="M154" s="134">
        <f>ROUND(IF(ISNUMBER('PMS(Table2c+2d+2e)'!M$24),M71*'PMS(Table2c+2d+2e)'!M$24),0)</f>
        <v>0</v>
      </c>
      <c r="N154" s="134">
        <f>ROUND(IF(ISNUMBER('PMS(Table2c+2d+2e)'!N$24),N71*'PMS(Table2c+2d+2e)'!N$24),0)</f>
        <v>0</v>
      </c>
      <c r="O154" s="134">
        <f>ROUND(IF(ISNUMBER('PMS(Table2c+2d+2e)'!O$24),O71*'PMS(Table2c+2d+2e)'!O$24),0)</f>
        <v>0</v>
      </c>
      <c r="P154" s="133">
        <f>SUM(D154:O154)</f>
        <v>0</v>
      </c>
    </row>
    <row r="155" spans="2:16" ht="42.75" x14ac:dyDescent="0.15">
      <c r="B155" s="197"/>
      <c r="C155" s="127" t="s">
        <v>188</v>
      </c>
      <c r="D155" s="134">
        <f>ROUND(IF(ISNUMBER('PMS(Table2c+2d+2e)'!D$25),D72*'PMS(Table2c+2d+2e)'!D$25),0)</f>
        <v>0</v>
      </c>
      <c r="E155" s="134">
        <f>ROUND(IF(ISNUMBER('PMS(Table2c+2d+2e)'!E$25),E72*'PMS(Table2c+2d+2e)'!E$25),0)</f>
        <v>0</v>
      </c>
      <c r="F155" s="134">
        <f>ROUND(IF(ISNUMBER('PMS(Table2c+2d+2e)'!F$25),F72*'PMS(Table2c+2d+2e)'!F$25),0)</f>
        <v>0</v>
      </c>
      <c r="G155" s="134">
        <f>ROUND(IF(ISNUMBER('PMS(Table2c+2d+2e)'!G$25),G72*'PMS(Table2c+2d+2e)'!G$25),0)</f>
        <v>0</v>
      </c>
      <c r="H155" s="134">
        <f>ROUND(IF(ISNUMBER('PMS(Table2c+2d+2e)'!H$25),H72*'PMS(Table2c+2d+2e)'!H$25),0)</f>
        <v>0</v>
      </c>
      <c r="I155" s="134">
        <f>ROUND(IF(ISNUMBER('PMS(Table2c+2d+2e)'!I$25),I72*'PMS(Table2c+2d+2e)'!I$25),0)</f>
        <v>0</v>
      </c>
      <c r="J155" s="134">
        <f>ROUND(IF(ISNUMBER('PMS(Table2c+2d+2e)'!J$25),J72*'PMS(Table2c+2d+2e)'!J$25),0)</f>
        <v>0</v>
      </c>
      <c r="K155" s="134">
        <f>ROUND(IF(ISNUMBER('PMS(Table2c+2d+2e)'!K$25),K72*'PMS(Table2c+2d+2e)'!K$25),0)</f>
        <v>0</v>
      </c>
      <c r="L155" s="134">
        <f>ROUND(IF(ISNUMBER('PMS(Table2c+2d+2e)'!L$25),L72*'PMS(Table2c+2d+2e)'!L$25),0)</f>
        <v>0</v>
      </c>
      <c r="M155" s="134">
        <f>ROUND(IF(ISNUMBER('PMS(Table2c+2d+2e)'!M$25),M72*'PMS(Table2c+2d+2e)'!M$25),0)</f>
        <v>0</v>
      </c>
      <c r="N155" s="134">
        <f>ROUND(IF(ISNUMBER('PMS(Table2c+2d+2e)'!N$25),N72*'PMS(Table2c+2d+2e)'!N$25),0)</f>
        <v>0</v>
      </c>
      <c r="O155" s="134">
        <f>ROUND(IF(ISNUMBER('PMS(Table2c+2d+2e)'!O$25),O72*'PMS(Table2c+2d+2e)'!O$25),0)</f>
        <v>0</v>
      </c>
      <c r="P155" s="133">
        <f t="shared" ref="P155:P165" si="16">SUM(D155:O155)</f>
        <v>0</v>
      </c>
    </row>
    <row r="156" spans="2:16" ht="14.25" x14ac:dyDescent="0.15">
      <c r="B156" s="197"/>
      <c r="C156" s="128" t="s">
        <v>189</v>
      </c>
      <c r="D156" s="134">
        <f>ROUND(IF(ISNUMBER('PMS(Table2c+2d+2e)'!D$26),D73*'PMS(Table2c+2d+2e)'!D$26),0)</f>
        <v>0</v>
      </c>
      <c r="E156" s="134">
        <f>ROUND(IF(ISNUMBER('PMS(Table2c+2d+2e)'!E$26),E73*'PMS(Table2c+2d+2e)'!E$26),0)</f>
        <v>0</v>
      </c>
      <c r="F156" s="134">
        <f>ROUND(IF(ISNUMBER('PMS(Table2c+2d+2e)'!F$26),F73*'PMS(Table2c+2d+2e)'!F$26),0)</f>
        <v>0</v>
      </c>
      <c r="G156" s="134">
        <f>ROUND(IF(ISNUMBER('PMS(Table2c+2d+2e)'!G$26),G73*'PMS(Table2c+2d+2e)'!G$26),0)</f>
        <v>0</v>
      </c>
      <c r="H156" s="134">
        <f>ROUND(IF(ISNUMBER('PMS(Table2c+2d+2e)'!H$26),H73*'PMS(Table2c+2d+2e)'!H$26),0)</f>
        <v>0</v>
      </c>
      <c r="I156" s="134">
        <f>ROUND(IF(ISNUMBER('PMS(Table2c+2d+2e)'!I$26),I73*'PMS(Table2c+2d+2e)'!I$26),0)</f>
        <v>0</v>
      </c>
      <c r="J156" s="134">
        <f>ROUND(IF(ISNUMBER('PMS(Table2c+2d+2e)'!J$26),J73*'PMS(Table2c+2d+2e)'!J$26),0)</f>
        <v>0</v>
      </c>
      <c r="K156" s="134">
        <f>ROUND(IF(ISNUMBER('PMS(Table2c+2d+2e)'!K$26),K73*'PMS(Table2c+2d+2e)'!K$26),0)</f>
        <v>0</v>
      </c>
      <c r="L156" s="134">
        <f>ROUND(IF(ISNUMBER('PMS(Table2c+2d+2e)'!L$26),L73*'PMS(Table2c+2d+2e)'!L$26),0)</f>
        <v>0</v>
      </c>
      <c r="M156" s="134">
        <f>ROUND(IF(ISNUMBER('PMS(Table2c+2d+2e)'!M$26),M73*'PMS(Table2c+2d+2e)'!M$26),0)</f>
        <v>0</v>
      </c>
      <c r="N156" s="134">
        <f>ROUND(IF(ISNUMBER('PMS(Table2c+2d+2e)'!N$26),N73*'PMS(Table2c+2d+2e)'!N$26),0)</f>
        <v>0</v>
      </c>
      <c r="O156" s="134">
        <f>ROUND(IF(ISNUMBER('PMS(Table2c+2d+2e)'!O$26),O73*'PMS(Table2c+2d+2e)'!O$26),0)</f>
        <v>0</v>
      </c>
      <c r="P156" s="133">
        <f t="shared" si="16"/>
        <v>0</v>
      </c>
    </row>
    <row r="157" spans="2:16" ht="28.5" x14ac:dyDescent="0.15">
      <c r="B157" s="197"/>
      <c r="C157" s="127" t="s">
        <v>190</v>
      </c>
      <c r="D157" s="134">
        <f>ROUND(IF(ISNUMBER('PMS(Table2c+2d+2e)'!D$27),D74*'PMS(Table2c+2d+2e)'!D$27),0)</f>
        <v>0</v>
      </c>
      <c r="E157" s="134">
        <f>ROUND(IF(ISNUMBER('PMS(Table2c+2d+2e)'!E$27),E74*'PMS(Table2c+2d+2e)'!E$27),0)</f>
        <v>0</v>
      </c>
      <c r="F157" s="134">
        <f>ROUND(IF(ISNUMBER('PMS(Table2c+2d+2e)'!F$27),F74*'PMS(Table2c+2d+2e)'!F$27),0)</f>
        <v>0</v>
      </c>
      <c r="G157" s="134">
        <f>ROUND(IF(ISNUMBER('PMS(Table2c+2d+2e)'!G$27),G74*'PMS(Table2c+2d+2e)'!G$27),0)</f>
        <v>0</v>
      </c>
      <c r="H157" s="134">
        <f>ROUND(IF(ISNUMBER('PMS(Table2c+2d+2e)'!H$27),H74*'PMS(Table2c+2d+2e)'!H$27),0)</f>
        <v>0</v>
      </c>
      <c r="I157" s="134">
        <f>ROUND(IF(ISNUMBER('PMS(Table2c+2d+2e)'!I$27),I74*'PMS(Table2c+2d+2e)'!I$27),0)</f>
        <v>0</v>
      </c>
      <c r="J157" s="134">
        <f>ROUND(IF(ISNUMBER('PMS(Table2c+2d+2e)'!J$27),J74*'PMS(Table2c+2d+2e)'!J$27),0)</f>
        <v>0</v>
      </c>
      <c r="K157" s="134">
        <f>ROUND(IF(ISNUMBER('PMS(Table2c+2d+2e)'!K$27),K74*'PMS(Table2c+2d+2e)'!K$27),0)</f>
        <v>0</v>
      </c>
      <c r="L157" s="134">
        <f>ROUND(IF(ISNUMBER('PMS(Table2c+2d+2e)'!L$27),L74*'PMS(Table2c+2d+2e)'!L$27),0)</f>
        <v>0</v>
      </c>
      <c r="M157" s="134">
        <f>ROUND(IF(ISNUMBER('PMS(Table2c+2d+2e)'!M$27),M74*'PMS(Table2c+2d+2e)'!M$27),0)</f>
        <v>0</v>
      </c>
      <c r="N157" s="134">
        <f>ROUND(IF(ISNUMBER('PMS(Table2c+2d+2e)'!N$27),N74*'PMS(Table2c+2d+2e)'!N$27),0)</f>
        <v>0</v>
      </c>
      <c r="O157" s="134">
        <f>ROUND(IF(ISNUMBER('PMS(Table2c+2d+2e)'!O$27),O74*'PMS(Table2c+2d+2e)'!O$27),0)</f>
        <v>0</v>
      </c>
      <c r="P157" s="133">
        <f t="shared" si="16"/>
        <v>0</v>
      </c>
    </row>
    <row r="158" spans="2:16" ht="14.25" x14ac:dyDescent="0.15">
      <c r="B158" s="197"/>
      <c r="C158" s="129" t="s">
        <v>191</v>
      </c>
      <c r="D158" s="134">
        <f>ROUND(IF(ISNUMBER('PMS(Table2c+2d+2e)'!D$28),D75*'PMS(Table2c+2d+2e)'!D$28),0)</f>
        <v>0</v>
      </c>
      <c r="E158" s="134">
        <f>ROUND(IF(ISNUMBER('PMS(Table2c+2d+2e)'!E$28),E75*'PMS(Table2c+2d+2e)'!E$28),0)</f>
        <v>0</v>
      </c>
      <c r="F158" s="134">
        <f>ROUND(IF(ISNUMBER('PMS(Table2c+2d+2e)'!F$28),F75*'PMS(Table2c+2d+2e)'!F$28),0)</f>
        <v>0</v>
      </c>
      <c r="G158" s="134">
        <f>ROUND(IF(ISNUMBER('PMS(Table2c+2d+2e)'!G$28),G75*'PMS(Table2c+2d+2e)'!G$28),0)</f>
        <v>0</v>
      </c>
      <c r="H158" s="134">
        <f>ROUND(IF(ISNUMBER('PMS(Table2c+2d+2e)'!H$28),H75*'PMS(Table2c+2d+2e)'!H$28),0)</f>
        <v>0</v>
      </c>
      <c r="I158" s="134">
        <f>ROUND(IF(ISNUMBER('PMS(Table2c+2d+2e)'!I$28),I75*'PMS(Table2c+2d+2e)'!I$28),0)</f>
        <v>0</v>
      </c>
      <c r="J158" s="134">
        <f>ROUND(IF(ISNUMBER('PMS(Table2c+2d+2e)'!J$28),J75*'PMS(Table2c+2d+2e)'!J$28),0)</f>
        <v>0</v>
      </c>
      <c r="K158" s="134">
        <f>ROUND(IF(ISNUMBER('PMS(Table2c+2d+2e)'!K$28),K75*'PMS(Table2c+2d+2e)'!K$28),0)</f>
        <v>0</v>
      </c>
      <c r="L158" s="134">
        <f>ROUND(IF(ISNUMBER('PMS(Table2c+2d+2e)'!L$28),L75*'PMS(Table2c+2d+2e)'!L$28),0)</f>
        <v>0</v>
      </c>
      <c r="M158" s="134">
        <f>ROUND(IF(ISNUMBER('PMS(Table2c+2d+2e)'!M$28),M75*'PMS(Table2c+2d+2e)'!M$28),0)</f>
        <v>0</v>
      </c>
      <c r="N158" s="134">
        <f>ROUND(IF(ISNUMBER('PMS(Table2c+2d+2e)'!N$28),N75*'PMS(Table2c+2d+2e)'!N$28),0)</f>
        <v>0</v>
      </c>
      <c r="O158" s="134">
        <f>ROUND(IF(ISNUMBER('PMS(Table2c+2d+2e)'!O$28),O75*'PMS(Table2c+2d+2e)'!O$28),0)</f>
        <v>0</v>
      </c>
      <c r="P158" s="133">
        <f t="shared" si="16"/>
        <v>0</v>
      </c>
    </row>
    <row r="159" spans="2:16" ht="14.25" x14ac:dyDescent="0.15">
      <c r="B159" s="197"/>
      <c r="C159" s="129" t="s">
        <v>192</v>
      </c>
      <c r="D159" s="134">
        <f>ROUND(IF(ISNUMBER('PMS(Table2c+2d+2e)'!D$29),D76*'PMS(Table2c+2d+2e)'!D$29),0)</f>
        <v>0</v>
      </c>
      <c r="E159" s="134">
        <f>ROUND(IF(ISNUMBER('PMS(Table2c+2d+2e)'!E$29),E76*'PMS(Table2c+2d+2e)'!E$29),0)</f>
        <v>0</v>
      </c>
      <c r="F159" s="134">
        <f>ROUND(IF(ISNUMBER('PMS(Table2c+2d+2e)'!F$29),F76*'PMS(Table2c+2d+2e)'!F$29),0)</f>
        <v>0</v>
      </c>
      <c r="G159" s="134">
        <f>ROUND(IF(ISNUMBER('PMS(Table2c+2d+2e)'!G$29),G76*'PMS(Table2c+2d+2e)'!G$29),0)</f>
        <v>0</v>
      </c>
      <c r="H159" s="134">
        <f>ROUND(IF(ISNUMBER('PMS(Table2c+2d+2e)'!H$29),H76*'PMS(Table2c+2d+2e)'!H$29),0)</f>
        <v>0</v>
      </c>
      <c r="I159" s="134">
        <f>ROUND(IF(ISNUMBER('PMS(Table2c+2d+2e)'!I$29),I76*'PMS(Table2c+2d+2e)'!I$29),0)</f>
        <v>0</v>
      </c>
      <c r="J159" s="134">
        <f>ROUND(IF(ISNUMBER('PMS(Table2c+2d+2e)'!J$29),J76*'PMS(Table2c+2d+2e)'!J$29),0)</f>
        <v>0</v>
      </c>
      <c r="K159" s="134">
        <f>ROUND(IF(ISNUMBER('PMS(Table2c+2d+2e)'!K$29),K76*'PMS(Table2c+2d+2e)'!K$29),0)</f>
        <v>0</v>
      </c>
      <c r="L159" s="134">
        <f>ROUND(IF(ISNUMBER('PMS(Table2c+2d+2e)'!L$29),L76*'PMS(Table2c+2d+2e)'!L$29),0)</f>
        <v>0</v>
      </c>
      <c r="M159" s="134">
        <f>ROUND(IF(ISNUMBER('PMS(Table2c+2d+2e)'!M$29),M76*'PMS(Table2c+2d+2e)'!M$29),0)</f>
        <v>0</v>
      </c>
      <c r="N159" s="134">
        <f>ROUND(IF(ISNUMBER('PMS(Table2c+2d+2e)'!N$29),N76*'PMS(Table2c+2d+2e)'!N$29),0)</f>
        <v>0</v>
      </c>
      <c r="O159" s="134">
        <f>ROUND(IF(ISNUMBER('PMS(Table2c+2d+2e)'!O$29),O76*'PMS(Table2c+2d+2e)'!O$29),0)</f>
        <v>0</v>
      </c>
      <c r="P159" s="133">
        <f t="shared" si="16"/>
        <v>0</v>
      </c>
    </row>
    <row r="160" spans="2:16" ht="14.25" x14ac:dyDescent="0.15">
      <c r="B160" s="197"/>
      <c r="C160" s="129" t="s">
        <v>193</v>
      </c>
      <c r="D160" s="134">
        <f>ROUND(IF(ISNUMBER('PMS(Table2c+2d+2e)'!D$30),D77*'PMS(Table2c+2d+2e)'!D$30),0)</f>
        <v>0</v>
      </c>
      <c r="E160" s="134">
        <f>ROUND(IF(ISNUMBER('PMS(Table2c+2d+2e)'!E$30),E77*'PMS(Table2c+2d+2e)'!E$30),0)</f>
        <v>0</v>
      </c>
      <c r="F160" s="134">
        <f>ROUND(IF(ISNUMBER('PMS(Table2c+2d+2e)'!F$30),F77*'PMS(Table2c+2d+2e)'!F$30),0)</f>
        <v>0</v>
      </c>
      <c r="G160" s="134">
        <f>ROUND(IF(ISNUMBER('PMS(Table2c+2d+2e)'!G$30),G77*'PMS(Table2c+2d+2e)'!G$30),0)</f>
        <v>0</v>
      </c>
      <c r="H160" s="134">
        <f>ROUND(IF(ISNUMBER('PMS(Table2c+2d+2e)'!H$30),H77*'PMS(Table2c+2d+2e)'!H$30),0)</f>
        <v>0</v>
      </c>
      <c r="I160" s="134">
        <f>ROUND(IF(ISNUMBER('PMS(Table2c+2d+2e)'!I$30),I77*'PMS(Table2c+2d+2e)'!I$30),0)</f>
        <v>0</v>
      </c>
      <c r="J160" s="134">
        <f>ROUND(IF(ISNUMBER('PMS(Table2c+2d+2e)'!J$30),J77*'PMS(Table2c+2d+2e)'!J$30),0)</f>
        <v>0</v>
      </c>
      <c r="K160" s="134">
        <f>ROUND(IF(ISNUMBER('PMS(Table2c+2d+2e)'!K$30),K77*'PMS(Table2c+2d+2e)'!K$30),0)</f>
        <v>0</v>
      </c>
      <c r="L160" s="134">
        <f>ROUND(IF(ISNUMBER('PMS(Table2c+2d+2e)'!L$30),L77*'PMS(Table2c+2d+2e)'!L$30),0)</f>
        <v>0</v>
      </c>
      <c r="M160" s="134">
        <f>ROUND(IF(ISNUMBER('PMS(Table2c+2d+2e)'!M$30),M77*'PMS(Table2c+2d+2e)'!M$30),0)</f>
        <v>0</v>
      </c>
      <c r="N160" s="134">
        <f>ROUND(IF(ISNUMBER('PMS(Table2c+2d+2e)'!N$30),N77*'PMS(Table2c+2d+2e)'!N$30),0)</f>
        <v>0</v>
      </c>
      <c r="O160" s="134">
        <f>ROUND(IF(ISNUMBER('PMS(Table2c+2d+2e)'!O$30),O77*'PMS(Table2c+2d+2e)'!O$30),0)</f>
        <v>0</v>
      </c>
      <c r="P160" s="133">
        <f t="shared" si="16"/>
        <v>0</v>
      </c>
    </row>
    <row r="161" spans="2:16" ht="14.25" x14ac:dyDescent="0.15">
      <c r="B161" s="197"/>
      <c r="C161" s="129" t="s">
        <v>194</v>
      </c>
      <c r="D161" s="134">
        <f>ROUND(IF(ISNUMBER('PMS(Table2c+2d+2e)'!D$31),D78*'PMS(Table2c+2d+2e)'!D$31),0)</f>
        <v>0</v>
      </c>
      <c r="E161" s="134">
        <f>ROUND(IF(ISNUMBER('PMS(Table2c+2d+2e)'!E$31),E78*'PMS(Table2c+2d+2e)'!E$31),0)</f>
        <v>0</v>
      </c>
      <c r="F161" s="134">
        <f>ROUND(IF(ISNUMBER('PMS(Table2c+2d+2e)'!F$31),F78*'PMS(Table2c+2d+2e)'!F$31),0)</f>
        <v>0</v>
      </c>
      <c r="G161" s="134">
        <f>ROUND(IF(ISNUMBER('PMS(Table2c+2d+2e)'!G$31),G78*'PMS(Table2c+2d+2e)'!G$31),0)</f>
        <v>0</v>
      </c>
      <c r="H161" s="134">
        <f>ROUND(IF(ISNUMBER('PMS(Table2c+2d+2e)'!H$31),H78*'PMS(Table2c+2d+2e)'!H$31),0)</f>
        <v>0</v>
      </c>
      <c r="I161" s="134">
        <f>ROUND(IF(ISNUMBER('PMS(Table2c+2d+2e)'!I$31),I78*'PMS(Table2c+2d+2e)'!I$31),0)</f>
        <v>0</v>
      </c>
      <c r="J161" s="134">
        <f>ROUND(IF(ISNUMBER('PMS(Table2c+2d+2e)'!J$31),J78*'PMS(Table2c+2d+2e)'!J$31),0)</f>
        <v>0</v>
      </c>
      <c r="K161" s="134">
        <f>ROUND(IF(ISNUMBER('PMS(Table2c+2d+2e)'!K$31),K78*'PMS(Table2c+2d+2e)'!K$31),0)</f>
        <v>0</v>
      </c>
      <c r="L161" s="134">
        <f>ROUND(IF(ISNUMBER('PMS(Table2c+2d+2e)'!L$31),L78*'PMS(Table2c+2d+2e)'!L$31),0)</f>
        <v>0</v>
      </c>
      <c r="M161" s="134">
        <f>ROUND(IF(ISNUMBER('PMS(Table2c+2d+2e)'!M$31),M78*'PMS(Table2c+2d+2e)'!M$31),0)</f>
        <v>0</v>
      </c>
      <c r="N161" s="134">
        <f>ROUND(IF(ISNUMBER('PMS(Table2c+2d+2e)'!N$31),N78*'PMS(Table2c+2d+2e)'!N$31),0)</f>
        <v>0</v>
      </c>
      <c r="O161" s="134">
        <f>ROUND(IF(ISNUMBER('PMS(Table2c+2d+2e)'!O$31),O78*'PMS(Table2c+2d+2e)'!O$31),0)</f>
        <v>0</v>
      </c>
      <c r="P161" s="133">
        <f t="shared" si="16"/>
        <v>0</v>
      </c>
    </row>
    <row r="162" spans="2:16" ht="14.25" x14ac:dyDescent="0.15">
      <c r="B162" s="197"/>
      <c r="C162" s="129" t="s">
        <v>195</v>
      </c>
      <c r="D162" s="134">
        <f>ROUND(IF(ISNUMBER('PMS(Table2c+2d+2e)'!D$32),D79*'PMS(Table2c+2d+2e)'!D$32),0)</f>
        <v>0</v>
      </c>
      <c r="E162" s="134">
        <f>ROUND(IF(ISNUMBER('PMS(Table2c+2d+2e)'!E$32),E79*'PMS(Table2c+2d+2e)'!E$32),0)</f>
        <v>0</v>
      </c>
      <c r="F162" s="134">
        <f>ROUND(IF(ISNUMBER('PMS(Table2c+2d+2e)'!F$32),F79*'PMS(Table2c+2d+2e)'!F$32),0)</f>
        <v>0</v>
      </c>
      <c r="G162" s="134">
        <f>ROUND(IF(ISNUMBER('PMS(Table2c+2d+2e)'!G$32),G79*'PMS(Table2c+2d+2e)'!G$32),0)</f>
        <v>0</v>
      </c>
      <c r="H162" s="134">
        <f>ROUND(IF(ISNUMBER('PMS(Table2c+2d+2e)'!H$32),H79*'PMS(Table2c+2d+2e)'!H$32),0)</f>
        <v>0</v>
      </c>
      <c r="I162" s="134">
        <f>ROUND(IF(ISNUMBER('PMS(Table2c+2d+2e)'!I$32),I79*'PMS(Table2c+2d+2e)'!I$32),0)</f>
        <v>0</v>
      </c>
      <c r="J162" s="134">
        <f>ROUND(IF(ISNUMBER('PMS(Table2c+2d+2e)'!J$32),J79*'PMS(Table2c+2d+2e)'!J$32),0)</f>
        <v>0</v>
      </c>
      <c r="K162" s="134">
        <f>ROUND(IF(ISNUMBER('PMS(Table2c+2d+2e)'!K$32),K79*'PMS(Table2c+2d+2e)'!K$32),0)</f>
        <v>0</v>
      </c>
      <c r="L162" s="134">
        <f>ROUND(IF(ISNUMBER('PMS(Table2c+2d+2e)'!L$32),L79*'PMS(Table2c+2d+2e)'!L$32),0)</f>
        <v>0</v>
      </c>
      <c r="M162" s="134">
        <f>ROUND(IF(ISNUMBER('PMS(Table2c+2d+2e)'!M$32),M79*'PMS(Table2c+2d+2e)'!M$32),0)</f>
        <v>0</v>
      </c>
      <c r="N162" s="134">
        <f>ROUND(IF(ISNUMBER('PMS(Table2c+2d+2e)'!N$32),N79*'PMS(Table2c+2d+2e)'!N$32),0)</f>
        <v>0</v>
      </c>
      <c r="O162" s="134">
        <f>ROUND(IF(ISNUMBER('PMS(Table2c+2d+2e)'!O$32),O79*'PMS(Table2c+2d+2e)'!O$32),0)</f>
        <v>0</v>
      </c>
      <c r="P162" s="133">
        <f t="shared" si="16"/>
        <v>0</v>
      </c>
    </row>
    <row r="163" spans="2:16" ht="14.25" x14ac:dyDescent="0.15">
      <c r="B163" s="197"/>
      <c r="C163" s="129" t="s">
        <v>196</v>
      </c>
      <c r="D163" s="134">
        <f>ROUND(IF(ISNUMBER('PMS(Table2c+2d+2e)'!D$33),D80*'PMS(Table2c+2d+2e)'!D$33),0)</f>
        <v>0</v>
      </c>
      <c r="E163" s="134">
        <f>ROUND(IF(ISNUMBER('PMS(Table2c+2d+2e)'!E$33),E80*'PMS(Table2c+2d+2e)'!E$33),0)</f>
        <v>0</v>
      </c>
      <c r="F163" s="134">
        <f>ROUND(IF(ISNUMBER('PMS(Table2c+2d+2e)'!F$33),F80*'PMS(Table2c+2d+2e)'!F$33),0)</f>
        <v>0</v>
      </c>
      <c r="G163" s="134">
        <f>ROUND(IF(ISNUMBER('PMS(Table2c+2d+2e)'!G$33),G80*'PMS(Table2c+2d+2e)'!G$33),0)</f>
        <v>0</v>
      </c>
      <c r="H163" s="134">
        <f>ROUND(IF(ISNUMBER('PMS(Table2c+2d+2e)'!H$33),H80*'PMS(Table2c+2d+2e)'!H$33),0)</f>
        <v>0</v>
      </c>
      <c r="I163" s="134">
        <f>ROUND(IF(ISNUMBER('PMS(Table2c+2d+2e)'!I$33),I80*'PMS(Table2c+2d+2e)'!I$33),0)</f>
        <v>0</v>
      </c>
      <c r="J163" s="134">
        <f>ROUND(IF(ISNUMBER('PMS(Table2c+2d+2e)'!J$33),J80*'PMS(Table2c+2d+2e)'!J$33),0)</f>
        <v>0</v>
      </c>
      <c r="K163" s="134">
        <f>ROUND(IF(ISNUMBER('PMS(Table2c+2d+2e)'!K$33),K80*'PMS(Table2c+2d+2e)'!K$33),0)</f>
        <v>0</v>
      </c>
      <c r="L163" s="134">
        <f>ROUND(IF(ISNUMBER('PMS(Table2c+2d+2e)'!L$33),L80*'PMS(Table2c+2d+2e)'!L$33),0)</f>
        <v>0</v>
      </c>
      <c r="M163" s="134">
        <f>ROUND(IF(ISNUMBER('PMS(Table2c+2d+2e)'!M$33),M80*'PMS(Table2c+2d+2e)'!M$33),0)</f>
        <v>0</v>
      </c>
      <c r="N163" s="134">
        <f>ROUND(IF(ISNUMBER('PMS(Table2c+2d+2e)'!N$33),N80*'PMS(Table2c+2d+2e)'!N$33),0)</f>
        <v>0</v>
      </c>
      <c r="O163" s="134">
        <f>ROUND(IF(ISNUMBER('PMS(Table2c+2d+2e)'!O$33),O80*'PMS(Table2c+2d+2e)'!O$33),0)</f>
        <v>0</v>
      </c>
      <c r="P163" s="133">
        <f t="shared" si="16"/>
        <v>0</v>
      </c>
    </row>
    <row r="164" spans="2:16" ht="14.25" x14ac:dyDescent="0.15">
      <c r="B164" s="197"/>
      <c r="C164" s="129" t="s">
        <v>197</v>
      </c>
      <c r="D164" s="134">
        <f>ROUND(IF(ISNUMBER('PMS(Table2c+2d+2e)'!D$34),D81*'PMS(Table2c+2d+2e)'!D$34),0)</f>
        <v>0</v>
      </c>
      <c r="E164" s="134">
        <f>ROUND(IF(ISNUMBER('PMS(Table2c+2d+2e)'!E$34),E81*'PMS(Table2c+2d+2e)'!E$34),0)</f>
        <v>0</v>
      </c>
      <c r="F164" s="134">
        <f>ROUND(IF(ISNUMBER('PMS(Table2c+2d+2e)'!F$34),F81*'PMS(Table2c+2d+2e)'!F$34),0)</f>
        <v>0</v>
      </c>
      <c r="G164" s="134">
        <f>ROUND(IF(ISNUMBER('PMS(Table2c+2d+2e)'!G$34),G81*'PMS(Table2c+2d+2e)'!G$34),0)</f>
        <v>0</v>
      </c>
      <c r="H164" s="134">
        <f>ROUND(IF(ISNUMBER('PMS(Table2c+2d+2e)'!H$34),H81*'PMS(Table2c+2d+2e)'!H$34),0)</f>
        <v>0</v>
      </c>
      <c r="I164" s="134">
        <f>ROUND(IF(ISNUMBER('PMS(Table2c+2d+2e)'!I$34),I81*'PMS(Table2c+2d+2e)'!I$34),0)</f>
        <v>0</v>
      </c>
      <c r="J164" s="134">
        <f>ROUND(IF(ISNUMBER('PMS(Table2c+2d+2e)'!J$34),J81*'PMS(Table2c+2d+2e)'!J$34),0)</f>
        <v>0</v>
      </c>
      <c r="K164" s="134">
        <f>ROUND(IF(ISNUMBER('PMS(Table2c+2d+2e)'!K$34),K81*'PMS(Table2c+2d+2e)'!K$34),0)</f>
        <v>0</v>
      </c>
      <c r="L164" s="134">
        <f>ROUND(IF(ISNUMBER('PMS(Table2c+2d+2e)'!L$34),L81*'PMS(Table2c+2d+2e)'!L$34),0)</f>
        <v>0</v>
      </c>
      <c r="M164" s="134">
        <f>ROUND(IF(ISNUMBER('PMS(Table2c+2d+2e)'!M$34),M81*'PMS(Table2c+2d+2e)'!M$34),0)</f>
        <v>0</v>
      </c>
      <c r="N164" s="134">
        <f>ROUND(IF(ISNUMBER('PMS(Table2c+2d+2e)'!N$34),N81*'PMS(Table2c+2d+2e)'!N$34),0)</f>
        <v>0</v>
      </c>
      <c r="O164" s="134">
        <f>ROUND(IF(ISNUMBER('PMS(Table2c+2d+2e)'!O$34),O81*'PMS(Table2c+2d+2e)'!O$34),0)</f>
        <v>0</v>
      </c>
      <c r="P164" s="133">
        <f t="shared" si="16"/>
        <v>0</v>
      </c>
    </row>
    <row r="165" spans="2:16" ht="14.25" x14ac:dyDescent="0.15">
      <c r="B165" s="197"/>
      <c r="C165" s="129" t="s">
        <v>198</v>
      </c>
      <c r="D165" s="134">
        <f>ROUND(IF(ISNUMBER('PMS(Table2c+2d+2e)'!D$35),D82*'PMS(Table2c+2d+2e)'!D$35),0)</f>
        <v>0</v>
      </c>
      <c r="E165" s="134">
        <f>ROUND(IF(ISNUMBER('PMS(Table2c+2d+2e)'!E$35),E82*'PMS(Table2c+2d+2e)'!E$35),0)</f>
        <v>0</v>
      </c>
      <c r="F165" s="134">
        <f>ROUND(IF(ISNUMBER('PMS(Table2c+2d+2e)'!F$35),F82*'PMS(Table2c+2d+2e)'!F$35),0)</f>
        <v>0</v>
      </c>
      <c r="G165" s="134">
        <f>ROUND(IF(ISNUMBER('PMS(Table2c+2d+2e)'!G$35),G82*'PMS(Table2c+2d+2e)'!G$35),0)</f>
        <v>0</v>
      </c>
      <c r="H165" s="134">
        <f>ROUND(IF(ISNUMBER('PMS(Table2c+2d+2e)'!H$35),H82*'PMS(Table2c+2d+2e)'!H$35),0)</f>
        <v>0</v>
      </c>
      <c r="I165" s="134">
        <f>ROUND(IF(ISNUMBER('PMS(Table2c+2d+2e)'!I$35),I82*'PMS(Table2c+2d+2e)'!I$35),0)</f>
        <v>0</v>
      </c>
      <c r="J165" s="134">
        <f>ROUND(IF(ISNUMBER('PMS(Table2c+2d+2e)'!J$35),J82*'PMS(Table2c+2d+2e)'!J$35),0)</f>
        <v>0</v>
      </c>
      <c r="K165" s="134">
        <f>ROUND(IF(ISNUMBER('PMS(Table2c+2d+2e)'!K$35),K82*'PMS(Table2c+2d+2e)'!K$35),0)</f>
        <v>0</v>
      </c>
      <c r="L165" s="134">
        <f>ROUND(IF(ISNUMBER('PMS(Table2c+2d+2e)'!L$35),L82*'PMS(Table2c+2d+2e)'!L$35),0)</f>
        <v>0</v>
      </c>
      <c r="M165" s="134">
        <f>ROUND(IF(ISNUMBER('PMS(Table2c+2d+2e)'!M$35),M82*'PMS(Table2c+2d+2e)'!M$35),0)</f>
        <v>0</v>
      </c>
      <c r="N165" s="134">
        <f>ROUND(IF(ISNUMBER('PMS(Table2c+2d+2e)'!N$35),N82*'PMS(Table2c+2d+2e)'!N$35),0)</f>
        <v>0</v>
      </c>
      <c r="O165" s="134">
        <f>ROUND(IF(ISNUMBER('PMS(Table2c+2d+2e)'!O$35),O82*'PMS(Table2c+2d+2e)'!O$35),0)</f>
        <v>0</v>
      </c>
      <c r="P165" s="133">
        <f t="shared" si="16"/>
        <v>0</v>
      </c>
    </row>
    <row r="166" spans="2:16" ht="14.25" x14ac:dyDescent="0.15">
      <c r="C166" s="127" t="s">
        <v>205</v>
      </c>
      <c r="D166" s="131">
        <f>+SUM(D154:D165)</f>
        <v>0</v>
      </c>
      <c r="E166" s="131">
        <f t="shared" ref="E166:O166" si="17">+SUM(E154:E165)</f>
        <v>0</v>
      </c>
      <c r="F166" s="131">
        <f t="shared" si="17"/>
        <v>0</v>
      </c>
      <c r="G166" s="131">
        <f t="shared" si="17"/>
        <v>0</v>
      </c>
      <c r="H166" s="131">
        <f t="shared" si="17"/>
        <v>0</v>
      </c>
      <c r="I166" s="131">
        <f t="shared" si="17"/>
        <v>0</v>
      </c>
      <c r="J166" s="131">
        <f t="shared" si="17"/>
        <v>0</v>
      </c>
      <c r="K166" s="131">
        <f t="shared" si="17"/>
        <v>0</v>
      </c>
      <c r="L166" s="131">
        <f t="shared" si="17"/>
        <v>0</v>
      </c>
      <c r="M166" s="131">
        <f t="shared" si="17"/>
        <v>0</v>
      </c>
      <c r="N166" s="131">
        <f t="shared" si="17"/>
        <v>0</v>
      </c>
      <c r="O166" s="131">
        <f t="shared" si="17"/>
        <v>0</v>
      </c>
      <c r="P166" s="133">
        <f>SUM(P154:P165)</f>
        <v>0</v>
      </c>
    </row>
    <row r="168" spans="2:16" ht="15" x14ac:dyDescent="0.15">
      <c r="B168" s="84" t="s">
        <v>129</v>
      </c>
      <c r="D168" s="198" t="s">
        <v>80</v>
      </c>
      <c r="E168" s="198"/>
      <c r="F168" s="198"/>
      <c r="G168" s="198"/>
      <c r="H168" s="198"/>
      <c r="I168" s="198"/>
    </row>
    <row r="169" spans="2:16" ht="30" x14ac:dyDescent="0.15">
      <c r="B169" s="85"/>
      <c r="C169" s="129"/>
      <c r="D169" s="87" t="s">
        <v>69</v>
      </c>
      <c r="E169" s="87" t="s">
        <v>70</v>
      </c>
      <c r="F169" s="88" t="s">
        <v>71</v>
      </c>
      <c r="G169" s="87" t="s">
        <v>72</v>
      </c>
      <c r="H169" s="87" t="s">
        <v>68</v>
      </c>
      <c r="I169" s="89" t="s">
        <v>68</v>
      </c>
      <c r="J169" s="89" t="s">
        <v>68</v>
      </c>
      <c r="K169" s="89" t="s">
        <v>68</v>
      </c>
      <c r="L169" s="89" t="s">
        <v>68</v>
      </c>
      <c r="M169" s="89" t="s">
        <v>68</v>
      </c>
      <c r="N169" s="89" t="s">
        <v>68</v>
      </c>
      <c r="O169" s="87" t="s">
        <v>76</v>
      </c>
      <c r="P169" s="129"/>
    </row>
    <row r="170" spans="2:16" ht="28.5" x14ac:dyDescent="0.15">
      <c r="B170" s="197" t="s">
        <v>81</v>
      </c>
      <c r="C170" s="127" t="s">
        <v>187</v>
      </c>
      <c r="D170" s="134">
        <f>ROUND(IF(ISNUMBER('PMS(Table2c+2d+2e)'!D$24),D87*'PMS(Table2c+2d+2e)'!D$24),0)</f>
        <v>0</v>
      </c>
      <c r="E170" s="134">
        <f>ROUND(IF(ISNUMBER('PMS(Table2c+2d+2e)'!E$24),E87*'PMS(Table2c+2d+2e)'!E$24),0)</f>
        <v>0</v>
      </c>
      <c r="F170" s="134">
        <f>ROUND(IF(ISNUMBER('PMS(Table2c+2d+2e)'!F$24),F87*'PMS(Table2c+2d+2e)'!F$24),0)</f>
        <v>0</v>
      </c>
      <c r="G170" s="134">
        <f>ROUND(IF(ISNUMBER('PMS(Table2c+2d+2e)'!G$24),G87*'PMS(Table2c+2d+2e)'!G$24),0)</f>
        <v>0</v>
      </c>
      <c r="H170" s="134">
        <f>ROUND(IF(ISNUMBER('PMS(Table2c+2d+2e)'!H$24),H87*'PMS(Table2c+2d+2e)'!H$24),0)</f>
        <v>0</v>
      </c>
      <c r="I170" s="134">
        <f>ROUND(IF(ISNUMBER('PMS(Table2c+2d+2e)'!I$24),I87*'PMS(Table2c+2d+2e)'!I$24),0)</f>
        <v>0</v>
      </c>
      <c r="J170" s="134">
        <f>ROUND(IF(ISNUMBER('PMS(Table2c+2d+2e)'!J$24),J87*'PMS(Table2c+2d+2e)'!J$24),0)</f>
        <v>0</v>
      </c>
      <c r="K170" s="134">
        <f>ROUND(IF(ISNUMBER('PMS(Table2c+2d+2e)'!K$24),K87*'PMS(Table2c+2d+2e)'!K$24),0)</f>
        <v>0</v>
      </c>
      <c r="L170" s="134">
        <f>ROUND(IF(ISNUMBER('PMS(Table2c+2d+2e)'!L$24),L87*'PMS(Table2c+2d+2e)'!L$24),0)</f>
        <v>0</v>
      </c>
      <c r="M170" s="134">
        <f>ROUND(IF(ISNUMBER('PMS(Table2c+2d+2e)'!M$24),M87*'PMS(Table2c+2d+2e)'!M$24),0)</f>
        <v>0</v>
      </c>
      <c r="N170" s="134">
        <f>ROUND(IF(ISNUMBER('PMS(Table2c+2d+2e)'!N$24),N87*'PMS(Table2c+2d+2e)'!N$24),0)</f>
        <v>0</v>
      </c>
      <c r="O170" s="134">
        <f>ROUND(IF(ISNUMBER('PMS(Table2c+2d+2e)'!O$24),O87*'PMS(Table2c+2d+2e)'!O$24),0)</f>
        <v>0</v>
      </c>
      <c r="P170" s="133">
        <f>SUM(D170:O170)</f>
        <v>0</v>
      </c>
    </row>
    <row r="171" spans="2:16" ht="42.75" x14ac:dyDescent="0.15">
      <c r="B171" s="197"/>
      <c r="C171" s="127" t="s">
        <v>188</v>
      </c>
      <c r="D171" s="134">
        <f>ROUND(IF(ISNUMBER('PMS(Table2c+2d+2e)'!D$25),D88*'PMS(Table2c+2d+2e)'!D$25),0)</f>
        <v>0</v>
      </c>
      <c r="E171" s="134">
        <f>ROUND(IF(ISNUMBER('PMS(Table2c+2d+2e)'!E$25),E88*'PMS(Table2c+2d+2e)'!E$25),0)</f>
        <v>0</v>
      </c>
      <c r="F171" s="134">
        <f>ROUND(IF(ISNUMBER('PMS(Table2c+2d+2e)'!F$25),F88*'PMS(Table2c+2d+2e)'!F$25),0)</f>
        <v>0</v>
      </c>
      <c r="G171" s="134">
        <f>ROUND(IF(ISNUMBER('PMS(Table2c+2d+2e)'!G$25),G88*'PMS(Table2c+2d+2e)'!G$25),0)</f>
        <v>0</v>
      </c>
      <c r="H171" s="134">
        <f>ROUND(IF(ISNUMBER('PMS(Table2c+2d+2e)'!H$25),H88*'PMS(Table2c+2d+2e)'!H$25),0)</f>
        <v>0</v>
      </c>
      <c r="I171" s="134">
        <f>ROUND(IF(ISNUMBER('PMS(Table2c+2d+2e)'!I$25),I88*'PMS(Table2c+2d+2e)'!I$25),0)</f>
        <v>0</v>
      </c>
      <c r="J171" s="134">
        <f>ROUND(IF(ISNUMBER('PMS(Table2c+2d+2e)'!J$25),J88*'PMS(Table2c+2d+2e)'!J$25),0)</f>
        <v>0</v>
      </c>
      <c r="K171" s="134">
        <f>ROUND(IF(ISNUMBER('PMS(Table2c+2d+2e)'!K$25),K88*'PMS(Table2c+2d+2e)'!K$25),0)</f>
        <v>0</v>
      </c>
      <c r="L171" s="134">
        <f>ROUND(IF(ISNUMBER('PMS(Table2c+2d+2e)'!L$25),L88*'PMS(Table2c+2d+2e)'!L$25),0)</f>
        <v>0</v>
      </c>
      <c r="M171" s="134">
        <f>ROUND(IF(ISNUMBER('PMS(Table2c+2d+2e)'!M$25),M88*'PMS(Table2c+2d+2e)'!M$25),0)</f>
        <v>0</v>
      </c>
      <c r="N171" s="134">
        <f>ROUND(IF(ISNUMBER('PMS(Table2c+2d+2e)'!N$25),N88*'PMS(Table2c+2d+2e)'!N$25),0)</f>
        <v>0</v>
      </c>
      <c r="O171" s="134">
        <f>ROUND(IF(ISNUMBER('PMS(Table2c+2d+2e)'!O$25),O88*'PMS(Table2c+2d+2e)'!O$25),0)</f>
        <v>0</v>
      </c>
      <c r="P171" s="133">
        <f t="shared" ref="P171:P181" si="18">SUM(D171:O171)</f>
        <v>0</v>
      </c>
    </row>
    <row r="172" spans="2:16" ht="14.25" x14ac:dyDescent="0.15">
      <c r="B172" s="197"/>
      <c r="C172" s="128" t="s">
        <v>189</v>
      </c>
      <c r="D172" s="134">
        <f>ROUND(IF(ISNUMBER('PMS(Table2c+2d+2e)'!D$26),D89*'PMS(Table2c+2d+2e)'!D$26),0)</f>
        <v>0</v>
      </c>
      <c r="E172" s="134">
        <f>ROUND(IF(ISNUMBER('PMS(Table2c+2d+2e)'!E$26),E89*'PMS(Table2c+2d+2e)'!E$26),0)</f>
        <v>0</v>
      </c>
      <c r="F172" s="134">
        <f>ROUND(IF(ISNUMBER('PMS(Table2c+2d+2e)'!F$26),F89*'PMS(Table2c+2d+2e)'!F$26),0)</f>
        <v>0</v>
      </c>
      <c r="G172" s="134">
        <f>ROUND(IF(ISNUMBER('PMS(Table2c+2d+2e)'!G$26),G89*'PMS(Table2c+2d+2e)'!G$26),0)</f>
        <v>0</v>
      </c>
      <c r="H172" s="134">
        <f>ROUND(IF(ISNUMBER('PMS(Table2c+2d+2e)'!H$26),H89*'PMS(Table2c+2d+2e)'!H$26),0)</f>
        <v>0</v>
      </c>
      <c r="I172" s="134">
        <f>ROUND(IF(ISNUMBER('PMS(Table2c+2d+2e)'!I$26),I89*'PMS(Table2c+2d+2e)'!I$26),0)</f>
        <v>0</v>
      </c>
      <c r="J172" s="134">
        <f>ROUND(IF(ISNUMBER('PMS(Table2c+2d+2e)'!J$26),J89*'PMS(Table2c+2d+2e)'!J$26),0)</f>
        <v>0</v>
      </c>
      <c r="K172" s="134">
        <f>ROUND(IF(ISNUMBER('PMS(Table2c+2d+2e)'!K$26),K89*'PMS(Table2c+2d+2e)'!K$26),0)</f>
        <v>0</v>
      </c>
      <c r="L172" s="134">
        <f>ROUND(IF(ISNUMBER('PMS(Table2c+2d+2e)'!L$26),L89*'PMS(Table2c+2d+2e)'!L$26),0)</f>
        <v>0</v>
      </c>
      <c r="M172" s="134">
        <f>ROUND(IF(ISNUMBER('PMS(Table2c+2d+2e)'!M$26),M89*'PMS(Table2c+2d+2e)'!M$26),0)</f>
        <v>0</v>
      </c>
      <c r="N172" s="134">
        <f>ROUND(IF(ISNUMBER('PMS(Table2c+2d+2e)'!N$26),N89*'PMS(Table2c+2d+2e)'!N$26),0)</f>
        <v>0</v>
      </c>
      <c r="O172" s="134">
        <f>ROUND(IF(ISNUMBER('PMS(Table2c+2d+2e)'!O$26),O89*'PMS(Table2c+2d+2e)'!O$26),0)</f>
        <v>0</v>
      </c>
      <c r="P172" s="133">
        <f t="shared" si="18"/>
        <v>0</v>
      </c>
    </row>
    <row r="173" spans="2:16" ht="28.5" x14ac:dyDescent="0.15">
      <c r="B173" s="197"/>
      <c r="C173" s="127" t="s">
        <v>190</v>
      </c>
      <c r="D173" s="134">
        <f>ROUND(IF(ISNUMBER('PMS(Table2c+2d+2e)'!D$27),D90*'PMS(Table2c+2d+2e)'!D$27),0)</f>
        <v>0</v>
      </c>
      <c r="E173" s="134">
        <f>ROUND(IF(ISNUMBER('PMS(Table2c+2d+2e)'!E$27),E90*'PMS(Table2c+2d+2e)'!E$27),0)</f>
        <v>0</v>
      </c>
      <c r="F173" s="134">
        <f>ROUND(IF(ISNUMBER('PMS(Table2c+2d+2e)'!F$27),F90*'PMS(Table2c+2d+2e)'!F$27),0)</f>
        <v>0</v>
      </c>
      <c r="G173" s="134">
        <f>ROUND(IF(ISNUMBER('PMS(Table2c+2d+2e)'!G$27),G90*'PMS(Table2c+2d+2e)'!G$27),0)</f>
        <v>0</v>
      </c>
      <c r="H173" s="134">
        <f>ROUND(IF(ISNUMBER('PMS(Table2c+2d+2e)'!H$27),H90*'PMS(Table2c+2d+2e)'!H$27),0)</f>
        <v>0</v>
      </c>
      <c r="I173" s="134">
        <f>ROUND(IF(ISNUMBER('PMS(Table2c+2d+2e)'!I$27),I90*'PMS(Table2c+2d+2e)'!I$27),0)</f>
        <v>0</v>
      </c>
      <c r="J173" s="134">
        <f>ROUND(IF(ISNUMBER('PMS(Table2c+2d+2e)'!J$27),J90*'PMS(Table2c+2d+2e)'!J$27),0)</f>
        <v>0</v>
      </c>
      <c r="K173" s="134">
        <f>ROUND(IF(ISNUMBER('PMS(Table2c+2d+2e)'!K$27),K90*'PMS(Table2c+2d+2e)'!K$27),0)</f>
        <v>0</v>
      </c>
      <c r="L173" s="134">
        <f>ROUND(IF(ISNUMBER('PMS(Table2c+2d+2e)'!L$27),L90*'PMS(Table2c+2d+2e)'!L$27),0)</f>
        <v>0</v>
      </c>
      <c r="M173" s="134">
        <f>ROUND(IF(ISNUMBER('PMS(Table2c+2d+2e)'!M$27),M90*'PMS(Table2c+2d+2e)'!M$27),0)</f>
        <v>0</v>
      </c>
      <c r="N173" s="134">
        <f>ROUND(IF(ISNUMBER('PMS(Table2c+2d+2e)'!N$27),N90*'PMS(Table2c+2d+2e)'!N$27),0)</f>
        <v>0</v>
      </c>
      <c r="O173" s="134">
        <f>ROUND(IF(ISNUMBER('PMS(Table2c+2d+2e)'!O$27),O90*'PMS(Table2c+2d+2e)'!O$27),0)</f>
        <v>0</v>
      </c>
      <c r="P173" s="133">
        <f t="shared" si="18"/>
        <v>0</v>
      </c>
    </row>
    <row r="174" spans="2:16" ht="14.25" x14ac:dyDescent="0.15">
      <c r="B174" s="197"/>
      <c r="C174" s="129" t="s">
        <v>191</v>
      </c>
      <c r="D174" s="134">
        <f>ROUND(IF(ISNUMBER('PMS(Table2c+2d+2e)'!D$28),D91*'PMS(Table2c+2d+2e)'!D$28),0)</f>
        <v>0</v>
      </c>
      <c r="E174" s="134">
        <f>ROUND(IF(ISNUMBER('PMS(Table2c+2d+2e)'!E$28),E91*'PMS(Table2c+2d+2e)'!E$28),0)</f>
        <v>0</v>
      </c>
      <c r="F174" s="134">
        <f>ROUND(IF(ISNUMBER('PMS(Table2c+2d+2e)'!F$28),F91*'PMS(Table2c+2d+2e)'!F$28),0)</f>
        <v>0</v>
      </c>
      <c r="G174" s="134">
        <f>ROUND(IF(ISNUMBER('PMS(Table2c+2d+2e)'!G$28),G91*'PMS(Table2c+2d+2e)'!G$28),0)</f>
        <v>0</v>
      </c>
      <c r="H174" s="134">
        <f>ROUND(IF(ISNUMBER('PMS(Table2c+2d+2e)'!H$28),H91*'PMS(Table2c+2d+2e)'!H$28),0)</f>
        <v>0</v>
      </c>
      <c r="I174" s="134">
        <f>ROUND(IF(ISNUMBER('PMS(Table2c+2d+2e)'!I$28),I91*'PMS(Table2c+2d+2e)'!I$28),0)</f>
        <v>0</v>
      </c>
      <c r="J174" s="134">
        <f>ROUND(IF(ISNUMBER('PMS(Table2c+2d+2e)'!J$28),J91*'PMS(Table2c+2d+2e)'!J$28),0)</f>
        <v>0</v>
      </c>
      <c r="K174" s="134">
        <f>ROUND(IF(ISNUMBER('PMS(Table2c+2d+2e)'!K$28),K91*'PMS(Table2c+2d+2e)'!K$28),0)</f>
        <v>0</v>
      </c>
      <c r="L174" s="134">
        <f>ROUND(IF(ISNUMBER('PMS(Table2c+2d+2e)'!L$28),L91*'PMS(Table2c+2d+2e)'!L$28),0)</f>
        <v>0</v>
      </c>
      <c r="M174" s="134">
        <f>ROUND(IF(ISNUMBER('PMS(Table2c+2d+2e)'!M$28),M91*'PMS(Table2c+2d+2e)'!M$28),0)</f>
        <v>0</v>
      </c>
      <c r="N174" s="134">
        <f>ROUND(IF(ISNUMBER('PMS(Table2c+2d+2e)'!N$28),N91*'PMS(Table2c+2d+2e)'!N$28),0)</f>
        <v>0</v>
      </c>
      <c r="O174" s="134">
        <f>ROUND(IF(ISNUMBER('PMS(Table2c+2d+2e)'!O$28),O91*'PMS(Table2c+2d+2e)'!O$28),0)</f>
        <v>0</v>
      </c>
      <c r="P174" s="133">
        <f t="shared" si="18"/>
        <v>0</v>
      </c>
    </row>
    <row r="175" spans="2:16" ht="14.25" x14ac:dyDescent="0.15">
      <c r="B175" s="197"/>
      <c r="C175" s="129" t="s">
        <v>192</v>
      </c>
      <c r="D175" s="134">
        <f>ROUND(IF(ISNUMBER('PMS(Table2c+2d+2e)'!D$29),D92*'PMS(Table2c+2d+2e)'!D$29),0)</f>
        <v>0</v>
      </c>
      <c r="E175" s="134">
        <f>ROUND(IF(ISNUMBER('PMS(Table2c+2d+2e)'!E$29),E92*'PMS(Table2c+2d+2e)'!E$29),0)</f>
        <v>0</v>
      </c>
      <c r="F175" s="134">
        <f>ROUND(IF(ISNUMBER('PMS(Table2c+2d+2e)'!F$29),F92*'PMS(Table2c+2d+2e)'!F$29),0)</f>
        <v>0</v>
      </c>
      <c r="G175" s="134">
        <f>ROUND(IF(ISNUMBER('PMS(Table2c+2d+2e)'!G$29),G92*'PMS(Table2c+2d+2e)'!G$29),0)</f>
        <v>0</v>
      </c>
      <c r="H175" s="134">
        <f>ROUND(IF(ISNUMBER('PMS(Table2c+2d+2e)'!H$29),H92*'PMS(Table2c+2d+2e)'!H$29),0)</f>
        <v>0</v>
      </c>
      <c r="I175" s="134">
        <f>ROUND(IF(ISNUMBER('PMS(Table2c+2d+2e)'!I$29),I92*'PMS(Table2c+2d+2e)'!I$29),0)</f>
        <v>0</v>
      </c>
      <c r="J175" s="134">
        <f>ROUND(IF(ISNUMBER('PMS(Table2c+2d+2e)'!J$29),J92*'PMS(Table2c+2d+2e)'!J$29),0)</f>
        <v>0</v>
      </c>
      <c r="K175" s="134">
        <f>ROUND(IF(ISNUMBER('PMS(Table2c+2d+2e)'!K$29),K92*'PMS(Table2c+2d+2e)'!K$29),0)</f>
        <v>0</v>
      </c>
      <c r="L175" s="134">
        <f>ROUND(IF(ISNUMBER('PMS(Table2c+2d+2e)'!L$29),L92*'PMS(Table2c+2d+2e)'!L$29),0)</f>
        <v>0</v>
      </c>
      <c r="M175" s="134">
        <f>ROUND(IF(ISNUMBER('PMS(Table2c+2d+2e)'!M$29),M92*'PMS(Table2c+2d+2e)'!M$29),0)</f>
        <v>0</v>
      </c>
      <c r="N175" s="134">
        <f>ROUND(IF(ISNUMBER('PMS(Table2c+2d+2e)'!N$29),N92*'PMS(Table2c+2d+2e)'!N$29),0)</f>
        <v>0</v>
      </c>
      <c r="O175" s="134">
        <f>ROUND(IF(ISNUMBER('PMS(Table2c+2d+2e)'!O$29),O92*'PMS(Table2c+2d+2e)'!O$29),0)</f>
        <v>0</v>
      </c>
      <c r="P175" s="133">
        <f t="shared" si="18"/>
        <v>0</v>
      </c>
    </row>
    <row r="176" spans="2:16" ht="14.25" x14ac:dyDescent="0.15">
      <c r="B176" s="197"/>
      <c r="C176" s="129" t="s">
        <v>193</v>
      </c>
      <c r="D176" s="134">
        <f>ROUND(IF(ISNUMBER('PMS(Table2c+2d+2e)'!D$30),D93*'PMS(Table2c+2d+2e)'!D$30),0)</f>
        <v>0</v>
      </c>
      <c r="E176" s="134">
        <f>ROUND(IF(ISNUMBER('PMS(Table2c+2d+2e)'!E$30),E93*'PMS(Table2c+2d+2e)'!E$30),0)</f>
        <v>0</v>
      </c>
      <c r="F176" s="134">
        <f>ROUND(IF(ISNUMBER('PMS(Table2c+2d+2e)'!F$30),F93*'PMS(Table2c+2d+2e)'!F$30),0)</f>
        <v>0</v>
      </c>
      <c r="G176" s="134">
        <f>ROUND(IF(ISNUMBER('PMS(Table2c+2d+2e)'!G$30),G93*'PMS(Table2c+2d+2e)'!G$30),0)</f>
        <v>0</v>
      </c>
      <c r="H176" s="134">
        <f>ROUND(IF(ISNUMBER('PMS(Table2c+2d+2e)'!H$30),H93*'PMS(Table2c+2d+2e)'!H$30),0)</f>
        <v>0</v>
      </c>
      <c r="I176" s="134">
        <f>ROUND(IF(ISNUMBER('PMS(Table2c+2d+2e)'!I$30),I93*'PMS(Table2c+2d+2e)'!I$30),0)</f>
        <v>0</v>
      </c>
      <c r="J176" s="134">
        <f>ROUND(IF(ISNUMBER('PMS(Table2c+2d+2e)'!J$30),J93*'PMS(Table2c+2d+2e)'!J$30),0)</f>
        <v>0</v>
      </c>
      <c r="K176" s="134">
        <f>ROUND(IF(ISNUMBER('PMS(Table2c+2d+2e)'!K$30),K93*'PMS(Table2c+2d+2e)'!K$30),0)</f>
        <v>0</v>
      </c>
      <c r="L176" s="134">
        <f>ROUND(IF(ISNUMBER('PMS(Table2c+2d+2e)'!L$30),L93*'PMS(Table2c+2d+2e)'!L$30),0)</f>
        <v>0</v>
      </c>
      <c r="M176" s="134">
        <f>ROUND(IF(ISNUMBER('PMS(Table2c+2d+2e)'!M$30),M93*'PMS(Table2c+2d+2e)'!M$30),0)</f>
        <v>0</v>
      </c>
      <c r="N176" s="134">
        <f>ROUND(IF(ISNUMBER('PMS(Table2c+2d+2e)'!N$30),N93*'PMS(Table2c+2d+2e)'!N$30),0)</f>
        <v>0</v>
      </c>
      <c r="O176" s="134">
        <f>ROUND(IF(ISNUMBER('PMS(Table2c+2d+2e)'!O$30),O93*'PMS(Table2c+2d+2e)'!O$30),0)</f>
        <v>0</v>
      </c>
      <c r="P176" s="133">
        <f t="shared" si="18"/>
        <v>0</v>
      </c>
    </row>
    <row r="177" spans="2:16" ht="14.25" x14ac:dyDescent="0.15">
      <c r="B177" s="197"/>
      <c r="C177" s="129" t="s">
        <v>194</v>
      </c>
      <c r="D177" s="134">
        <f>ROUND(IF(ISNUMBER('PMS(Table2c+2d+2e)'!D$31),D94*'PMS(Table2c+2d+2e)'!D$31),0)</f>
        <v>0</v>
      </c>
      <c r="E177" s="134">
        <f>ROUND(IF(ISNUMBER('PMS(Table2c+2d+2e)'!E$31),E94*'PMS(Table2c+2d+2e)'!E$31),0)</f>
        <v>0</v>
      </c>
      <c r="F177" s="134">
        <f>ROUND(IF(ISNUMBER('PMS(Table2c+2d+2e)'!F$31),F94*'PMS(Table2c+2d+2e)'!F$31),0)</f>
        <v>0</v>
      </c>
      <c r="G177" s="134">
        <f>ROUND(IF(ISNUMBER('PMS(Table2c+2d+2e)'!G$31),G94*'PMS(Table2c+2d+2e)'!G$31),0)</f>
        <v>0</v>
      </c>
      <c r="H177" s="134">
        <f>ROUND(IF(ISNUMBER('PMS(Table2c+2d+2e)'!H$31),H94*'PMS(Table2c+2d+2e)'!H$31),0)</f>
        <v>0</v>
      </c>
      <c r="I177" s="134">
        <f>ROUND(IF(ISNUMBER('PMS(Table2c+2d+2e)'!I$31),I94*'PMS(Table2c+2d+2e)'!I$31),0)</f>
        <v>0</v>
      </c>
      <c r="J177" s="134">
        <f>ROUND(IF(ISNUMBER('PMS(Table2c+2d+2e)'!J$31),J94*'PMS(Table2c+2d+2e)'!J$31),0)</f>
        <v>0</v>
      </c>
      <c r="K177" s="134">
        <f>ROUND(IF(ISNUMBER('PMS(Table2c+2d+2e)'!K$31),K94*'PMS(Table2c+2d+2e)'!K$31),0)</f>
        <v>0</v>
      </c>
      <c r="L177" s="134">
        <f>ROUND(IF(ISNUMBER('PMS(Table2c+2d+2e)'!L$31),L94*'PMS(Table2c+2d+2e)'!L$31),0)</f>
        <v>0</v>
      </c>
      <c r="M177" s="134">
        <f>ROUND(IF(ISNUMBER('PMS(Table2c+2d+2e)'!M$31),M94*'PMS(Table2c+2d+2e)'!M$31),0)</f>
        <v>0</v>
      </c>
      <c r="N177" s="134">
        <f>ROUND(IF(ISNUMBER('PMS(Table2c+2d+2e)'!N$31),N94*'PMS(Table2c+2d+2e)'!N$31),0)</f>
        <v>0</v>
      </c>
      <c r="O177" s="134">
        <f>ROUND(IF(ISNUMBER('PMS(Table2c+2d+2e)'!O$31),O94*'PMS(Table2c+2d+2e)'!O$31),0)</f>
        <v>0</v>
      </c>
      <c r="P177" s="133">
        <f t="shared" si="18"/>
        <v>0</v>
      </c>
    </row>
    <row r="178" spans="2:16" ht="14.25" x14ac:dyDescent="0.15">
      <c r="B178" s="197"/>
      <c r="C178" s="129" t="s">
        <v>195</v>
      </c>
      <c r="D178" s="134">
        <f>ROUND(IF(ISNUMBER('PMS(Table2c+2d+2e)'!D$32),D95*'PMS(Table2c+2d+2e)'!D$32),0)</f>
        <v>0</v>
      </c>
      <c r="E178" s="134">
        <f>ROUND(IF(ISNUMBER('PMS(Table2c+2d+2e)'!E$32),E95*'PMS(Table2c+2d+2e)'!E$32),0)</f>
        <v>0</v>
      </c>
      <c r="F178" s="134">
        <f>ROUND(IF(ISNUMBER('PMS(Table2c+2d+2e)'!F$32),F95*'PMS(Table2c+2d+2e)'!F$32),0)</f>
        <v>0</v>
      </c>
      <c r="G178" s="134">
        <f>ROUND(IF(ISNUMBER('PMS(Table2c+2d+2e)'!G$32),G95*'PMS(Table2c+2d+2e)'!G$32),0)</f>
        <v>0</v>
      </c>
      <c r="H178" s="134">
        <f>ROUND(IF(ISNUMBER('PMS(Table2c+2d+2e)'!H$32),H95*'PMS(Table2c+2d+2e)'!H$32),0)</f>
        <v>0</v>
      </c>
      <c r="I178" s="134">
        <f>ROUND(IF(ISNUMBER('PMS(Table2c+2d+2e)'!I$32),I95*'PMS(Table2c+2d+2e)'!I$32),0)</f>
        <v>0</v>
      </c>
      <c r="J178" s="134">
        <f>ROUND(IF(ISNUMBER('PMS(Table2c+2d+2e)'!J$32),J95*'PMS(Table2c+2d+2e)'!J$32),0)</f>
        <v>0</v>
      </c>
      <c r="K178" s="134">
        <f>ROUND(IF(ISNUMBER('PMS(Table2c+2d+2e)'!K$32),K95*'PMS(Table2c+2d+2e)'!K$32),0)</f>
        <v>0</v>
      </c>
      <c r="L178" s="134">
        <f>ROUND(IF(ISNUMBER('PMS(Table2c+2d+2e)'!L$32),L95*'PMS(Table2c+2d+2e)'!L$32),0)</f>
        <v>0</v>
      </c>
      <c r="M178" s="134">
        <f>ROUND(IF(ISNUMBER('PMS(Table2c+2d+2e)'!M$32),M95*'PMS(Table2c+2d+2e)'!M$32),0)</f>
        <v>0</v>
      </c>
      <c r="N178" s="134">
        <f>ROUND(IF(ISNUMBER('PMS(Table2c+2d+2e)'!N$32),N95*'PMS(Table2c+2d+2e)'!N$32),0)</f>
        <v>0</v>
      </c>
      <c r="O178" s="134">
        <f>ROUND(IF(ISNUMBER('PMS(Table2c+2d+2e)'!O$32),O95*'PMS(Table2c+2d+2e)'!O$32),0)</f>
        <v>0</v>
      </c>
      <c r="P178" s="133">
        <f t="shared" si="18"/>
        <v>0</v>
      </c>
    </row>
    <row r="179" spans="2:16" ht="14.25" x14ac:dyDescent="0.15">
      <c r="B179" s="197"/>
      <c r="C179" s="129" t="s">
        <v>196</v>
      </c>
      <c r="D179" s="134">
        <f>ROUND(IF(ISNUMBER('PMS(Table2c+2d+2e)'!D$33),D96*'PMS(Table2c+2d+2e)'!D$33),0)</f>
        <v>0</v>
      </c>
      <c r="E179" s="134">
        <f>ROUND(IF(ISNUMBER('PMS(Table2c+2d+2e)'!E$33),E96*'PMS(Table2c+2d+2e)'!E$33),0)</f>
        <v>0</v>
      </c>
      <c r="F179" s="134">
        <f>ROUND(IF(ISNUMBER('PMS(Table2c+2d+2e)'!F$33),F96*'PMS(Table2c+2d+2e)'!F$33),0)</f>
        <v>0</v>
      </c>
      <c r="G179" s="134">
        <f>ROUND(IF(ISNUMBER('PMS(Table2c+2d+2e)'!G$33),G96*'PMS(Table2c+2d+2e)'!G$33),0)</f>
        <v>0</v>
      </c>
      <c r="H179" s="134">
        <f>ROUND(IF(ISNUMBER('PMS(Table2c+2d+2e)'!H$33),H96*'PMS(Table2c+2d+2e)'!H$33),0)</f>
        <v>0</v>
      </c>
      <c r="I179" s="134">
        <f>ROUND(IF(ISNUMBER('PMS(Table2c+2d+2e)'!I$33),I96*'PMS(Table2c+2d+2e)'!I$33),0)</f>
        <v>0</v>
      </c>
      <c r="J179" s="134">
        <f>ROUND(IF(ISNUMBER('PMS(Table2c+2d+2e)'!J$33),J96*'PMS(Table2c+2d+2e)'!J$33),0)</f>
        <v>0</v>
      </c>
      <c r="K179" s="134">
        <f>ROUND(IF(ISNUMBER('PMS(Table2c+2d+2e)'!K$33),K96*'PMS(Table2c+2d+2e)'!K$33),0)</f>
        <v>0</v>
      </c>
      <c r="L179" s="134">
        <f>ROUND(IF(ISNUMBER('PMS(Table2c+2d+2e)'!L$33),L96*'PMS(Table2c+2d+2e)'!L$33),0)</f>
        <v>0</v>
      </c>
      <c r="M179" s="134">
        <f>ROUND(IF(ISNUMBER('PMS(Table2c+2d+2e)'!M$33),M96*'PMS(Table2c+2d+2e)'!M$33),0)</f>
        <v>0</v>
      </c>
      <c r="N179" s="134">
        <f>ROUND(IF(ISNUMBER('PMS(Table2c+2d+2e)'!N$33),N96*'PMS(Table2c+2d+2e)'!N$33),0)</f>
        <v>0</v>
      </c>
      <c r="O179" s="134">
        <f>ROUND(IF(ISNUMBER('PMS(Table2c+2d+2e)'!O$33),O96*'PMS(Table2c+2d+2e)'!O$33),0)</f>
        <v>0</v>
      </c>
      <c r="P179" s="133">
        <f t="shared" si="18"/>
        <v>0</v>
      </c>
    </row>
    <row r="180" spans="2:16" ht="14.25" x14ac:dyDescent="0.15">
      <c r="B180" s="197"/>
      <c r="C180" s="129" t="s">
        <v>197</v>
      </c>
      <c r="D180" s="134">
        <f>ROUND(IF(ISNUMBER('PMS(Table2c+2d+2e)'!D$34),D97*'PMS(Table2c+2d+2e)'!D$34),0)</f>
        <v>0</v>
      </c>
      <c r="E180" s="134">
        <f>ROUND(IF(ISNUMBER('PMS(Table2c+2d+2e)'!E$34),E97*'PMS(Table2c+2d+2e)'!E$34),0)</f>
        <v>0</v>
      </c>
      <c r="F180" s="134">
        <f>ROUND(IF(ISNUMBER('PMS(Table2c+2d+2e)'!F$34),F97*'PMS(Table2c+2d+2e)'!F$34),0)</f>
        <v>0</v>
      </c>
      <c r="G180" s="134">
        <f>ROUND(IF(ISNUMBER('PMS(Table2c+2d+2e)'!G$34),G97*'PMS(Table2c+2d+2e)'!G$34),0)</f>
        <v>0</v>
      </c>
      <c r="H180" s="134">
        <f>ROUND(IF(ISNUMBER('PMS(Table2c+2d+2e)'!H$34),H97*'PMS(Table2c+2d+2e)'!H$34),0)</f>
        <v>0</v>
      </c>
      <c r="I180" s="134">
        <f>ROUND(IF(ISNUMBER('PMS(Table2c+2d+2e)'!I$34),I97*'PMS(Table2c+2d+2e)'!I$34),0)</f>
        <v>0</v>
      </c>
      <c r="J180" s="134">
        <f>ROUND(IF(ISNUMBER('PMS(Table2c+2d+2e)'!J$34),J97*'PMS(Table2c+2d+2e)'!J$34),0)</f>
        <v>0</v>
      </c>
      <c r="K180" s="134">
        <f>ROUND(IF(ISNUMBER('PMS(Table2c+2d+2e)'!K$34),K97*'PMS(Table2c+2d+2e)'!K$34),0)</f>
        <v>0</v>
      </c>
      <c r="L180" s="134">
        <f>ROUND(IF(ISNUMBER('PMS(Table2c+2d+2e)'!L$34),L97*'PMS(Table2c+2d+2e)'!L$34),0)</f>
        <v>0</v>
      </c>
      <c r="M180" s="134">
        <f>ROUND(IF(ISNUMBER('PMS(Table2c+2d+2e)'!M$34),M97*'PMS(Table2c+2d+2e)'!M$34),0)</f>
        <v>0</v>
      </c>
      <c r="N180" s="134">
        <f>ROUND(IF(ISNUMBER('PMS(Table2c+2d+2e)'!N$34),N97*'PMS(Table2c+2d+2e)'!N$34),0)</f>
        <v>0</v>
      </c>
      <c r="O180" s="134">
        <f>ROUND(IF(ISNUMBER('PMS(Table2c+2d+2e)'!O$34),O97*'PMS(Table2c+2d+2e)'!O$34),0)</f>
        <v>0</v>
      </c>
      <c r="P180" s="133">
        <f t="shared" si="18"/>
        <v>0</v>
      </c>
    </row>
    <row r="181" spans="2:16" ht="14.25" x14ac:dyDescent="0.15">
      <c r="B181" s="197"/>
      <c r="C181" s="129" t="s">
        <v>198</v>
      </c>
      <c r="D181" s="134">
        <f>ROUND(IF(ISNUMBER('PMS(Table2c+2d+2e)'!D$35),D98*'PMS(Table2c+2d+2e)'!D$35),0)</f>
        <v>0</v>
      </c>
      <c r="E181" s="134">
        <f>ROUND(IF(ISNUMBER('PMS(Table2c+2d+2e)'!E$35),E98*'PMS(Table2c+2d+2e)'!E$35),0)</f>
        <v>0</v>
      </c>
      <c r="F181" s="134">
        <f>ROUND(IF(ISNUMBER('PMS(Table2c+2d+2e)'!F$35),F98*'PMS(Table2c+2d+2e)'!F$35),0)</f>
        <v>0</v>
      </c>
      <c r="G181" s="134">
        <f>ROUND(IF(ISNUMBER('PMS(Table2c+2d+2e)'!G$35),G98*'PMS(Table2c+2d+2e)'!G$35),0)</f>
        <v>0</v>
      </c>
      <c r="H181" s="134">
        <f>ROUND(IF(ISNUMBER('PMS(Table2c+2d+2e)'!H$35),H98*'PMS(Table2c+2d+2e)'!H$35),0)</f>
        <v>0</v>
      </c>
      <c r="I181" s="134">
        <f>ROUND(IF(ISNUMBER('PMS(Table2c+2d+2e)'!I$35),I98*'PMS(Table2c+2d+2e)'!I$35),0)</f>
        <v>0</v>
      </c>
      <c r="J181" s="134">
        <f>ROUND(IF(ISNUMBER('PMS(Table2c+2d+2e)'!J$35),J98*'PMS(Table2c+2d+2e)'!J$35),0)</f>
        <v>0</v>
      </c>
      <c r="K181" s="134">
        <f>ROUND(IF(ISNUMBER('PMS(Table2c+2d+2e)'!K$35),K98*'PMS(Table2c+2d+2e)'!K$35),0)</f>
        <v>0</v>
      </c>
      <c r="L181" s="134">
        <f>ROUND(IF(ISNUMBER('PMS(Table2c+2d+2e)'!L$35),L98*'PMS(Table2c+2d+2e)'!L$35),0)</f>
        <v>0</v>
      </c>
      <c r="M181" s="134">
        <f>ROUND(IF(ISNUMBER('PMS(Table2c+2d+2e)'!M$35),M98*'PMS(Table2c+2d+2e)'!M$35),0)</f>
        <v>0</v>
      </c>
      <c r="N181" s="134">
        <f>ROUND(IF(ISNUMBER('PMS(Table2c+2d+2e)'!N$35),N98*'PMS(Table2c+2d+2e)'!N$35),0)</f>
        <v>0</v>
      </c>
      <c r="O181" s="134">
        <f>ROUND(IF(ISNUMBER('PMS(Table2c+2d+2e)'!O$35),O98*'PMS(Table2c+2d+2e)'!O$35),0)</f>
        <v>0</v>
      </c>
      <c r="P181" s="133">
        <f t="shared" si="18"/>
        <v>0</v>
      </c>
    </row>
    <row r="182" spans="2:16" ht="14.25" x14ac:dyDescent="0.15">
      <c r="C182" s="127" t="s">
        <v>205</v>
      </c>
      <c r="D182" s="131">
        <f>+SUM(D170:D181)</f>
        <v>0</v>
      </c>
      <c r="E182" s="131">
        <f t="shared" ref="E182:O182" si="19">+SUM(E170:E181)</f>
        <v>0</v>
      </c>
      <c r="F182" s="131">
        <f t="shared" si="19"/>
        <v>0</v>
      </c>
      <c r="G182" s="131">
        <f t="shared" si="19"/>
        <v>0</v>
      </c>
      <c r="H182" s="131">
        <f t="shared" si="19"/>
        <v>0</v>
      </c>
      <c r="I182" s="131">
        <f t="shared" si="19"/>
        <v>0</v>
      </c>
      <c r="J182" s="131">
        <f t="shared" si="19"/>
        <v>0</v>
      </c>
      <c r="K182" s="131">
        <f t="shared" si="19"/>
        <v>0</v>
      </c>
      <c r="L182" s="131">
        <f t="shared" si="19"/>
        <v>0</v>
      </c>
      <c r="M182" s="131">
        <f t="shared" si="19"/>
        <v>0</v>
      </c>
      <c r="N182" s="131">
        <f t="shared" si="19"/>
        <v>0</v>
      </c>
      <c r="O182" s="131">
        <f t="shared" si="19"/>
        <v>0</v>
      </c>
      <c r="P182" s="133">
        <f>SUM(P170:P181)</f>
        <v>0</v>
      </c>
    </row>
  </sheetData>
  <mergeCells count="20">
    <mergeCell ref="D168:I168"/>
    <mergeCell ref="B170:B181"/>
    <mergeCell ref="D120:I120"/>
    <mergeCell ref="B122:B133"/>
    <mergeCell ref="D136:I136"/>
    <mergeCell ref="B138:B149"/>
    <mergeCell ref="D152:I152"/>
    <mergeCell ref="B154:B165"/>
    <mergeCell ref="B106:B117"/>
    <mergeCell ref="D21:I21"/>
    <mergeCell ref="B23:B34"/>
    <mergeCell ref="D37:I37"/>
    <mergeCell ref="B39:B50"/>
    <mergeCell ref="D53:I53"/>
    <mergeCell ref="B55:B66"/>
    <mergeCell ref="D69:I69"/>
    <mergeCell ref="B71:B82"/>
    <mergeCell ref="D85:I85"/>
    <mergeCell ref="B87:B98"/>
    <mergeCell ref="D104:I104"/>
  </mergeCells>
  <phoneticPr fontId="24"/>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B58B-CB6A-4FAE-BA9D-CC3C0AD3BF83}">
  <sheetPr>
    <tabColor theme="3" tint="0.39997558519241921"/>
  </sheetPr>
  <dimension ref="B1:Q90"/>
  <sheetViews>
    <sheetView workbookViewId="0"/>
  </sheetViews>
  <sheetFormatPr defaultColWidth="8.875" defaultRowHeight="15" x14ac:dyDescent="0.15"/>
  <cols>
    <col min="1" max="2" width="8.875" style="106"/>
    <col min="3" max="3" width="12.625" style="105" customWidth="1"/>
    <col min="4" max="7" width="9" style="105" customWidth="1"/>
    <col min="8" max="14" width="9" style="106" customWidth="1"/>
    <col min="15" max="15" width="12.875" style="106" bestFit="1" customWidth="1"/>
    <col min="16" max="16384" width="8.875" style="106"/>
  </cols>
  <sheetData>
    <row r="1" spans="2:17" x14ac:dyDescent="0.15">
      <c r="B1" s="95" t="s">
        <v>222</v>
      </c>
    </row>
    <row r="2" spans="2:17" x14ac:dyDescent="0.15">
      <c r="E2" s="107"/>
    </row>
    <row r="3" spans="2:17" ht="30" x14ac:dyDescent="0.15">
      <c r="C3" s="96" t="s">
        <v>67</v>
      </c>
      <c r="D3" s="87" t="s">
        <v>69</v>
      </c>
      <c r="E3" s="87" t="s">
        <v>70</v>
      </c>
      <c r="F3" s="88" t="s">
        <v>71</v>
      </c>
      <c r="G3" s="87" t="s">
        <v>68</v>
      </c>
      <c r="H3" s="89" t="s">
        <v>68</v>
      </c>
      <c r="I3" s="89" t="s">
        <v>68</v>
      </c>
      <c r="J3" s="89" t="s">
        <v>68</v>
      </c>
      <c r="K3" s="89" t="s">
        <v>68</v>
      </c>
      <c r="L3" s="89" t="s">
        <v>68</v>
      </c>
      <c r="M3" s="89" t="s">
        <v>68</v>
      </c>
      <c r="N3" s="87" t="s">
        <v>92</v>
      </c>
      <c r="O3" s="87" t="s">
        <v>199</v>
      </c>
    </row>
    <row r="4" spans="2:17" ht="18.600000000000001" customHeight="1" x14ac:dyDescent="0.15">
      <c r="C4" s="97">
        <v>1</v>
      </c>
      <c r="D4" s="92" t="str">
        <f>IF(ISNUMBER('PMS(Table1b)'!D4),ROUND('PMS(Table1b)'!D4*'PMS(Table2c+2d+2e)'!$O$24,0),"fill Table 1b")</f>
        <v>fill Table 1b</v>
      </c>
      <c r="E4" s="92" t="str">
        <f>IF(ISNUMBER('PMS(Table1b)'!E4),ROUND('PMS(Table1b)'!E4*'PMS(Table2c+2d+2e)'!$O$25,0),"fill Table 1b")</f>
        <v>fill Table 1b</v>
      </c>
      <c r="F4" s="92" t="str">
        <f>IF(ISNUMBER('PMS(Table1b)'!F4),ROUND('PMS(Table1b)'!F4*'PMS(Table2c+2d+2e)'!O$26,0),"fill Table 1b")</f>
        <v>fill Table 1b</v>
      </c>
      <c r="G4" s="92" t="str">
        <f>IF(ISNUMBER('PMS(Table1b)'!G4),ROUND('PMS(Table1b)'!G4*'PMS(Table2c+2d+2e)'!O$27,0),"fill Table 1b")</f>
        <v>fill Table 1b</v>
      </c>
      <c r="H4" s="92" t="str">
        <f>IF(ISNUMBER('PMS(Table1b)'!H4),ROUND('PMS(Table1b)'!H4*'PMS(Table2c+2d+2e)'!O$28,0),"fill Table 1b")</f>
        <v>fill Table 1b</v>
      </c>
      <c r="I4" s="92" t="str">
        <f>IF(ISNUMBER('PMS(Table1b)'!I4),ROUND('PMS(Table1b)'!I4*'PMS(Table2c+2d+2e)'!O$29,0),"fill Table 1b")</f>
        <v>fill Table 1b</v>
      </c>
      <c r="J4" s="92" t="str">
        <f>IF(ISNUMBER('PMS(Table1b)'!J4),ROUND('PMS(Table1b)'!J4*'PMS(Table2c+2d+2e)'!O$30,0),"fill Table 1b")</f>
        <v>fill Table 1b</v>
      </c>
      <c r="K4" s="92" t="str">
        <f>IF(ISNUMBER('PMS(Table1b)'!K4),ROUND('PMS(Table1b)'!K4*'PMS(Table2c+2d+2e)'!O$31,0),"fill Table 1b")</f>
        <v>fill Table 1b</v>
      </c>
      <c r="L4" s="92" t="str">
        <f>IF(ISNUMBER('PMS(Table1b)'!L4),ROUND('PMS(Table1b)'!L4*'PMS(Table2c+2d+2e)'!O$32,0),"fill Table 1b")</f>
        <v>fill Table 1b</v>
      </c>
      <c r="M4" s="92" t="str">
        <f>IF(ISNUMBER('PMS(Table1b)'!M4),ROUND('PMS(Table1b)'!M4*'PMS(Table2c+2d+2e)'!O$33,0),"fill Table 1b")</f>
        <v>fill Table 1b</v>
      </c>
      <c r="N4" s="92">
        <f>IF(ISNUMBER('PMS(Table1b)'!N4),ROUND('PMS(Table1b)'!N4*'PMS(Table2c+2d+2e)'!O$34,0),"fill Table 1b")</f>
        <v>0</v>
      </c>
      <c r="O4" s="165">
        <f>SUM(D4:N4)</f>
        <v>0</v>
      </c>
      <c r="P4" s="113"/>
      <c r="Q4" s="113"/>
    </row>
    <row r="5" spans="2:17" ht="18.600000000000001" customHeight="1" x14ac:dyDescent="0.15">
      <c r="C5" s="97">
        <v>2</v>
      </c>
      <c r="D5" s="92" t="str">
        <f>IF(ISNUMBER('PMS(Table1b)'!D5),ROUND('PMS(Table1b)'!D5*'PMS(Table2c+2d+2e)'!$O$24,0),"fill Table 1b")</f>
        <v>fill Table 1b</v>
      </c>
      <c r="E5" s="92" t="str">
        <f>IF(ISNUMBER('PMS(Table1b)'!E5),ROUND('PMS(Table1b)'!E5*'PMS(Table2c+2d+2e)'!$O$25,0),"fill Table 1b")</f>
        <v>fill Table 1b</v>
      </c>
      <c r="F5" s="92" t="str">
        <f>IF(ISNUMBER('PMS(Table1b)'!F5),ROUND('PMS(Table1b)'!F5*'PMS(Table2c+2d+2e)'!O$26,0),"fill Table 1b")</f>
        <v>fill Table 1b</v>
      </c>
      <c r="G5" s="92" t="str">
        <f>IF(ISNUMBER('PMS(Table1b)'!G5),ROUND('PMS(Table1b)'!G5*'PMS(Table2c+2d+2e)'!O$27,0),"fill Table 1b")</f>
        <v>fill Table 1b</v>
      </c>
      <c r="H5" s="92" t="str">
        <f>IF(ISNUMBER('PMS(Table1b)'!H5),ROUND('PMS(Table1b)'!H5*'PMS(Table2c+2d+2e)'!O$28,0),"fill Table 1b")</f>
        <v>fill Table 1b</v>
      </c>
      <c r="I5" s="92" t="str">
        <f>IF(ISNUMBER('PMS(Table1b)'!I5),ROUND('PMS(Table1b)'!I5*'PMS(Table2c+2d+2e)'!O$29,0),"fill Table 1b")</f>
        <v>fill Table 1b</v>
      </c>
      <c r="J5" s="92" t="str">
        <f>IF(ISNUMBER('PMS(Table1b)'!J5),ROUND('PMS(Table1b)'!J5*'PMS(Table2c+2d+2e)'!O$30,0),"fill Table 1b")</f>
        <v>fill Table 1b</v>
      </c>
      <c r="K5" s="92" t="str">
        <f>IF(ISNUMBER('PMS(Table1b)'!K5),ROUND('PMS(Table1b)'!K5*'PMS(Table2c+2d+2e)'!O$31,0),"fill Table 1b")</f>
        <v>fill Table 1b</v>
      </c>
      <c r="L5" s="92" t="str">
        <f>IF(ISNUMBER('PMS(Table1b)'!L5),ROUND('PMS(Table1b)'!L5*'PMS(Table2c+2d+2e)'!O$32,0),"fill Table 1b")</f>
        <v>fill Table 1b</v>
      </c>
      <c r="M5" s="92" t="str">
        <f>IF(ISNUMBER('PMS(Table1b)'!M5),ROUND('PMS(Table1b)'!M5*'PMS(Table2c+2d+2e)'!O$33,0),"fill Table 1b")</f>
        <v>fill Table 1b</v>
      </c>
      <c r="N5" s="92">
        <f>IF(ISNUMBER('PMS(Table1b)'!N5),ROUND('PMS(Table1b)'!N5*'PMS(Table2c+2d+2e)'!O$34,0),"fill Table 1b")</f>
        <v>0</v>
      </c>
      <c r="O5" s="165">
        <f t="shared" ref="O5:O8" si="0">SUM(D5:N5)</f>
        <v>0</v>
      </c>
      <c r="P5" s="113"/>
      <c r="Q5" s="113"/>
    </row>
    <row r="6" spans="2:17" ht="18.600000000000001" customHeight="1" x14ac:dyDescent="0.15">
      <c r="C6" s="97">
        <v>3</v>
      </c>
      <c r="D6" s="92" t="str">
        <f>IF(ISNUMBER('PMS(Table1b)'!D6),ROUND('PMS(Table1b)'!D6*'PMS(Table2c+2d+2e)'!$O$24,0),"fill Table 1b")</f>
        <v>fill Table 1b</v>
      </c>
      <c r="E6" s="92" t="str">
        <f>IF(ISNUMBER('PMS(Table1b)'!E6),ROUND('PMS(Table1b)'!E6*'PMS(Table2c+2d+2e)'!$O$25,0),"fill Table 1b")</f>
        <v>fill Table 1b</v>
      </c>
      <c r="F6" s="92" t="str">
        <f>IF(ISNUMBER('PMS(Table1b)'!F6),ROUND('PMS(Table1b)'!F6*'PMS(Table2c+2d+2e)'!O$26,0),"fill Table 1b")</f>
        <v>fill Table 1b</v>
      </c>
      <c r="G6" s="92" t="str">
        <f>IF(ISNUMBER('PMS(Table1b)'!G6),ROUND('PMS(Table1b)'!G6*'PMS(Table2c+2d+2e)'!O$27,0),"fill Table 1b")</f>
        <v>fill Table 1b</v>
      </c>
      <c r="H6" s="92" t="str">
        <f>IF(ISNUMBER('PMS(Table1b)'!H6),ROUND('PMS(Table1b)'!H6*'PMS(Table2c+2d+2e)'!O$28,0),"fill Table 1b")</f>
        <v>fill Table 1b</v>
      </c>
      <c r="I6" s="92" t="str">
        <f>IF(ISNUMBER('PMS(Table1b)'!I6),ROUND('PMS(Table1b)'!I6*'PMS(Table2c+2d+2e)'!O$29,0),"fill Table 1b")</f>
        <v>fill Table 1b</v>
      </c>
      <c r="J6" s="92" t="str">
        <f>IF(ISNUMBER('PMS(Table1b)'!J6),ROUND('PMS(Table1b)'!J6*'PMS(Table2c+2d+2e)'!O$30,0),"fill Table 1b")</f>
        <v>fill Table 1b</v>
      </c>
      <c r="K6" s="92" t="str">
        <f>IF(ISNUMBER('PMS(Table1b)'!K6),ROUND('PMS(Table1b)'!K6*'PMS(Table2c+2d+2e)'!O$31,0),"fill Table 1b")</f>
        <v>fill Table 1b</v>
      </c>
      <c r="L6" s="92" t="str">
        <f>IF(ISNUMBER('PMS(Table1b)'!L6),ROUND('PMS(Table1b)'!L6*'PMS(Table2c+2d+2e)'!O$32,0),"fill Table 1b")</f>
        <v>fill Table 1b</v>
      </c>
      <c r="M6" s="92" t="str">
        <f>IF(ISNUMBER('PMS(Table1b)'!M6),ROUND('PMS(Table1b)'!M6*'PMS(Table2c+2d+2e)'!O$33,0),"fill Table 1b")</f>
        <v>fill Table 1b</v>
      </c>
      <c r="N6" s="92">
        <f>IF(ISNUMBER('PMS(Table1b)'!N6),ROUND('PMS(Table1b)'!N6*'PMS(Table2c+2d+2e)'!O$34,0),"fill Table 1b")</f>
        <v>0</v>
      </c>
      <c r="O6" s="165">
        <f t="shared" si="0"/>
        <v>0</v>
      </c>
      <c r="P6" s="113"/>
      <c r="Q6" s="113"/>
    </row>
    <row r="7" spans="2:17" ht="18.600000000000001" customHeight="1" x14ac:dyDescent="0.15">
      <c r="C7" s="97">
        <v>4</v>
      </c>
      <c r="D7" s="92" t="str">
        <f>IF(ISNUMBER('PMS(Table1b)'!D7),ROUND('PMS(Table1b)'!D7*'PMS(Table2c+2d+2e)'!$O$24,0),"fill Table 1b")</f>
        <v>fill Table 1b</v>
      </c>
      <c r="E7" s="92" t="str">
        <f>IF(ISNUMBER('PMS(Table1b)'!E7),ROUND('PMS(Table1b)'!E7*'PMS(Table2c+2d+2e)'!$O$25,0),"fill Table 1b")</f>
        <v>fill Table 1b</v>
      </c>
      <c r="F7" s="92" t="str">
        <f>IF(ISNUMBER('PMS(Table1b)'!F7),ROUND('PMS(Table1b)'!F7*'PMS(Table2c+2d+2e)'!O$26,0),"fill Table 1b")</f>
        <v>fill Table 1b</v>
      </c>
      <c r="G7" s="92" t="str">
        <f>IF(ISNUMBER('PMS(Table1b)'!G7),ROUND('PMS(Table1b)'!G7*'PMS(Table2c+2d+2e)'!O$27,0),"fill Table 1b")</f>
        <v>fill Table 1b</v>
      </c>
      <c r="H7" s="92" t="str">
        <f>IF(ISNUMBER('PMS(Table1b)'!H7),ROUND('PMS(Table1b)'!H7*'PMS(Table2c+2d+2e)'!O$28,0),"fill Table 1b")</f>
        <v>fill Table 1b</v>
      </c>
      <c r="I7" s="92" t="str">
        <f>IF(ISNUMBER('PMS(Table1b)'!I7),ROUND('PMS(Table1b)'!I7*'PMS(Table2c+2d+2e)'!O$29,0),"fill Table 1b")</f>
        <v>fill Table 1b</v>
      </c>
      <c r="J7" s="92" t="str">
        <f>IF(ISNUMBER('PMS(Table1b)'!J7),ROUND('PMS(Table1b)'!J7*'PMS(Table2c+2d+2e)'!O$30,0),"fill Table 1b")</f>
        <v>fill Table 1b</v>
      </c>
      <c r="K7" s="92" t="str">
        <f>IF(ISNUMBER('PMS(Table1b)'!K7),ROUND('PMS(Table1b)'!K7*'PMS(Table2c+2d+2e)'!O$31,0),"fill Table 1b")</f>
        <v>fill Table 1b</v>
      </c>
      <c r="L7" s="92" t="str">
        <f>IF(ISNUMBER('PMS(Table1b)'!L7),ROUND('PMS(Table1b)'!L7*'PMS(Table2c+2d+2e)'!O$32,0),"fill Table 1b")</f>
        <v>fill Table 1b</v>
      </c>
      <c r="M7" s="92" t="str">
        <f>IF(ISNUMBER('PMS(Table1b)'!M7),ROUND('PMS(Table1b)'!M7*'PMS(Table2c+2d+2e)'!O$33,0),"fill Table 1b")</f>
        <v>fill Table 1b</v>
      </c>
      <c r="N7" s="92">
        <f>IF(ISNUMBER('PMS(Table1b)'!N7),ROUND('PMS(Table1b)'!N7*'PMS(Table2c+2d+2e)'!O$34,0),"fill Table 1b")</f>
        <v>0</v>
      </c>
      <c r="O7" s="165">
        <f t="shared" si="0"/>
        <v>0</v>
      </c>
      <c r="P7" s="113"/>
      <c r="Q7" s="113"/>
    </row>
    <row r="8" spans="2:17" ht="18.600000000000001" customHeight="1" x14ac:dyDescent="0.15">
      <c r="C8" s="97">
        <v>5</v>
      </c>
      <c r="D8" s="92" t="str">
        <f>IF(ISNUMBER('PMS(Table1b)'!D8),ROUND('PMS(Table1b)'!D8*'PMS(Table2c+2d+2e)'!$O$24,0),"fill Table 1b")</f>
        <v>fill Table 1b</v>
      </c>
      <c r="E8" s="92" t="str">
        <f>IF(ISNUMBER('PMS(Table1b)'!E8),ROUND('PMS(Table1b)'!E8*'PMS(Table2c+2d+2e)'!$O$25,0),"fill Table 1b")</f>
        <v>fill Table 1b</v>
      </c>
      <c r="F8" s="92" t="str">
        <f>IF(ISNUMBER('PMS(Table1b)'!F8),ROUND('PMS(Table1b)'!F8*'PMS(Table2c+2d+2e)'!O$26,0),"fill Table 1b")</f>
        <v>fill Table 1b</v>
      </c>
      <c r="G8" s="92" t="str">
        <f>IF(ISNUMBER('PMS(Table1b)'!G8),ROUND('PMS(Table1b)'!G8*'PMS(Table2c+2d+2e)'!O$27,0),"fill Table 1b")</f>
        <v>fill Table 1b</v>
      </c>
      <c r="H8" s="92" t="str">
        <f>IF(ISNUMBER('PMS(Table1b)'!H8),ROUND('PMS(Table1b)'!H8*'PMS(Table2c+2d+2e)'!O$28,0),"fill Table 1b")</f>
        <v>fill Table 1b</v>
      </c>
      <c r="I8" s="92" t="str">
        <f>IF(ISNUMBER('PMS(Table1b)'!I8),ROUND('PMS(Table1b)'!I8*'PMS(Table2c+2d+2e)'!O$29,0),"fill Table 1b")</f>
        <v>fill Table 1b</v>
      </c>
      <c r="J8" s="92" t="str">
        <f>IF(ISNUMBER('PMS(Table1b)'!J8),ROUND('PMS(Table1b)'!J8*'PMS(Table2c+2d+2e)'!O$30,0),"fill Table 1b")</f>
        <v>fill Table 1b</v>
      </c>
      <c r="K8" s="92" t="str">
        <f>IF(ISNUMBER('PMS(Table1b)'!K8),ROUND('PMS(Table1b)'!K8*'PMS(Table2c+2d+2e)'!O$31,0),"fill Table 1b")</f>
        <v>fill Table 1b</v>
      </c>
      <c r="L8" s="92" t="str">
        <f>IF(ISNUMBER('PMS(Table1b)'!L8),ROUND('PMS(Table1b)'!L8*'PMS(Table2c+2d+2e)'!O$32,0),"fill Table 1b")</f>
        <v>fill Table 1b</v>
      </c>
      <c r="M8" s="92" t="str">
        <f>IF(ISNUMBER('PMS(Table1b)'!M8),ROUND('PMS(Table1b)'!M8*'PMS(Table2c+2d+2e)'!O$33,0),"fill Table 1b")</f>
        <v>fill Table 1b</v>
      </c>
      <c r="N8" s="92">
        <f>IF(ISNUMBER('PMS(Table1b)'!N8),ROUND('PMS(Table1b)'!N8*'PMS(Table2c+2d+2e)'!O$34,0),"fill Table 1b")</f>
        <v>0</v>
      </c>
      <c r="O8" s="165">
        <f t="shared" si="0"/>
        <v>0</v>
      </c>
      <c r="P8" s="113"/>
      <c r="Q8" s="113"/>
    </row>
    <row r="9" spans="2:17" ht="22.9" customHeight="1" x14ac:dyDescent="0.15"/>
    <row r="10" spans="2:17" x14ac:dyDescent="0.15">
      <c r="B10" s="95" t="s">
        <v>223</v>
      </c>
    </row>
    <row r="12" spans="2:17" x14ac:dyDescent="0.15">
      <c r="B12" s="166" t="s">
        <v>74</v>
      </c>
      <c r="D12" s="198" t="s">
        <v>177</v>
      </c>
      <c r="E12" s="198"/>
      <c r="F12" s="198"/>
      <c r="G12" s="198"/>
      <c r="H12" s="198"/>
      <c r="I12" s="198"/>
      <c r="J12" s="105"/>
    </row>
    <row r="13" spans="2:17" ht="30" x14ac:dyDescent="0.15">
      <c r="C13" s="89"/>
      <c r="D13" s="87" t="s">
        <v>69</v>
      </c>
      <c r="E13" s="87" t="s">
        <v>70</v>
      </c>
      <c r="F13" s="88" t="s">
        <v>71</v>
      </c>
      <c r="G13" s="87" t="s">
        <v>68</v>
      </c>
      <c r="H13" s="89" t="s">
        <v>68</v>
      </c>
      <c r="I13" s="89" t="s">
        <v>68</v>
      </c>
      <c r="J13" s="89" t="s">
        <v>68</v>
      </c>
      <c r="K13" s="89" t="s">
        <v>68</v>
      </c>
      <c r="L13" s="89" t="s">
        <v>68</v>
      </c>
      <c r="M13" s="89" t="s">
        <v>68</v>
      </c>
      <c r="N13" s="87" t="s">
        <v>92</v>
      </c>
      <c r="O13" s="90" t="s">
        <v>76</v>
      </c>
      <c r="P13" s="89" t="s">
        <v>205</v>
      </c>
    </row>
    <row r="14" spans="2:17" ht="30" x14ac:dyDescent="0.15">
      <c r="B14" s="197" t="s">
        <v>176</v>
      </c>
      <c r="C14" s="87" t="s">
        <v>69</v>
      </c>
      <c r="D14" s="167" t="str">
        <f>IF(ISNUMBER('PMS(Table2c+2d+2e)'!D$24),IF(ISNUMBER('PMS(Table1b)'!D14), ROUND('PMS(Table1b)'!D14*'PMS(Table2c+2d+2e)'!D$24,0),"fill Table 1b"),"NA")</f>
        <v>fill Table 1b</v>
      </c>
      <c r="E14" s="167" t="str">
        <f>IF(ISNUMBER('PMS(Table2c+2d+2e)'!E$24),IF(ISNUMBER('PMS(Table1b)'!E14), ROUND('PMS(Table1b)'!E14*'PMS(Table2c+2d+2e)'!E$24,0),"fill Table 1b"),"NA")</f>
        <v>NA</v>
      </c>
      <c r="F14" s="167" t="str">
        <f>IF(ISNUMBER('PMS(Table2c+2d+2e)'!F$24),IF(ISNUMBER('PMS(Table1b)'!F14), ROUND('PMS(Table1b)'!F14*'PMS(Table2c+2d+2e)'!F$24,0),"fill Table 1b"),"NA")</f>
        <v>fill Table 1b</v>
      </c>
      <c r="G14" s="167" t="str">
        <f>IF(ISNUMBER('PMS(Table2c+2d+2e)'!G$24),IF(ISNUMBER('PMS(Table1b)'!G14), ROUND('PMS(Table1b)'!G14*'PMS(Table2c+2d+2e)'!G$24,0),"fill Table 1b"),"NA")</f>
        <v>fill Table 1b</v>
      </c>
      <c r="H14" s="167" t="str">
        <f>IF(ISNUMBER('PMS(Table2c+2d+2e)'!H$24),IF(ISNUMBER('PMS(Table1b)'!H14), ROUND('PMS(Table1b)'!H14*'PMS(Table2c+2d+2e)'!H$24,0),"fill Table 1b"),"NA")</f>
        <v>fill Table 1b</v>
      </c>
      <c r="I14" s="167" t="str">
        <f>IF(ISNUMBER('PMS(Table2c+2d+2e)'!I$24),IF(ISNUMBER('PMS(Table1b)'!I14), ROUND('PMS(Table1b)'!I14*'PMS(Table2c+2d+2e)'!I$24,0),"fill Table 1b"),"NA")</f>
        <v>fill Table 1b</v>
      </c>
      <c r="J14" s="167" t="str">
        <f>IF(ISNUMBER('PMS(Table2c+2d+2e)'!J$24),IF(ISNUMBER('PMS(Table1b)'!J14), ROUND('PMS(Table1b)'!J14*'PMS(Table2c+2d+2e)'!J$24,0),"fill Table 1b"),"NA")</f>
        <v>NA</v>
      </c>
      <c r="K14" s="167" t="str">
        <f>IF(ISNUMBER('PMS(Table2c+2d+2e)'!K$24),IF(ISNUMBER('PMS(Table1b)'!K14), ROUND('PMS(Table1b)'!K14*'PMS(Table2c+2d+2e)'!K$24,0),"fill Table 1b"),"NA")</f>
        <v>fill Table 1b</v>
      </c>
      <c r="L14" s="167" t="str">
        <f>IF(ISNUMBER('PMS(Table2c+2d+2e)'!L$24),IF(ISNUMBER('PMS(Table1b)'!L14), ROUND('PMS(Table1b)'!L14*'PMS(Table2c+2d+2e)'!L$24,0),"fill Table 1b"),"NA")</f>
        <v>fill Table 1b</v>
      </c>
      <c r="M14" s="167" t="str">
        <f>IF(ISNUMBER('PMS(Table2c+2d+2e)'!M$24),IF(ISNUMBER('PMS(Table1b)'!M14), ROUND('PMS(Table1b)'!M14*'PMS(Table2c+2d+2e)'!M$24,0),"fill Table 1b"),"NA")</f>
        <v>NA</v>
      </c>
      <c r="N14" s="167" t="str">
        <f>IF(ISNUMBER('PMS(Table2c+2d+2e)'!N$24),IF(ISNUMBER('PMS(Table1b)'!N14), ROUND('PMS(Table1b)'!N14*'PMS(Table2c+2d+2e)'!N$24,0),"fill Table 1b"),"NA")</f>
        <v>NA</v>
      </c>
      <c r="O14" s="167" t="str">
        <f>IF(ISNUMBER('PMS(Table2c+2d+2e)'!O$24),IF(ISNUMBER('PMS(Table1b)'!O14), ROUND('PMS(Table1b)'!O14*'PMS(Table2c+2d+2e)'!O$24,0),"fill Table 1b"),"NA")</f>
        <v>fill Table 1b</v>
      </c>
      <c r="P14" s="168">
        <f>SUMIF(D14:O14,"&gt;0",D14:O14)</f>
        <v>0</v>
      </c>
    </row>
    <row r="15" spans="2:17" ht="30" x14ac:dyDescent="0.15">
      <c r="B15" s="197"/>
      <c r="C15" s="87" t="s">
        <v>70</v>
      </c>
      <c r="D15" s="167" t="str">
        <f>IF(ISNUMBER('PMS(Table2c+2d+2e)'!D$25),IF(ISNUMBER('PMS(Table1b)'!D15), ROUND('PMS(Table1b)'!D15*'PMS(Table2c+2d+2e)'!D$25,0),"fill Table 1b"),"NA")</f>
        <v>fill Table 1b</v>
      </c>
      <c r="E15" s="167" t="str">
        <f>IF(ISNUMBER('PMS(Table2c+2d+2e)'!E$25),IF(ISNUMBER('PMS(Table1b)'!E15), ROUND('PMS(Table1b)'!E15*'PMS(Table2c+2d+2e)'!E$25,0),"fill Table 1b"),"NA")</f>
        <v>fill Table 1b</v>
      </c>
      <c r="F15" s="167" t="str">
        <f>IF(ISNUMBER('PMS(Table2c+2d+2e)'!F$25),IF(ISNUMBER('PMS(Table1b)'!F15), ROUND('PMS(Table1b)'!F15*'PMS(Table2c+2d+2e)'!F$25,0),"fill Table 1b"),"NA")</f>
        <v>fill Table 1b</v>
      </c>
      <c r="G15" s="167" t="str">
        <f>IF(ISNUMBER('PMS(Table2c+2d+2e)'!G$25),IF(ISNUMBER('PMS(Table1b)'!G15), ROUND('PMS(Table1b)'!G15*'PMS(Table2c+2d+2e)'!G$25,0),"fill Table 1b"),"NA")</f>
        <v>fill Table 1b</v>
      </c>
      <c r="H15" s="167" t="str">
        <f>IF(ISNUMBER('PMS(Table2c+2d+2e)'!H$25),IF(ISNUMBER('PMS(Table1b)'!H15), ROUND('PMS(Table1b)'!H15*'PMS(Table2c+2d+2e)'!H$25,0),"fill Table 1b"),"NA")</f>
        <v>fill Table 1b</v>
      </c>
      <c r="I15" s="167" t="str">
        <f>IF(ISNUMBER('PMS(Table2c+2d+2e)'!I$25),IF(ISNUMBER('PMS(Table1b)'!I15), ROUND('PMS(Table1b)'!I15*'PMS(Table2c+2d+2e)'!I$25,0),"fill Table 1b"),"NA")</f>
        <v>fill Table 1b</v>
      </c>
      <c r="J15" s="167" t="str">
        <f>IF(ISNUMBER('PMS(Table2c+2d+2e)'!J$25),IF(ISNUMBER('PMS(Table1b)'!J15), ROUND('PMS(Table1b)'!J15*'PMS(Table2c+2d+2e)'!J$25,0),"fill Table 1b"),"NA")</f>
        <v>fill Table 1b</v>
      </c>
      <c r="K15" s="167" t="str">
        <f>IF(ISNUMBER('PMS(Table2c+2d+2e)'!K$25),IF(ISNUMBER('PMS(Table1b)'!K15), ROUND('PMS(Table1b)'!K15*'PMS(Table2c+2d+2e)'!K$25,0),"fill Table 1b"),"NA")</f>
        <v>fill Table 1b</v>
      </c>
      <c r="L15" s="167" t="str">
        <f>IF(ISNUMBER('PMS(Table2c+2d+2e)'!L$25),IF(ISNUMBER('PMS(Table1b)'!L15), ROUND('PMS(Table1b)'!L15*'PMS(Table2c+2d+2e)'!L$25,0),"fill Table 1b"),"NA")</f>
        <v>fill Table 1b</v>
      </c>
      <c r="M15" s="167" t="str">
        <f>IF(ISNUMBER('PMS(Table2c+2d+2e)'!M$25),IF(ISNUMBER('PMS(Table1b)'!M15), ROUND('PMS(Table1b)'!M15*'PMS(Table2c+2d+2e)'!M$25,0),"fill Table 1b"),"NA")</f>
        <v>NA</v>
      </c>
      <c r="N15" s="167" t="str">
        <f>IF(ISNUMBER('PMS(Table2c+2d+2e)'!N$25),IF(ISNUMBER('PMS(Table1b)'!N15), ROUND('PMS(Table1b)'!N15*'PMS(Table2c+2d+2e)'!N$25,0),"fill Table 1b"),"NA")</f>
        <v>NA</v>
      </c>
      <c r="O15" s="167" t="str">
        <f>IF(ISNUMBER('PMS(Table2c+2d+2e)'!O$25),IF(ISNUMBER('PMS(Table1b)'!O15), ROUND('PMS(Table1b)'!O15*'PMS(Table2c+2d+2e)'!O$25,0),"fill Table 1b"),"NA")</f>
        <v>fill Table 1b</v>
      </c>
      <c r="P15" s="168">
        <f t="shared" ref="P15:P25" si="1">SUMIF(D15:O15,"&gt;0",D15:O15)</f>
        <v>0</v>
      </c>
    </row>
    <row r="16" spans="2:17" ht="30" x14ac:dyDescent="0.15">
      <c r="B16" s="197"/>
      <c r="C16" s="88" t="s">
        <v>71</v>
      </c>
      <c r="D16" s="167" t="str">
        <f>IF(ISNUMBER('PMS(Table2c+2d+2e)'!D$26),IF(ISNUMBER('PMS(Table1b)'!D16), ROUND('PMS(Table1b)'!D16*'PMS(Table2c+2d+2e)'!D$26,0),"fill Table 1b"),"NA")</f>
        <v>NA</v>
      </c>
      <c r="E16" s="167" t="str">
        <f>IF(ISNUMBER('PMS(Table2c+2d+2e)'!E$26),IF(ISNUMBER('PMS(Table1b)'!E16), ROUND('PMS(Table1b)'!E16*'PMS(Table2c+2d+2e)'!E$26,0),"fill Table 1b"),"NA")</f>
        <v>NA</v>
      </c>
      <c r="F16" s="167" t="str">
        <f>IF(ISNUMBER('PMS(Table2c+2d+2e)'!F$26),IF(ISNUMBER('PMS(Table1b)'!F16), ROUND('PMS(Table1b)'!F16*'PMS(Table2c+2d+2e)'!F$26,0),"fill Table 1b"),"NA")</f>
        <v>fill Table 1b</v>
      </c>
      <c r="G16" s="167" t="str">
        <f>IF(ISNUMBER('PMS(Table2c+2d+2e)'!G$26),IF(ISNUMBER('PMS(Table1b)'!G16), ROUND('PMS(Table1b)'!G16*'PMS(Table2c+2d+2e)'!G$26,0),"fill Table 1b"),"NA")</f>
        <v>fill Table 1b</v>
      </c>
      <c r="H16" s="167" t="str">
        <f>IF(ISNUMBER('PMS(Table2c+2d+2e)'!H$26),IF(ISNUMBER('PMS(Table1b)'!H16), ROUND('PMS(Table1b)'!H16*'PMS(Table2c+2d+2e)'!H$26,0),"fill Table 1b"),"NA")</f>
        <v>fill Table 1b</v>
      </c>
      <c r="I16" s="167" t="str">
        <f>IF(ISNUMBER('PMS(Table2c+2d+2e)'!I$26),IF(ISNUMBER('PMS(Table1b)'!I16), ROUND('PMS(Table1b)'!I16*'PMS(Table2c+2d+2e)'!I$26,0),"fill Table 1b"),"NA")</f>
        <v>NA</v>
      </c>
      <c r="J16" s="167" t="str">
        <f>IF(ISNUMBER('PMS(Table2c+2d+2e)'!J$26),IF(ISNUMBER('PMS(Table1b)'!J16), ROUND('PMS(Table1b)'!J16*'PMS(Table2c+2d+2e)'!J$26,0),"fill Table 1b"),"NA")</f>
        <v>NA</v>
      </c>
      <c r="K16" s="167" t="str">
        <f>IF(ISNUMBER('PMS(Table2c+2d+2e)'!K$26),IF(ISNUMBER('PMS(Table1b)'!K16), ROUND('PMS(Table1b)'!K16*'PMS(Table2c+2d+2e)'!K$26,0),"fill Table 1b"),"NA")</f>
        <v>fill Table 1b</v>
      </c>
      <c r="L16" s="167" t="str">
        <f>IF(ISNUMBER('PMS(Table2c+2d+2e)'!L$26),IF(ISNUMBER('PMS(Table1b)'!L16), ROUND('PMS(Table1b)'!L16*'PMS(Table2c+2d+2e)'!L$26,0),"fill Table 1b"),"NA")</f>
        <v>fill Table 1b</v>
      </c>
      <c r="M16" s="167" t="str">
        <f>IF(ISNUMBER('PMS(Table2c+2d+2e)'!M$26),IF(ISNUMBER('PMS(Table1b)'!M16), ROUND('PMS(Table1b)'!M16*'PMS(Table2c+2d+2e)'!M$26,0),"fill Table 1b"),"NA")</f>
        <v>NA</v>
      </c>
      <c r="N16" s="167" t="str">
        <f>IF(ISNUMBER('PMS(Table2c+2d+2e)'!N$26),IF(ISNUMBER('PMS(Table1b)'!N16), ROUND('PMS(Table1b)'!N16*'PMS(Table2c+2d+2e)'!N$26,0),"fill Table 1b"),"NA")</f>
        <v>NA</v>
      </c>
      <c r="O16" s="167" t="str">
        <f>IF(ISNUMBER('PMS(Table2c+2d+2e)'!O$26),IF(ISNUMBER('PMS(Table1b)'!O16), ROUND('PMS(Table1b)'!O16*'PMS(Table2c+2d+2e)'!O$26,0),"fill Table 1b"),"NA")</f>
        <v>fill Table 1b</v>
      </c>
      <c r="P16" s="168">
        <f t="shared" si="1"/>
        <v>0</v>
      </c>
    </row>
    <row r="17" spans="2:16" ht="30" x14ac:dyDescent="0.15">
      <c r="B17" s="197"/>
      <c r="C17" s="87" t="s">
        <v>72</v>
      </c>
      <c r="D17" s="167" t="str">
        <f>IF(ISNUMBER('PMS(Table2c+2d+2e)'!D$27),IF(ISNUMBER('PMS(Table1b)'!D17), ROUND('PMS(Table1b)'!D17*'PMS(Table2c+2d+2e)'!D$27,0),"fill Table 1b"),"NA")</f>
        <v>NA</v>
      </c>
      <c r="E17" s="167" t="str">
        <f>IF(ISNUMBER('PMS(Table2c+2d+2e)'!E$27),IF(ISNUMBER('PMS(Table1b)'!E17), ROUND('PMS(Table1b)'!E17*'PMS(Table2c+2d+2e)'!E$27,0),"fill Table 1b"),"NA")</f>
        <v>NA</v>
      </c>
      <c r="F17" s="167" t="str">
        <f>IF(ISNUMBER('PMS(Table2c+2d+2e)'!F$27),IF(ISNUMBER('PMS(Table1b)'!F17), ROUND('PMS(Table1b)'!F17*'PMS(Table2c+2d+2e)'!F$27,0),"fill Table 1b"),"NA")</f>
        <v>NA</v>
      </c>
      <c r="G17" s="167" t="str">
        <f>IF(ISNUMBER('PMS(Table2c+2d+2e)'!G$27),IF(ISNUMBER('PMS(Table1b)'!G17), ROUND('PMS(Table1b)'!G17*'PMS(Table2c+2d+2e)'!G$27,0),"fill Table 1b"),"NA")</f>
        <v>fill Table 1b</v>
      </c>
      <c r="H17" s="167" t="str">
        <f>IF(ISNUMBER('PMS(Table2c+2d+2e)'!H$27),IF(ISNUMBER('PMS(Table1b)'!H17), ROUND('PMS(Table1b)'!H17*'PMS(Table2c+2d+2e)'!H$27,0),"fill Table 1b"),"NA")</f>
        <v>fill Table 1b</v>
      </c>
      <c r="I17" s="167" t="str">
        <f>IF(ISNUMBER('PMS(Table2c+2d+2e)'!I$27),IF(ISNUMBER('PMS(Table1b)'!I17), ROUND('PMS(Table1b)'!I17*'PMS(Table2c+2d+2e)'!I$27,0),"fill Table 1b"),"NA")</f>
        <v>NA</v>
      </c>
      <c r="J17" s="167" t="str">
        <f>IF(ISNUMBER('PMS(Table2c+2d+2e)'!J$27),IF(ISNUMBER('PMS(Table1b)'!J17), ROUND('PMS(Table1b)'!J17*'PMS(Table2c+2d+2e)'!J$27,0),"fill Table 1b"),"NA")</f>
        <v>NA</v>
      </c>
      <c r="K17" s="167" t="str">
        <f>IF(ISNUMBER('PMS(Table2c+2d+2e)'!K$27),IF(ISNUMBER('PMS(Table1b)'!K17), ROUND('PMS(Table1b)'!K17*'PMS(Table2c+2d+2e)'!K$27,0),"fill Table 1b"),"NA")</f>
        <v>fill Table 1b</v>
      </c>
      <c r="L17" s="167" t="str">
        <f>IF(ISNUMBER('PMS(Table2c+2d+2e)'!L$27),IF(ISNUMBER('PMS(Table1b)'!L17), ROUND('PMS(Table1b)'!L17*'PMS(Table2c+2d+2e)'!L$27,0),"fill Table 1b"),"NA")</f>
        <v>fill Table 1b</v>
      </c>
      <c r="M17" s="167" t="str">
        <f>IF(ISNUMBER('PMS(Table2c+2d+2e)'!M$27),IF(ISNUMBER('PMS(Table1b)'!M17), ROUND('PMS(Table1b)'!M17*'PMS(Table2c+2d+2e)'!M$27,0),"fill Table 1b"),"NA")</f>
        <v>NA</v>
      </c>
      <c r="N17" s="167" t="str">
        <f>IF(ISNUMBER('PMS(Table2c+2d+2e)'!N$27),IF(ISNUMBER('PMS(Table1b)'!N17), ROUND('PMS(Table1b)'!N17*'PMS(Table2c+2d+2e)'!N$27,0),"fill Table 1b"),"NA")</f>
        <v>NA</v>
      </c>
      <c r="O17" s="167" t="str">
        <f>IF(ISNUMBER('PMS(Table2c+2d+2e)'!O$27),IF(ISNUMBER('PMS(Table1b)'!O17), ROUND('PMS(Table1b)'!O17*'PMS(Table2c+2d+2e)'!O$27,0),"fill Table 1b"),"NA")</f>
        <v>fill Table 1b</v>
      </c>
      <c r="P17" s="168">
        <f t="shared" si="1"/>
        <v>0</v>
      </c>
    </row>
    <row r="18" spans="2:16" ht="30" x14ac:dyDescent="0.15">
      <c r="B18" s="197"/>
      <c r="C18" s="89" t="s">
        <v>68</v>
      </c>
      <c r="D18" s="167" t="str">
        <f>IF(ISNUMBER('PMS(Table2c+2d+2e)'!D$28),IF(ISNUMBER('PMS(Table1b)'!D18), ROUND('PMS(Table1b)'!D18*'PMS(Table2c+2d+2e)'!D$28,0),"fill Table 1b"),"NA")</f>
        <v>NA</v>
      </c>
      <c r="E18" s="167" t="str">
        <f>IF(ISNUMBER('PMS(Table2c+2d+2e)'!E$28),IF(ISNUMBER('PMS(Table1b)'!E18), ROUND('PMS(Table1b)'!E18*'PMS(Table2c+2d+2e)'!E$28,0),"fill Table 1b"),"NA")</f>
        <v>NA</v>
      </c>
      <c r="F18" s="167" t="str">
        <f>IF(ISNUMBER('PMS(Table2c+2d+2e)'!F$28),IF(ISNUMBER('PMS(Table1b)'!F18), ROUND('PMS(Table1b)'!F18*'PMS(Table2c+2d+2e)'!F$28,0),"fill Table 1b"),"NA")</f>
        <v>NA</v>
      </c>
      <c r="G18" s="167" t="str">
        <f>IF(ISNUMBER('PMS(Table2c+2d+2e)'!G$28),IF(ISNUMBER('PMS(Table1b)'!G18), ROUND('PMS(Table1b)'!G18*'PMS(Table2c+2d+2e)'!G$28,0),"fill Table 1b"),"NA")</f>
        <v>NA</v>
      </c>
      <c r="H18" s="167" t="str">
        <f>IF(ISNUMBER('PMS(Table2c+2d+2e)'!H$28),IF(ISNUMBER('PMS(Table1b)'!H18), ROUND('PMS(Table1b)'!H18*'PMS(Table2c+2d+2e)'!H$28,0),"fill Table 1b"),"NA")</f>
        <v>fill Table 1b</v>
      </c>
      <c r="I18" s="167" t="str">
        <f>IF(ISNUMBER('PMS(Table2c+2d+2e)'!I$28),IF(ISNUMBER('PMS(Table1b)'!I18), ROUND('PMS(Table1b)'!I18*'PMS(Table2c+2d+2e)'!I$28,0),"fill Table 1b"),"NA")</f>
        <v>NA</v>
      </c>
      <c r="J18" s="167" t="str">
        <f>IF(ISNUMBER('PMS(Table2c+2d+2e)'!J$28),IF(ISNUMBER('PMS(Table1b)'!J18), ROUND('PMS(Table1b)'!J18*'PMS(Table2c+2d+2e)'!J$28,0),"fill Table 1b"),"NA")</f>
        <v>NA</v>
      </c>
      <c r="K18" s="167" t="str">
        <f>IF(ISNUMBER('PMS(Table2c+2d+2e)'!K$28),IF(ISNUMBER('PMS(Table1b)'!K18), ROUND('PMS(Table1b)'!K18*'PMS(Table2c+2d+2e)'!K$28,0),"fill Table 1b"),"NA")</f>
        <v>NA</v>
      </c>
      <c r="L18" s="167" t="str">
        <f>IF(ISNUMBER('PMS(Table2c+2d+2e)'!L$28),IF(ISNUMBER('PMS(Table1b)'!L18), ROUND('PMS(Table1b)'!L18*'PMS(Table2c+2d+2e)'!L$28,0),"fill Table 1b"),"NA")</f>
        <v>NA</v>
      </c>
      <c r="M18" s="167" t="str">
        <f>IF(ISNUMBER('PMS(Table2c+2d+2e)'!M$28),IF(ISNUMBER('PMS(Table1b)'!M18), ROUND('PMS(Table1b)'!M18*'PMS(Table2c+2d+2e)'!M$28,0),"fill Table 1b"),"NA")</f>
        <v>NA</v>
      </c>
      <c r="N18" s="167" t="str">
        <f>IF(ISNUMBER('PMS(Table2c+2d+2e)'!N$28),IF(ISNUMBER('PMS(Table1b)'!N18), ROUND('PMS(Table1b)'!N18*'PMS(Table2c+2d+2e)'!N$28,0),"fill Table 1b"),"NA")</f>
        <v>NA</v>
      </c>
      <c r="O18" s="167" t="str">
        <f>IF(ISNUMBER('PMS(Table2c+2d+2e)'!O$28),IF(ISNUMBER('PMS(Table1b)'!O18), ROUND('PMS(Table1b)'!O18*'PMS(Table2c+2d+2e)'!O$28,0),"fill Table 1b"),"NA")</f>
        <v>fill Table 1b</v>
      </c>
      <c r="P18" s="168">
        <f t="shared" si="1"/>
        <v>0</v>
      </c>
    </row>
    <row r="19" spans="2:16" ht="30" x14ac:dyDescent="0.15">
      <c r="B19" s="197"/>
      <c r="C19" s="89" t="s">
        <v>68</v>
      </c>
      <c r="D19" s="167" t="str">
        <f>IF(ISNUMBER('PMS(Table2c+2d+2e)'!D$29),IF(ISNUMBER('PMS(Table1b)'!D19), ROUND('PMS(Table1b)'!D19*'PMS(Table2c+2d+2e)'!D$29,0),"fill Table 1b"),"NA")</f>
        <v>NA</v>
      </c>
      <c r="E19" s="167" t="str">
        <f>IF(ISNUMBER('PMS(Table2c+2d+2e)'!E$29),IF(ISNUMBER('PMS(Table1b)'!E19), ROUND('PMS(Table1b)'!E19*'PMS(Table2c+2d+2e)'!E$29,0),"fill Table 1b"),"NA")</f>
        <v>NA</v>
      </c>
      <c r="F19" s="167" t="str">
        <f>IF(ISNUMBER('PMS(Table2c+2d+2e)'!F$29),IF(ISNUMBER('PMS(Table1b)'!F19), ROUND('PMS(Table1b)'!F19*'PMS(Table2c+2d+2e)'!F$29,0),"fill Table 1b"),"NA")</f>
        <v>fill Table 1b</v>
      </c>
      <c r="G19" s="167" t="str">
        <f>IF(ISNUMBER('PMS(Table2c+2d+2e)'!G$29),IF(ISNUMBER('PMS(Table1b)'!G19), ROUND('PMS(Table1b)'!G19*'PMS(Table2c+2d+2e)'!G$29,0),"fill Table 1b"),"NA")</f>
        <v>fill Table 1b</v>
      </c>
      <c r="H19" s="167" t="str">
        <f>IF(ISNUMBER('PMS(Table2c+2d+2e)'!H$29),IF(ISNUMBER('PMS(Table1b)'!H19), ROUND('PMS(Table1b)'!H19*'PMS(Table2c+2d+2e)'!H$29,0),"fill Table 1b"),"NA")</f>
        <v>fill Table 1b</v>
      </c>
      <c r="I19" s="167" t="str">
        <f>IF(ISNUMBER('PMS(Table2c+2d+2e)'!I$29),IF(ISNUMBER('PMS(Table1b)'!I19), ROUND('PMS(Table1b)'!I19*'PMS(Table2c+2d+2e)'!I$29,0),"fill Table 1b"),"NA")</f>
        <v>fill Table 1b</v>
      </c>
      <c r="J19" s="167" t="str">
        <f>IF(ISNUMBER('PMS(Table2c+2d+2e)'!J$29),IF(ISNUMBER('PMS(Table1b)'!J19), ROUND('PMS(Table1b)'!J19*'PMS(Table2c+2d+2e)'!J$29,0),"fill Table 1b"),"NA")</f>
        <v>NA</v>
      </c>
      <c r="K19" s="167" t="str">
        <f>IF(ISNUMBER('PMS(Table2c+2d+2e)'!K$29),IF(ISNUMBER('PMS(Table1b)'!K19), ROUND('PMS(Table1b)'!K19*'PMS(Table2c+2d+2e)'!K$29,0),"fill Table 1b"),"NA")</f>
        <v>fill Table 1b</v>
      </c>
      <c r="L19" s="167" t="str">
        <f>IF(ISNUMBER('PMS(Table2c+2d+2e)'!L$29),IF(ISNUMBER('PMS(Table1b)'!L19), ROUND('PMS(Table1b)'!L19*'PMS(Table2c+2d+2e)'!L$29,0),"fill Table 1b"),"NA")</f>
        <v>fill Table 1b</v>
      </c>
      <c r="M19" s="167" t="str">
        <f>IF(ISNUMBER('PMS(Table2c+2d+2e)'!M$29),IF(ISNUMBER('PMS(Table1b)'!M19), ROUND('PMS(Table1b)'!M19*'PMS(Table2c+2d+2e)'!M$29,0),"fill Table 1b"),"NA")</f>
        <v>NA</v>
      </c>
      <c r="N19" s="167" t="str">
        <f>IF(ISNUMBER('PMS(Table2c+2d+2e)'!N$29),IF(ISNUMBER('PMS(Table1b)'!N19), ROUND('PMS(Table1b)'!N19*'PMS(Table2c+2d+2e)'!N$29,0),"fill Table 1b"),"NA")</f>
        <v>NA</v>
      </c>
      <c r="O19" s="167" t="str">
        <f>IF(ISNUMBER('PMS(Table2c+2d+2e)'!O$29),IF(ISNUMBER('PMS(Table1b)'!O19), ROUND('PMS(Table1b)'!O19*'PMS(Table2c+2d+2e)'!O$29,0),"fill Table 1b"),"NA")</f>
        <v>fill Table 1b</v>
      </c>
      <c r="P19" s="168">
        <f t="shared" si="1"/>
        <v>0</v>
      </c>
    </row>
    <row r="20" spans="2:16" ht="30" x14ac:dyDescent="0.15">
      <c r="B20" s="197"/>
      <c r="C20" s="89" t="s">
        <v>68</v>
      </c>
      <c r="D20" s="167" t="str">
        <f>IF(ISNUMBER('PMS(Table2c+2d+2e)'!D$30),IF(ISNUMBER('PMS(Table1b)'!D20), ROUND('PMS(Table1b)'!D20*'PMS(Table2c+2d+2e)'!D$30,0),"fill Table 1b"),"NA")</f>
        <v>fill Table 1b</v>
      </c>
      <c r="E20" s="167" t="str">
        <f>IF(ISNUMBER('PMS(Table2c+2d+2e)'!E$30),IF(ISNUMBER('PMS(Table1b)'!E20), ROUND('PMS(Table1b)'!E20*'PMS(Table2c+2d+2e)'!E$30,0),"fill Table 1b"),"NA")</f>
        <v>NA</v>
      </c>
      <c r="F20" s="167" t="str">
        <f>IF(ISNUMBER('PMS(Table2c+2d+2e)'!F$30),IF(ISNUMBER('PMS(Table1b)'!F20), ROUND('PMS(Table1b)'!F20*'PMS(Table2c+2d+2e)'!F$30,0),"fill Table 1b"),"NA")</f>
        <v>fill Table 1b</v>
      </c>
      <c r="G20" s="167" t="str">
        <f>IF(ISNUMBER('PMS(Table2c+2d+2e)'!G$30),IF(ISNUMBER('PMS(Table1b)'!G20), ROUND('PMS(Table1b)'!G20*'PMS(Table2c+2d+2e)'!G$30,0),"fill Table 1b"),"NA")</f>
        <v>fill Table 1b</v>
      </c>
      <c r="H20" s="167" t="str">
        <f>IF(ISNUMBER('PMS(Table2c+2d+2e)'!H$30),IF(ISNUMBER('PMS(Table1b)'!H20), ROUND('PMS(Table1b)'!H20*'PMS(Table2c+2d+2e)'!H$30,0),"fill Table 1b"),"NA")</f>
        <v>fill Table 1b</v>
      </c>
      <c r="I20" s="167" t="str">
        <f>IF(ISNUMBER('PMS(Table2c+2d+2e)'!I$30),IF(ISNUMBER('PMS(Table1b)'!I20), ROUND('PMS(Table1b)'!I20*'PMS(Table2c+2d+2e)'!I$30,0),"fill Table 1b"),"NA")</f>
        <v>fill Table 1b</v>
      </c>
      <c r="J20" s="167" t="str">
        <f>IF(ISNUMBER('PMS(Table2c+2d+2e)'!J$30),IF(ISNUMBER('PMS(Table1b)'!J20), ROUND('PMS(Table1b)'!J20*'PMS(Table2c+2d+2e)'!J$30,0),"fill Table 1b"),"NA")</f>
        <v>fill Table 1b</v>
      </c>
      <c r="K20" s="167" t="str">
        <f>IF(ISNUMBER('PMS(Table2c+2d+2e)'!K$30),IF(ISNUMBER('PMS(Table1b)'!K20), ROUND('PMS(Table1b)'!K20*'PMS(Table2c+2d+2e)'!K$30,0),"fill Table 1b"),"NA")</f>
        <v>fill Table 1b</v>
      </c>
      <c r="L20" s="167" t="str">
        <f>IF(ISNUMBER('PMS(Table2c+2d+2e)'!L$30),IF(ISNUMBER('PMS(Table1b)'!L20), ROUND('PMS(Table1b)'!L20*'PMS(Table2c+2d+2e)'!L$30,0),"fill Table 1b"),"NA")</f>
        <v>fill Table 1b</v>
      </c>
      <c r="M20" s="167" t="str">
        <f>IF(ISNUMBER('PMS(Table2c+2d+2e)'!M$30),IF(ISNUMBER('PMS(Table1b)'!M20), ROUND('PMS(Table1b)'!M20*'PMS(Table2c+2d+2e)'!M$30,0),"fill Table 1b"),"NA")</f>
        <v>NA</v>
      </c>
      <c r="N20" s="167" t="str">
        <f>IF(ISNUMBER('PMS(Table2c+2d+2e)'!N$30),IF(ISNUMBER('PMS(Table1b)'!N20), ROUND('PMS(Table1b)'!N20*'PMS(Table2c+2d+2e)'!N$30,0),"fill Table 1b"),"NA")</f>
        <v>NA</v>
      </c>
      <c r="O20" s="167" t="str">
        <f>IF(ISNUMBER('PMS(Table2c+2d+2e)'!O$30),IF(ISNUMBER('PMS(Table1b)'!O20), ROUND('PMS(Table1b)'!O20*'PMS(Table2c+2d+2e)'!O$30,0),"fill Table 1b"),"NA")</f>
        <v>fill Table 1b</v>
      </c>
      <c r="P20" s="168">
        <f t="shared" si="1"/>
        <v>0</v>
      </c>
    </row>
    <row r="21" spans="2:16" ht="30" x14ac:dyDescent="0.15">
      <c r="B21" s="197"/>
      <c r="C21" s="89" t="s">
        <v>68</v>
      </c>
      <c r="D21" s="167" t="str">
        <f>IF(ISNUMBER('PMS(Table2c+2d+2e)'!D$31),IF(ISNUMBER('PMS(Table1b)'!D21), ROUND('PMS(Table1b)'!D21*'PMS(Table2c+2d+2e)'!D$31,0),"fill Table 1b"),"NA")</f>
        <v>NA</v>
      </c>
      <c r="E21" s="167" t="str">
        <f>IF(ISNUMBER('PMS(Table2c+2d+2e)'!E$31),IF(ISNUMBER('PMS(Table1b)'!E21), ROUND('PMS(Table1b)'!E21*'PMS(Table2c+2d+2e)'!E$31,0),"fill Table 1b"),"NA")</f>
        <v>NA</v>
      </c>
      <c r="F21" s="167" t="str">
        <f>IF(ISNUMBER('PMS(Table2c+2d+2e)'!F$31),IF(ISNUMBER('PMS(Table1b)'!F21), ROUND('PMS(Table1b)'!F21*'PMS(Table2c+2d+2e)'!F$31,0),"fill Table 1b"),"NA")</f>
        <v>NA</v>
      </c>
      <c r="G21" s="167" t="str">
        <f>IF(ISNUMBER('PMS(Table2c+2d+2e)'!G$31),IF(ISNUMBER('PMS(Table1b)'!G21), ROUND('PMS(Table1b)'!G21*'PMS(Table2c+2d+2e)'!G$31,0),"fill Table 1b"),"NA")</f>
        <v>NA</v>
      </c>
      <c r="H21" s="167" t="str">
        <f>IF(ISNUMBER('PMS(Table2c+2d+2e)'!H$31),IF(ISNUMBER('PMS(Table1b)'!H21), ROUND('PMS(Table1b)'!H21*'PMS(Table2c+2d+2e)'!H$31,0),"fill Table 1b"),"NA")</f>
        <v>fill Table 1b</v>
      </c>
      <c r="I21" s="167" t="str">
        <f>IF(ISNUMBER('PMS(Table2c+2d+2e)'!I$31),IF(ISNUMBER('PMS(Table1b)'!I21), ROUND('PMS(Table1b)'!I21*'PMS(Table2c+2d+2e)'!I$31,0),"fill Table 1b"),"NA")</f>
        <v>NA</v>
      </c>
      <c r="J21" s="167" t="str">
        <f>IF(ISNUMBER('PMS(Table2c+2d+2e)'!J$31),IF(ISNUMBER('PMS(Table1b)'!J21), ROUND('PMS(Table1b)'!J21*'PMS(Table2c+2d+2e)'!J$31,0),"fill Table 1b"),"NA")</f>
        <v>NA</v>
      </c>
      <c r="K21" s="167" t="str">
        <f>IF(ISNUMBER('PMS(Table2c+2d+2e)'!K$31),IF(ISNUMBER('PMS(Table1b)'!K21), ROUND('PMS(Table1b)'!K21*'PMS(Table2c+2d+2e)'!K$31,0),"fill Table 1b"),"NA")</f>
        <v>fill Table 1b</v>
      </c>
      <c r="L21" s="167" t="str">
        <f>IF(ISNUMBER('PMS(Table2c+2d+2e)'!L$31),IF(ISNUMBER('PMS(Table1b)'!L21), ROUND('PMS(Table1b)'!L21*'PMS(Table2c+2d+2e)'!L$31,0),"fill Table 1b"),"NA")</f>
        <v>NA</v>
      </c>
      <c r="M21" s="167" t="str">
        <f>IF(ISNUMBER('PMS(Table2c+2d+2e)'!M$31),IF(ISNUMBER('PMS(Table1b)'!M21), ROUND('PMS(Table1b)'!M21*'PMS(Table2c+2d+2e)'!M$31,0),"fill Table 1b"),"NA")</f>
        <v>NA</v>
      </c>
      <c r="N21" s="167" t="str">
        <f>IF(ISNUMBER('PMS(Table2c+2d+2e)'!N$31),IF(ISNUMBER('PMS(Table1b)'!N21), ROUND('PMS(Table1b)'!N21*'PMS(Table2c+2d+2e)'!N$31,0),"fill Table 1b"),"NA")</f>
        <v>NA</v>
      </c>
      <c r="O21" s="167" t="str">
        <f>IF(ISNUMBER('PMS(Table2c+2d+2e)'!O$31),IF(ISNUMBER('PMS(Table1b)'!O21), ROUND('PMS(Table1b)'!O21*'PMS(Table2c+2d+2e)'!O$31,0),"fill Table 1b"),"NA")</f>
        <v>fill Table 1b</v>
      </c>
      <c r="P21" s="168">
        <f t="shared" si="1"/>
        <v>0</v>
      </c>
    </row>
    <row r="22" spans="2:16" ht="30" x14ac:dyDescent="0.15">
      <c r="B22" s="197"/>
      <c r="C22" s="89" t="s">
        <v>68</v>
      </c>
      <c r="D22" s="167" t="str">
        <f>IF(ISNUMBER('PMS(Table2c+2d+2e)'!D$32),IF(ISNUMBER('PMS(Table1b)'!D22), ROUND('PMS(Table1b)'!D22*'PMS(Table2c+2d+2e)'!D$32,0),"fill Table 1b"),"NA")</f>
        <v>NA</v>
      </c>
      <c r="E22" s="167" t="str">
        <f>IF(ISNUMBER('PMS(Table2c+2d+2e)'!E$32),IF(ISNUMBER('PMS(Table1b)'!E22), ROUND('PMS(Table1b)'!E22*'PMS(Table2c+2d+2e)'!E$32,0),"fill Table 1b"),"NA")</f>
        <v>NA</v>
      </c>
      <c r="F22" s="167" t="str">
        <f>IF(ISNUMBER('PMS(Table2c+2d+2e)'!F$32),IF(ISNUMBER('PMS(Table1b)'!F22), ROUND('PMS(Table1b)'!F22*'PMS(Table2c+2d+2e)'!F$32,0),"fill Table 1b"),"NA")</f>
        <v>NA</v>
      </c>
      <c r="G22" s="167" t="str">
        <f>IF(ISNUMBER('PMS(Table2c+2d+2e)'!G$32),IF(ISNUMBER('PMS(Table1b)'!G22), ROUND('PMS(Table1b)'!G22*'PMS(Table2c+2d+2e)'!G$32,0),"fill Table 1b"),"NA")</f>
        <v>NA</v>
      </c>
      <c r="H22" s="167" t="str">
        <f>IF(ISNUMBER('PMS(Table2c+2d+2e)'!H$32),IF(ISNUMBER('PMS(Table1b)'!H22), ROUND('PMS(Table1b)'!H22*'PMS(Table2c+2d+2e)'!H$32,0),"fill Table 1b"),"NA")</f>
        <v>fill Table 1b</v>
      </c>
      <c r="I22" s="167" t="str">
        <f>IF(ISNUMBER('PMS(Table2c+2d+2e)'!I$32),IF(ISNUMBER('PMS(Table1b)'!I22), ROUND('PMS(Table1b)'!I22*'PMS(Table2c+2d+2e)'!I$32,0),"fill Table 1b"),"NA")</f>
        <v>NA</v>
      </c>
      <c r="J22" s="167" t="str">
        <f>IF(ISNUMBER('PMS(Table2c+2d+2e)'!J$32),IF(ISNUMBER('PMS(Table1b)'!J22), ROUND('PMS(Table1b)'!J22*'PMS(Table2c+2d+2e)'!J$32,0),"fill Table 1b"),"NA")</f>
        <v>NA</v>
      </c>
      <c r="K22" s="167" t="str">
        <f>IF(ISNUMBER('PMS(Table2c+2d+2e)'!K$32),IF(ISNUMBER('PMS(Table1b)'!K22), ROUND('PMS(Table1b)'!K22*'PMS(Table2c+2d+2e)'!K$32,0),"fill Table 1b"),"NA")</f>
        <v>fill Table 1b</v>
      </c>
      <c r="L22" s="167" t="str">
        <f>IF(ISNUMBER('PMS(Table2c+2d+2e)'!L$32),IF(ISNUMBER('PMS(Table1b)'!L22), ROUND('PMS(Table1b)'!L22*'PMS(Table2c+2d+2e)'!L$32,0),"fill Table 1b"),"NA")</f>
        <v>fill Table 1b</v>
      </c>
      <c r="M22" s="167" t="str">
        <f>IF(ISNUMBER('PMS(Table2c+2d+2e)'!M$32),IF(ISNUMBER('PMS(Table1b)'!M22), ROUND('PMS(Table1b)'!M22*'PMS(Table2c+2d+2e)'!M$32,0),"fill Table 1b"),"NA")</f>
        <v>NA</v>
      </c>
      <c r="N22" s="167" t="str">
        <f>IF(ISNUMBER('PMS(Table2c+2d+2e)'!N$32),IF(ISNUMBER('PMS(Table1b)'!N22), ROUND('PMS(Table1b)'!N22*'PMS(Table2c+2d+2e)'!N$32,0),"fill Table 1b"),"NA")</f>
        <v>NA</v>
      </c>
      <c r="O22" s="167" t="str">
        <f>IF(ISNUMBER('PMS(Table2c+2d+2e)'!O$32),IF(ISNUMBER('PMS(Table1b)'!O22), ROUND('PMS(Table1b)'!O22*'PMS(Table2c+2d+2e)'!O$32,0),"fill Table 1b"),"NA")</f>
        <v>fill Table 1b</v>
      </c>
      <c r="P22" s="168">
        <f t="shared" si="1"/>
        <v>0</v>
      </c>
    </row>
    <row r="23" spans="2:16" ht="30" x14ac:dyDescent="0.15">
      <c r="B23" s="197"/>
      <c r="C23" s="89" t="s">
        <v>68</v>
      </c>
      <c r="D23" s="167" t="str">
        <f>IF(ISNUMBER('PMS(Table2c+2d+2e)'!D$33),IF(ISNUMBER('PMS(Table1b)'!D23), ROUND('PMS(Table1b)'!D23*'PMS(Table2c+2d+2e)'!D$33,0),"fill Table 1b"),"NA")</f>
        <v>NA</v>
      </c>
      <c r="E23" s="167" t="str">
        <f>IF(ISNUMBER('PMS(Table2c+2d+2e)'!E$33),IF(ISNUMBER('PMS(Table1b)'!E23), ROUND('PMS(Table1b)'!E23*'PMS(Table2c+2d+2e)'!E$33,0),"fill Table 1b"),"NA")</f>
        <v>NA</v>
      </c>
      <c r="F23" s="167" t="str">
        <f>IF(ISNUMBER('PMS(Table2c+2d+2e)'!F$33),IF(ISNUMBER('PMS(Table1b)'!F23), ROUND('PMS(Table1b)'!F23*'PMS(Table2c+2d+2e)'!F$33,0),"fill Table 1b"),"NA")</f>
        <v>fill Table 1b</v>
      </c>
      <c r="G23" s="167" t="str">
        <f>IF(ISNUMBER('PMS(Table2c+2d+2e)'!G$33),IF(ISNUMBER('PMS(Table1b)'!G23), ROUND('PMS(Table1b)'!G23*'PMS(Table2c+2d+2e)'!G$33,0),"fill Table 1b"),"NA")</f>
        <v>fill Table 1b</v>
      </c>
      <c r="H23" s="167" t="str">
        <f>IF(ISNUMBER('PMS(Table2c+2d+2e)'!H$33),IF(ISNUMBER('PMS(Table1b)'!H23), ROUND('PMS(Table1b)'!H23*'PMS(Table2c+2d+2e)'!H$33,0),"fill Table 1b"),"NA")</f>
        <v>fill Table 1b</v>
      </c>
      <c r="I23" s="167" t="str">
        <f>IF(ISNUMBER('PMS(Table2c+2d+2e)'!I$33),IF(ISNUMBER('PMS(Table1b)'!I23), ROUND('PMS(Table1b)'!I23*'PMS(Table2c+2d+2e)'!I$33,0),"fill Table 1b"),"NA")</f>
        <v>NA</v>
      </c>
      <c r="J23" s="167" t="str">
        <f>IF(ISNUMBER('PMS(Table2c+2d+2e)'!J$33),IF(ISNUMBER('PMS(Table1b)'!J23), ROUND('PMS(Table1b)'!J23*'PMS(Table2c+2d+2e)'!J$33,0),"fill Table 1b"),"NA")</f>
        <v>NA</v>
      </c>
      <c r="K23" s="167" t="str">
        <f>IF(ISNUMBER('PMS(Table2c+2d+2e)'!K$33),IF(ISNUMBER('PMS(Table1b)'!K23), ROUND('PMS(Table1b)'!K23*'PMS(Table2c+2d+2e)'!K$33,0),"fill Table 1b"),"NA")</f>
        <v>fill Table 1b</v>
      </c>
      <c r="L23" s="167" t="str">
        <f>IF(ISNUMBER('PMS(Table2c+2d+2e)'!L$33),IF(ISNUMBER('PMS(Table1b)'!L23), ROUND('PMS(Table1b)'!L23*'PMS(Table2c+2d+2e)'!L$33,0),"fill Table 1b"),"NA")</f>
        <v>fill Table 1b</v>
      </c>
      <c r="M23" s="167" t="str">
        <f>IF(ISNUMBER('PMS(Table2c+2d+2e)'!M$33),IF(ISNUMBER('PMS(Table1b)'!M23), ROUND('PMS(Table1b)'!M23*'PMS(Table2c+2d+2e)'!M$33,0),"fill Table 1b"),"NA")</f>
        <v>fill Table 1b</v>
      </c>
      <c r="N23" s="167" t="str">
        <f>IF(ISNUMBER('PMS(Table2c+2d+2e)'!N$33),IF(ISNUMBER('PMS(Table1b)'!N23), ROUND('PMS(Table1b)'!N23*'PMS(Table2c+2d+2e)'!N$33,0),"fill Table 1b"),"NA")</f>
        <v>fill Table 1b</v>
      </c>
      <c r="O23" s="167" t="str">
        <f>IF(ISNUMBER('PMS(Table2c+2d+2e)'!O$33),IF(ISNUMBER('PMS(Table1b)'!O23), ROUND('PMS(Table1b)'!O23*'PMS(Table2c+2d+2e)'!O$33,0),"fill Table 1b"),"NA")</f>
        <v>fill Table 1b</v>
      </c>
      <c r="P23" s="168">
        <f t="shared" si="1"/>
        <v>0</v>
      </c>
    </row>
    <row r="24" spans="2:16" ht="30" x14ac:dyDescent="0.15">
      <c r="B24" s="197"/>
      <c r="C24" s="89" t="s">
        <v>68</v>
      </c>
      <c r="D24" s="167" t="str">
        <f>IF(ISNUMBER('PMS(Table2c+2d+2e)'!D$34),IF(ISNUMBER('PMS(Table1b)'!D24), ROUND('PMS(Table1b)'!D24*'PMS(Table2c+2d+2e)'!D$34,0),"fill Table 1b"),"NA")</f>
        <v>NA</v>
      </c>
      <c r="E24" s="167" t="str">
        <f>IF(ISNUMBER('PMS(Table2c+2d+2e)'!E$34),IF(ISNUMBER('PMS(Table1b)'!E24), ROUND('PMS(Table1b)'!E24*'PMS(Table2c+2d+2e)'!E$34,0),"fill Table 1b"),"NA")</f>
        <v>NA</v>
      </c>
      <c r="F24" s="167" t="str">
        <f>IF(ISNUMBER('PMS(Table2c+2d+2e)'!F$34),IF(ISNUMBER('PMS(Table1b)'!F24), ROUND('PMS(Table1b)'!F24*'PMS(Table2c+2d+2e)'!F$34,0),"fill Table 1b"),"NA")</f>
        <v>fill Table 1b</v>
      </c>
      <c r="G24" s="167" t="str">
        <f>IF(ISNUMBER('PMS(Table2c+2d+2e)'!G$34),IF(ISNUMBER('PMS(Table1b)'!G24), ROUND('PMS(Table1b)'!G24*'PMS(Table2c+2d+2e)'!G$34,0),"fill Table 1b"),"NA")</f>
        <v>fill Table 1b</v>
      </c>
      <c r="H24" s="167" t="str">
        <f>IF(ISNUMBER('PMS(Table2c+2d+2e)'!H$34),IF(ISNUMBER('PMS(Table1b)'!H24), ROUND('PMS(Table1b)'!H24*'PMS(Table2c+2d+2e)'!H$34,0),"fill Table 1b"),"NA")</f>
        <v>fill Table 1b</v>
      </c>
      <c r="I24" s="167" t="str">
        <f>IF(ISNUMBER('PMS(Table2c+2d+2e)'!I$34),IF(ISNUMBER('PMS(Table1b)'!I24), ROUND('PMS(Table1b)'!I24*'PMS(Table2c+2d+2e)'!I$34,0),"fill Table 1b"),"NA")</f>
        <v>NA</v>
      </c>
      <c r="J24" s="167" t="str">
        <f>IF(ISNUMBER('PMS(Table2c+2d+2e)'!J$34),IF(ISNUMBER('PMS(Table1b)'!J24), ROUND('PMS(Table1b)'!J24*'PMS(Table2c+2d+2e)'!J$34,0),"fill Table 1b"),"NA")</f>
        <v>NA</v>
      </c>
      <c r="K24" s="167" t="str">
        <f>IF(ISNUMBER('PMS(Table2c+2d+2e)'!K$34),IF(ISNUMBER('PMS(Table1b)'!K24), ROUND('PMS(Table1b)'!K24*'PMS(Table2c+2d+2e)'!K$34,0),"fill Table 1b"),"NA")</f>
        <v>fill Table 1b</v>
      </c>
      <c r="L24" s="167" t="str">
        <f>IF(ISNUMBER('PMS(Table2c+2d+2e)'!L$34),IF(ISNUMBER('PMS(Table1b)'!L24), ROUND('PMS(Table1b)'!L24*'PMS(Table2c+2d+2e)'!L$34,0),"fill Table 1b"),"NA")</f>
        <v>fill Table 1b</v>
      </c>
      <c r="M24" s="167" t="str">
        <f>IF(ISNUMBER('PMS(Table2c+2d+2e)'!M$34),IF(ISNUMBER('PMS(Table1b)'!M24), ROUND('PMS(Table1b)'!M24*'PMS(Table2c+2d+2e)'!M$34,0),"fill Table 1b"),"NA")</f>
        <v>fill Table 1b</v>
      </c>
      <c r="N24" s="167" t="str">
        <f>IF(ISNUMBER('PMS(Table2c+2d+2e)'!N$34),IF(ISNUMBER('PMS(Table1b)'!N24), ROUND('PMS(Table1b)'!N24*'PMS(Table2c+2d+2e)'!N$34,0),"fill Table 1b"),"NA")</f>
        <v>fill Table 1b</v>
      </c>
      <c r="O24" s="167" t="str">
        <f>IF(ISNUMBER('PMS(Table2c+2d+2e)'!O$34),IF(ISNUMBER('PMS(Table1b)'!O24), ROUND('PMS(Table1b)'!O24*'PMS(Table2c+2d+2e)'!O$34,0),"fill Table 1b"),"NA")</f>
        <v>fill Table 1b</v>
      </c>
      <c r="P24" s="168">
        <f t="shared" si="1"/>
        <v>0</v>
      </c>
    </row>
    <row r="25" spans="2:16" ht="30" x14ac:dyDescent="0.15">
      <c r="B25" s="197"/>
      <c r="C25" s="89" t="s">
        <v>68</v>
      </c>
      <c r="D25" s="167" t="str">
        <f>IF(ISNUMBER('PMS(Table2c+2d+2e)'!D$35),IF(ISNUMBER('PMS(Table1b)'!D25), ROUND('PMS(Table1b)'!D25*'PMS(Table2c+2d+2e)'!D$35,0),"fill Table 1b"),"NA")</f>
        <v>NA</v>
      </c>
      <c r="E25" s="167" t="str">
        <f>IF(ISNUMBER('PMS(Table2c+2d+2e)'!E$35),IF(ISNUMBER('PMS(Table1b)'!E25), ROUND('PMS(Table1b)'!E25*'PMS(Table2c+2d+2e)'!E$35,0),"fill Table 1b"),"NA")</f>
        <v>NA</v>
      </c>
      <c r="F25" s="167" t="str">
        <f>IF(ISNUMBER('PMS(Table2c+2d+2e)'!F$35),IF(ISNUMBER('PMS(Table1b)'!F25), ROUND('PMS(Table1b)'!F25*'PMS(Table2c+2d+2e)'!F$35,0),"fill Table 1b"),"NA")</f>
        <v>NA</v>
      </c>
      <c r="G25" s="167" t="str">
        <f>IF(ISNUMBER('PMS(Table2c+2d+2e)'!G$35),IF(ISNUMBER('PMS(Table1b)'!G25), ROUND('PMS(Table1b)'!G25*'PMS(Table2c+2d+2e)'!G$35,0),"fill Table 1b"),"NA")</f>
        <v>NA</v>
      </c>
      <c r="H25" s="167" t="str">
        <f>IF(ISNUMBER('PMS(Table2c+2d+2e)'!H$35),IF(ISNUMBER('PMS(Table1b)'!H25), ROUND('PMS(Table1b)'!H25*'PMS(Table2c+2d+2e)'!H$35,0),"fill Table 1b"),"NA")</f>
        <v>fill Table 1b</v>
      </c>
      <c r="I25" s="167" t="str">
        <f>IF(ISNUMBER('PMS(Table2c+2d+2e)'!I$35),IF(ISNUMBER('PMS(Table1b)'!I25), ROUND('PMS(Table1b)'!I25*'PMS(Table2c+2d+2e)'!I$35,0),"fill Table 1b"),"NA")</f>
        <v>NA</v>
      </c>
      <c r="J25" s="167" t="str">
        <f>IF(ISNUMBER('PMS(Table2c+2d+2e)'!J$35),IF(ISNUMBER('PMS(Table1b)'!J25), ROUND('PMS(Table1b)'!J25*'PMS(Table2c+2d+2e)'!J$35,0),"fill Table 1b"),"NA")</f>
        <v>NA</v>
      </c>
      <c r="K25" s="167" t="str">
        <f>IF(ISNUMBER('PMS(Table2c+2d+2e)'!K$35),IF(ISNUMBER('PMS(Table1b)'!K25), ROUND('PMS(Table1b)'!K25*'PMS(Table2c+2d+2e)'!K$35,0),"fill Table 1b"),"NA")</f>
        <v>NA</v>
      </c>
      <c r="L25" s="167" t="str">
        <f>IF(ISNUMBER('PMS(Table2c+2d+2e)'!L$35),IF(ISNUMBER('PMS(Table1b)'!L25), ROUND('PMS(Table1b)'!L25*'PMS(Table2c+2d+2e)'!L$35,0),"fill Table 1b"),"NA")</f>
        <v>NA</v>
      </c>
      <c r="M25" s="167" t="str">
        <f>IF(ISNUMBER('PMS(Table2c+2d+2e)'!M$35),IF(ISNUMBER('PMS(Table1b)'!M25), ROUND('PMS(Table1b)'!M25*'PMS(Table2c+2d+2e)'!M$35,0),"fill Table 1b"),"NA")</f>
        <v>NA</v>
      </c>
      <c r="N25" s="167" t="str">
        <f>IF(ISNUMBER('PMS(Table2c+2d+2e)'!N$35),IF(ISNUMBER('PMS(Table1b)'!N25), ROUND('PMS(Table1b)'!N25*'PMS(Table2c+2d+2e)'!N$35,0),"fill Table 1b"),"NA")</f>
        <v>NA</v>
      </c>
      <c r="O25" s="167" t="str">
        <f>IF(ISNUMBER('PMS(Table2c+2d+2e)'!O$35),IF(ISNUMBER('PMS(Table1b)'!O25), ROUND('PMS(Table1b)'!O25*'PMS(Table2c+2d+2e)'!O$35,0),"fill Table 1b"),"NA")</f>
        <v>fill Table 1b</v>
      </c>
      <c r="P25" s="168">
        <f t="shared" si="1"/>
        <v>0</v>
      </c>
    </row>
    <row r="26" spans="2:16" x14ac:dyDescent="0.15">
      <c r="C26" s="127" t="s">
        <v>199</v>
      </c>
      <c r="D26" s="169"/>
      <c r="E26" s="169"/>
      <c r="F26" s="169"/>
      <c r="G26" s="169"/>
      <c r="H26" s="169"/>
      <c r="I26" s="169"/>
      <c r="J26" s="169"/>
      <c r="K26" s="169"/>
      <c r="L26" s="169"/>
      <c r="M26" s="169"/>
      <c r="N26" s="169"/>
      <c r="O26" s="169"/>
      <c r="P26" s="168">
        <f>SUM(P14:P25)</f>
        <v>0</v>
      </c>
    </row>
    <row r="28" spans="2:16" x14ac:dyDescent="0.15">
      <c r="B28" s="166" t="s">
        <v>78</v>
      </c>
      <c r="D28" s="198" t="s">
        <v>177</v>
      </c>
      <c r="E28" s="198"/>
      <c r="F28" s="198"/>
      <c r="G28" s="198"/>
      <c r="H28" s="198"/>
      <c r="I28" s="198"/>
    </row>
    <row r="29" spans="2:16" ht="30" x14ac:dyDescent="0.15">
      <c r="C29" s="89"/>
      <c r="D29" s="87" t="s">
        <v>69</v>
      </c>
      <c r="E29" s="87" t="s">
        <v>70</v>
      </c>
      <c r="F29" s="88" t="s">
        <v>71</v>
      </c>
      <c r="G29" s="87" t="s">
        <v>68</v>
      </c>
      <c r="H29" s="89" t="s">
        <v>68</v>
      </c>
      <c r="I29" s="89" t="s">
        <v>68</v>
      </c>
      <c r="J29" s="89" t="s">
        <v>68</v>
      </c>
      <c r="K29" s="89" t="s">
        <v>68</v>
      </c>
      <c r="L29" s="89" t="s">
        <v>68</v>
      </c>
      <c r="M29" s="89" t="s">
        <v>68</v>
      </c>
      <c r="N29" s="87" t="s">
        <v>92</v>
      </c>
      <c r="O29" s="90" t="s">
        <v>76</v>
      </c>
      <c r="P29" s="89"/>
    </row>
    <row r="30" spans="2:16" ht="30" x14ac:dyDescent="0.15">
      <c r="B30" s="197" t="s">
        <v>176</v>
      </c>
      <c r="C30" s="87" t="s">
        <v>69</v>
      </c>
      <c r="D30" s="167" t="str">
        <f>IF(ISNUMBER('PMS(Table2c+2d+2e)'!D$24),IF(ISNUMBER('PMS(Table1b)'!D30), ROUND('PMS(Table1b)'!D30*'PMS(Table2c+2d+2e)'!D$24,0),"fill Table 1b"),"NA")</f>
        <v>fill Table 1b</v>
      </c>
      <c r="E30" s="167" t="str">
        <f>IF(ISNUMBER('PMS(Table2c+2d+2e)'!E$24),IF(ISNUMBER('PMS(Table1b)'!E30), ROUND('PMS(Table1b)'!E30*'PMS(Table2c+2d+2e)'!E$24,0),"fill Table 1b"),"NA")</f>
        <v>NA</v>
      </c>
      <c r="F30" s="167" t="str">
        <f>IF(ISNUMBER('PMS(Table2c+2d+2e)'!F$24),IF(ISNUMBER('PMS(Table1b)'!F30), ROUND('PMS(Table1b)'!F30*'PMS(Table2c+2d+2e)'!F$24,0),"fill Table 1b"),"NA")</f>
        <v>fill Table 1b</v>
      </c>
      <c r="G30" s="167" t="str">
        <f>IF(ISNUMBER('PMS(Table2c+2d+2e)'!G$24),IF(ISNUMBER('PMS(Table1b)'!G30), ROUND('PMS(Table1b)'!G30*'PMS(Table2c+2d+2e)'!G$24,0),"fill Table 1b"),"NA")</f>
        <v>fill Table 1b</v>
      </c>
      <c r="H30" s="167" t="str">
        <f>IF(ISNUMBER('PMS(Table2c+2d+2e)'!H$24),IF(ISNUMBER('PMS(Table1b)'!H30), ROUND('PMS(Table1b)'!H30*'PMS(Table2c+2d+2e)'!H$24,0),"fill Table 1b"),"NA")</f>
        <v>fill Table 1b</v>
      </c>
      <c r="I30" s="167" t="str">
        <f>IF(ISNUMBER('PMS(Table2c+2d+2e)'!I$24),IF(ISNUMBER('PMS(Table1b)'!I30), ROUND('PMS(Table1b)'!I30*'PMS(Table2c+2d+2e)'!I$24,0),"fill Table 1b"),"NA")</f>
        <v>fill Table 1b</v>
      </c>
      <c r="J30" s="167" t="str">
        <f>IF(ISNUMBER('PMS(Table2c+2d+2e)'!J$24),IF(ISNUMBER('PMS(Table1b)'!J30), ROUND('PMS(Table1b)'!J30*'PMS(Table2c+2d+2e)'!J$24,0),"fill Table 1b"),"NA")</f>
        <v>NA</v>
      </c>
      <c r="K30" s="167" t="str">
        <f>IF(ISNUMBER('PMS(Table2c+2d+2e)'!K$24),IF(ISNUMBER('PMS(Table1b)'!K30), ROUND('PMS(Table1b)'!K30*'PMS(Table2c+2d+2e)'!K$24,0),"fill Table 1b"),"NA")</f>
        <v>fill Table 1b</v>
      </c>
      <c r="L30" s="167" t="str">
        <f>IF(ISNUMBER('PMS(Table2c+2d+2e)'!L$24),IF(ISNUMBER('PMS(Table1b)'!L30), ROUND('PMS(Table1b)'!L30*'PMS(Table2c+2d+2e)'!L$24,0),"fill Table 1b"),"NA")</f>
        <v>fill Table 1b</v>
      </c>
      <c r="M30" s="167" t="str">
        <f>IF(ISNUMBER('PMS(Table2c+2d+2e)'!M$24),IF(ISNUMBER('PMS(Table1b)'!M30), ROUND('PMS(Table1b)'!M30*'PMS(Table2c+2d+2e)'!M$24,0),"fill Table 1b"),"NA")</f>
        <v>NA</v>
      </c>
      <c r="N30" s="167" t="str">
        <f>IF(ISNUMBER('PMS(Table2c+2d+2e)'!N$24),IF(ISNUMBER('PMS(Table1b)'!N30), ROUND('PMS(Table1b)'!N30*'PMS(Table2c+2d+2e)'!N$24,0),"fill Table 1b"),"NA")</f>
        <v>NA</v>
      </c>
      <c r="O30" s="167" t="str">
        <f>IF(ISNUMBER('PMS(Table2c+2d+2e)'!O$24),IF(ISNUMBER('PMS(Table1b)'!O30), ROUND('PMS(Table1b)'!O30*'PMS(Table2c+2d+2e)'!O$24,0),"fill Table 1b"),"NA")</f>
        <v>fill Table 1b</v>
      </c>
      <c r="P30" s="168">
        <f>SUMIF(D30:O30,"&gt;0",D30:O30)</f>
        <v>0</v>
      </c>
    </row>
    <row r="31" spans="2:16" ht="30" x14ac:dyDescent="0.15">
      <c r="B31" s="197"/>
      <c r="C31" s="87" t="s">
        <v>70</v>
      </c>
      <c r="D31" s="167" t="str">
        <f>IF(ISNUMBER('PMS(Table2c+2d+2e)'!D$25),IF(ISNUMBER('PMS(Table1b)'!D31), ROUND('PMS(Table1b)'!D31*'PMS(Table2c+2d+2e)'!D$25,0),"fill Table 1b"),"NA")</f>
        <v>fill Table 1b</v>
      </c>
      <c r="E31" s="167" t="str">
        <f>IF(ISNUMBER('PMS(Table2c+2d+2e)'!E$25),IF(ISNUMBER('PMS(Table1b)'!E31), ROUND('PMS(Table1b)'!E31*'PMS(Table2c+2d+2e)'!E$25,0),"fill Table 1b"),"NA")</f>
        <v>fill Table 1b</v>
      </c>
      <c r="F31" s="167" t="str">
        <f>IF(ISNUMBER('PMS(Table2c+2d+2e)'!F$25),IF(ISNUMBER('PMS(Table1b)'!F31), ROUND('PMS(Table1b)'!F31*'PMS(Table2c+2d+2e)'!F$25,0),"fill Table 1b"),"NA")</f>
        <v>fill Table 1b</v>
      </c>
      <c r="G31" s="167" t="str">
        <f>IF(ISNUMBER('PMS(Table2c+2d+2e)'!G$25),IF(ISNUMBER('PMS(Table1b)'!G31), ROUND('PMS(Table1b)'!G31*'PMS(Table2c+2d+2e)'!G$25,0),"fill Table 1b"),"NA")</f>
        <v>fill Table 1b</v>
      </c>
      <c r="H31" s="167" t="str">
        <f>IF(ISNUMBER('PMS(Table2c+2d+2e)'!H$25),IF(ISNUMBER('PMS(Table1b)'!H31), ROUND('PMS(Table1b)'!H31*'PMS(Table2c+2d+2e)'!H$25,0),"fill Table 1b"),"NA")</f>
        <v>fill Table 1b</v>
      </c>
      <c r="I31" s="167" t="str">
        <f>IF(ISNUMBER('PMS(Table2c+2d+2e)'!I$25),IF(ISNUMBER('PMS(Table1b)'!I31), ROUND('PMS(Table1b)'!I31*'PMS(Table2c+2d+2e)'!I$25,0),"fill Table 1b"),"NA")</f>
        <v>fill Table 1b</v>
      </c>
      <c r="J31" s="167" t="str">
        <f>IF(ISNUMBER('PMS(Table2c+2d+2e)'!J$25),IF(ISNUMBER('PMS(Table1b)'!J31), ROUND('PMS(Table1b)'!J31*'PMS(Table2c+2d+2e)'!J$25,0),"fill Table 1b"),"NA")</f>
        <v>fill Table 1b</v>
      </c>
      <c r="K31" s="167" t="str">
        <f>IF(ISNUMBER('PMS(Table2c+2d+2e)'!K$25),IF(ISNUMBER('PMS(Table1b)'!K31), ROUND('PMS(Table1b)'!K31*'PMS(Table2c+2d+2e)'!K$25,0),"fill Table 1b"),"NA")</f>
        <v>fill Table 1b</v>
      </c>
      <c r="L31" s="167" t="str">
        <f>IF(ISNUMBER('PMS(Table2c+2d+2e)'!L$25),IF(ISNUMBER('PMS(Table1b)'!L31), ROUND('PMS(Table1b)'!L31*'PMS(Table2c+2d+2e)'!L$25,0),"fill Table 1b"),"NA")</f>
        <v>fill Table 1b</v>
      </c>
      <c r="M31" s="167" t="str">
        <f>IF(ISNUMBER('PMS(Table2c+2d+2e)'!M$25),IF(ISNUMBER('PMS(Table1b)'!M31), ROUND('PMS(Table1b)'!M31*'PMS(Table2c+2d+2e)'!M$25,0),"fill Table 1b"),"NA")</f>
        <v>NA</v>
      </c>
      <c r="N31" s="167" t="str">
        <f>IF(ISNUMBER('PMS(Table2c+2d+2e)'!N$25),IF(ISNUMBER('PMS(Table1b)'!N31), ROUND('PMS(Table1b)'!N31*'PMS(Table2c+2d+2e)'!N$25,0),"fill Table 1b"),"NA")</f>
        <v>NA</v>
      </c>
      <c r="O31" s="167" t="str">
        <f>IF(ISNUMBER('PMS(Table2c+2d+2e)'!O$25),IF(ISNUMBER('PMS(Table1b)'!O31), ROUND('PMS(Table1b)'!O31*'PMS(Table2c+2d+2e)'!O$25,0),"fill Table 1b"),"NA")</f>
        <v>fill Table 1b</v>
      </c>
      <c r="P31" s="168">
        <f t="shared" ref="P31:P41" si="2">SUMIF(D31:O31,"&gt;0",D31:O31)</f>
        <v>0</v>
      </c>
    </row>
    <row r="32" spans="2:16" ht="30" x14ac:dyDescent="0.15">
      <c r="B32" s="197"/>
      <c r="C32" s="88" t="s">
        <v>71</v>
      </c>
      <c r="D32" s="167" t="str">
        <f>IF(ISNUMBER('PMS(Table2c+2d+2e)'!D$26),IF(ISNUMBER('PMS(Table1b)'!D32), ROUND('PMS(Table1b)'!D32*'PMS(Table2c+2d+2e)'!D$26,0),"fill Table 1b"),"NA")</f>
        <v>NA</v>
      </c>
      <c r="E32" s="167" t="str">
        <f>IF(ISNUMBER('PMS(Table2c+2d+2e)'!E$26),IF(ISNUMBER('PMS(Table1b)'!E32), ROUND('PMS(Table1b)'!E32*'PMS(Table2c+2d+2e)'!E$26,0),"fill Table 1b"),"NA")</f>
        <v>NA</v>
      </c>
      <c r="F32" s="167" t="str">
        <f>IF(ISNUMBER('PMS(Table2c+2d+2e)'!F$26),IF(ISNUMBER('PMS(Table1b)'!F32), ROUND('PMS(Table1b)'!F32*'PMS(Table2c+2d+2e)'!F$26,0),"fill Table 1b"),"NA")</f>
        <v>fill Table 1b</v>
      </c>
      <c r="G32" s="167" t="str">
        <f>IF(ISNUMBER('PMS(Table2c+2d+2e)'!G$26),IF(ISNUMBER('PMS(Table1b)'!G32), ROUND('PMS(Table1b)'!G32*'PMS(Table2c+2d+2e)'!G$26,0),"fill Table 1b"),"NA")</f>
        <v>fill Table 1b</v>
      </c>
      <c r="H32" s="167" t="str">
        <f>IF(ISNUMBER('PMS(Table2c+2d+2e)'!H$26),IF(ISNUMBER('PMS(Table1b)'!H32), ROUND('PMS(Table1b)'!H32*'PMS(Table2c+2d+2e)'!H$26,0),"fill Table 1b"),"NA")</f>
        <v>fill Table 1b</v>
      </c>
      <c r="I32" s="167" t="str">
        <f>IF(ISNUMBER('PMS(Table2c+2d+2e)'!I$26),IF(ISNUMBER('PMS(Table1b)'!I32), ROUND('PMS(Table1b)'!I32*'PMS(Table2c+2d+2e)'!I$26,0),"fill Table 1b"),"NA")</f>
        <v>NA</v>
      </c>
      <c r="J32" s="167" t="str">
        <f>IF(ISNUMBER('PMS(Table2c+2d+2e)'!J$26),IF(ISNUMBER('PMS(Table1b)'!J32), ROUND('PMS(Table1b)'!J32*'PMS(Table2c+2d+2e)'!J$26,0),"fill Table 1b"),"NA")</f>
        <v>NA</v>
      </c>
      <c r="K32" s="167" t="str">
        <f>IF(ISNUMBER('PMS(Table2c+2d+2e)'!K$26),IF(ISNUMBER('PMS(Table1b)'!K32), ROUND('PMS(Table1b)'!K32*'PMS(Table2c+2d+2e)'!K$26,0),"fill Table 1b"),"NA")</f>
        <v>fill Table 1b</v>
      </c>
      <c r="L32" s="167" t="str">
        <f>IF(ISNUMBER('PMS(Table2c+2d+2e)'!L$26),IF(ISNUMBER('PMS(Table1b)'!L32), ROUND('PMS(Table1b)'!L32*'PMS(Table2c+2d+2e)'!L$26,0),"fill Table 1b"),"NA")</f>
        <v>fill Table 1b</v>
      </c>
      <c r="M32" s="167" t="str">
        <f>IF(ISNUMBER('PMS(Table2c+2d+2e)'!M$26),IF(ISNUMBER('PMS(Table1b)'!M32), ROUND('PMS(Table1b)'!M32*'PMS(Table2c+2d+2e)'!M$26,0),"fill Table 1b"),"NA")</f>
        <v>NA</v>
      </c>
      <c r="N32" s="167" t="str">
        <f>IF(ISNUMBER('PMS(Table2c+2d+2e)'!N$26),IF(ISNUMBER('PMS(Table1b)'!N32), ROUND('PMS(Table1b)'!N32*'PMS(Table2c+2d+2e)'!N$26,0),"fill Table 1b"),"NA")</f>
        <v>NA</v>
      </c>
      <c r="O32" s="167" t="str">
        <f>IF(ISNUMBER('PMS(Table2c+2d+2e)'!O$26),IF(ISNUMBER('PMS(Table1b)'!O32), ROUND('PMS(Table1b)'!O32*'PMS(Table2c+2d+2e)'!O$26,0),"fill Table 1b"),"NA")</f>
        <v>fill Table 1b</v>
      </c>
      <c r="P32" s="168">
        <f t="shared" si="2"/>
        <v>0</v>
      </c>
    </row>
    <row r="33" spans="2:16" ht="30" x14ac:dyDescent="0.15">
      <c r="B33" s="197"/>
      <c r="C33" s="87" t="s">
        <v>72</v>
      </c>
      <c r="D33" s="167" t="str">
        <f>IF(ISNUMBER('PMS(Table2c+2d+2e)'!D$27),IF(ISNUMBER('PMS(Table1b)'!D33), ROUND('PMS(Table1b)'!D33*'PMS(Table2c+2d+2e)'!D$27,0),"fill Table 1b"),"NA")</f>
        <v>NA</v>
      </c>
      <c r="E33" s="167" t="str">
        <f>IF(ISNUMBER('PMS(Table2c+2d+2e)'!E$27),IF(ISNUMBER('PMS(Table1b)'!E33), ROUND('PMS(Table1b)'!E33*'PMS(Table2c+2d+2e)'!E$27,0),"fill Table 1b"),"NA")</f>
        <v>NA</v>
      </c>
      <c r="F33" s="167" t="str">
        <f>IF(ISNUMBER('PMS(Table2c+2d+2e)'!F$27),IF(ISNUMBER('PMS(Table1b)'!F33), ROUND('PMS(Table1b)'!F33*'PMS(Table2c+2d+2e)'!F$27,0),"fill Table 1b"),"NA")</f>
        <v>NA</v>
      </c>
      <c r="G33" s="167" t="str">
        <f>IF(ISNUMBER('PMS(Table2c+2d+2e)'!G$27),IF(ISNUMBER('PMS(Table1b)'!G33), ROUND('PMS(Table1b)'!G33*'PMS(Table2c+2d+2e)'!G$27,0),"fill Table 1b"),"NA")</f>
        <v>fill Table 1b</v>
      </c>
      <c r="H33" s="167" t="str">
        <f>IF(ISNUMBER('PMS(Table2c+2d+2e)'!H$27),IF(ISNUMBER('PMS(Table1b)'!H33), ROUND('PMS(Table1b)'!H33*'PMS(Table2c+2d+2e)'!H$27,0),"fill Table 1b"),"NA")</f>
        <v>fill Table 1b</v>
      </c>
      <c r="I33" s="167" t="str">
        <f>IF(ISNUMBER('PMS(Table2c+2d+2e)'!I$27),IF(ISNUMBER('PMS(Table1b)'!I33), ROUND('PMS(Table1b)'!I33*'PMS(Table2c+2d+2e)'!I$27,0),"fill Table 1b"),"NA")</f>
        <v>NA</v>
      </c>
      <c r="J33" s="167" t="str">
        <f>IF(ISNUMBER('PMS(Table2c+2d+2e)'!J$27),IF(ISNUMBER('PMS(Table1b)'!J33), ROUND('PMS(Table1b)'!J33*'PMS(Table2c+2d+2e)'!J$27,0),"fill Table 1b"),"NA")</f>
        <v>NA</v>
      </c>
      <c r="K33" s="167" t="str">
        <f>IF(ISNUMBER('PMS(Table2c+2d+2e)'!K$27),IF(ISNUMBER('PMS(Table1b)'!K33), ROUND('PMS(Table1b)'!K33*'PMS(Table2c+2d+2e)'!K$27,0),"fill Table 1b"),"NA")</f>
        <v>fill Table 1b</v>
      </c>
      <c r="L33" s="167" t="str">
        <f>IF(ISNUMBER('PMS(Table2c+2d+2e)'!L$27),IF(ISNUMBER('PMS(Table1b)'!L33), ROUND('PMS(Table1b)'!L33*'PMS(Table2c+2d+2e)'!L$27,0),"fill Table 1b"),"NA")</f>
        <v>fill Table 1b</v>
      </c>
      <c r="M33" s="167" t="str">
        <f>IF(ISNUMBER('PMS(Table2c+2d+2e)'!M$27),IF(ISNUMBER('PMS(Table1b)'!M33), ROUND('PMS(Table1b)'!M33*'PMS(Table2c+2d+2e)'!M$27,0),"fill Table 1b"),"NA")</f>
        <v>NA</v>
      </c>
      <c r="N33" s="167" t="str">
        <f>IF(ISNUMBER('PMS(Table2c+2d+2e)'!N$27),IF(ISNUMBER('PMS(Table1b)'!N33), ROUND('PMS(Table1b)'!N33*'PMS(Table2c+2d+2e)'!N$27,0),"fill Table 1b"),"NA")</f>
        <v>NA</v>
      </c>
      <c r="O33" s="167" t="str">
        <f>IF(ISNUMBER('PMS(Table2c+2d+2e)'!O$27),IF(ISNUMBER('PMS(Table1b)'!O33), ROUND('PMS(Table1b)'!O33*'PMS(Table2c+2d+2e)'!O$27,0),"fill Table 1b"),"NA")</f>
        <v>fill Table 1b</v>
      </c>
      <c r="P33" s="168">
        <f t="shared" si="2"/>
        <v>0</v>
      </c>
    </row>
    <row r="34" spans="2:16" ht="30" x14ac:dyDescent="0.15">
      <c r="B34" s="197"/>
      <c r="C34" s="89" t="s">
        <v>68</v>
      </c>
      <c r="D34" s="167" t="str">
        <f>IF(ISNUMBER('PMS(Table2c+2d+2e)'!D$28),IF(ISNUMBER('PMS(Table1b)'!D34), ROUND('PMS(Table1b)'!D34*'PMS(Table2c+2d+2e)'!D$28,0),"fill Table 1b"),"NA")</f>
        <v>NA</v>
      </c>
      <c r="E34" s="167" t="str">
        <f>IF(ISNUMBER('PMS(Table2c+2d+2e)'!E$28),IF(ISNUMBER('PMS(Table1b)'!E34), ROUND('PMS(Table1b)'!E34*'PMS(Table2c+2d+2e)'!E$28,0),"fill Table 1b"),"NA")</f>
        <v>NA</v>
      </c>
      <c r="F34" s="167" t="str">
        <f>IF(ISNUMBER('PMS(Table2c+2d+2e)'!F$28),IF(ISNUMBER('PMS(Table1b)'!F34), ROUND('PMS(Table1b)'!F34*'PMS(Table2c+2d+2e)'!F$28,0),"fill Table 1b"),"NA")</f>
        <v>NA</v>
      </c>
      <c r="G34" s="167" t="str">
        <f>IF(ISNUMBER('PMS(Table2c+2d+2e)'!G$28),IF(ISNUMBER('PMS(Table1b)'!G34), ROUND('PMS(Table1b)'!G34*'PMS(Table2c+2d+2e)'!G$28,0),"fill Table 1b"),"NA")</f>
        <v>NA</v>
      </c>
      <c r="H34" s="167" t="str">
        <f>IF(ISNUMBER('PMS(Table2c+2d+2e)'!H$28),IF(ISNUMBER('PMS(Table1b)'!H34), ROUND('PMS(Table1b)'!H34*'PMS(Table2c+2d+2e)'!H$28,0),"fill Table 1b"),"NA")</f>
        <v>fill Table 1b</v>
      </c>
      <c r="I34" s="167" t="str">
        <f>IF(ISNUMBER('PMS(Table2c+2d+2e)'!I$28),IF(ISNUMBER('PMS(Table1b)'!I34), ROUND('PMS(Table1b)'!I34*'PMS(Table2c+2d+2e)'!I$28,0),"fill Table 1b"),"NA")</f>
        <v>NA</v>
      </c>
      <c r="J34" s="167" t="str">
        <f>IF(ISNUMBER('PMS(Table2c+2d+2e)'!J$28),IF(ISNUMBER('PMS(Table1b)'!J34), ROUND('PMS(Table1b)'!J34*'PMS(Table2c+2d+2e)'!J$28,0),"fill Table 1b"),"NA")</f>
        <v>NA</v>
      </c>
      <c r="K34" s="167" t="str">
        <f>IF(ISNUMBER('PMS(Table2c+2d+2e)'!K$28),IF(ISNUMBER('PMS(Table1b)'!K34), ROUND('PMS(Table1b)'!K34*'PMS(Table2c+2d+2e)'!K$28,0),"fill Table 1b"),"NA")</f>
        <v>NA</v>
      </c>
      <c r="L34" s="167" t="str">
        <f>IF(ISNUMBER('PMS(Table2c+2d+2e)'!L$28),IF(ISNUMBER('PMS(Table1b)'!L34), ROUND('PMS(Table1b)'!L34*'PMS(Table2c+2d+2e)'!L$28,0),"fill Table 1b"),"NA")</f>
        <v>NA</v>
      </c>
      <c r="M34" s="167" t="str">
        <f>IF(ISNUMBER('PMS(Table2c+2d+2e)'!M$28),IF(ISNUMBER('PMS(Table1b)'!M34), ROUND('PMS(Table1b)'!M34*'PMS(Table2c+2d+2e)'!M$28,0),"fill Table 1b"),"NA")</f>
        <v>NA</v>
      </c>
      <c r="N34" s="167" t="str">
        <f>IF(ISNUMBER('PMS(Table2c+2d+2e)'!N$28),IF(ISNUMBER('PMS(Table1b)'!N34), ROUND('PMS(Table1b)'!N34*'PMS(Table2c+2d+2e)'!N$28,0),"fill Table 1b"),"NA")</f>
        <v>NA</v>
      </c>
      <c r="O34" s="167" t="str">
        <f>IF(ISNUMBER('PMS(Table2c+2d+2e)'!O$28),IF(ISNUMBER('PMS(Table1b)'!O34), ROUND('PMS(Table1b)'!O34*'PMS(Table2c+2d+2e)'!O$28,0),"fill Table 1b"),"NA")</f>
        <v>fill Table 1b</v>
      </c>
      <c r="P34" s="168">
        <f t="shared" si="2"/>
        <v>0</v>
      </c>
    </row>
    <row r="35" spans="2:16" ht="30" x14ac:dyDescent="0.15">
      <c r="B35" s="197"/>
      <c r="C35" s="89" t="s">
        <v>68</v>
      </c>
      <c r="D35" s="167" t="str">
        <f>IF(ISNUMBER('PMS(Table2c+2d+2e)'!D$29),IF(ISNUMBER('PMS(Table1b)'!D35), ROUND('PMS(Table1b)'!D35*'PMS(Table2c+2d+2e)'!D$29,0),"fill Table 1b"),"NA")</f>
        <v>NA</v>
      </c>
      <c r="E35" s="167" t="str">
        <f>IF(ISNUMBER('PMS(Table2c+2d+2e)'!E$29),IF(ISNUMBER('PMS(Table1b)'!E35), ROUND('PMS(Table1b)'!E35*'PMS(Table2c+2d+2e)'!E$29,0),"fill Table 1b"),"NA")</f>
        <v>NA</v>
      </c>
      <c r="F35" s="167" t="str">
        <f>IF(ISNUMBER('PMS(Table2c+2d+2e)'!F$29),IF(ISNUMBER('PMS(Table1b)'!F35), ROUND('PMS(Table1b)'!F35*'PMS(Table2c+2d+2e)'!F$29,0),"fill Table 1b"),"NA")</f>
        <v>fill Table 1b</v>
      </c>
      <c r="G35" s="167" t="str">
        <f>IF(ISNUMBER('PMS(Table2c+2d+2e)'!G$29),IF(ISNUMBER('PMS(Table1b)'!G35), ROUND('PMS(Table1b)'!G35*'PMS(Table2c+2d+2e)'!G$29,0),"fill Table 1b"),"NA")</f>
        <v>fill Table 1b</v>
      </c>
      <c r="H35" s="167" t="str">
        <f>IF(ISNUMBER('PMS(Table2c+2d+2e)'!H$29),IF(ISNUMBER('PMS(Table1b)'!H35), ROUND('PMS(Table1b)'!H35*'PMS(Table2c+2d+2e)'!H$29,0),"fill Table 1b"),"NA")</f>
        <v>fill Table 1b</v>
      </c>
      <c r="I35" s="167" t="str">
        <f>IF(ISNUMBER('PMS(Table2c+2d+2e)'!I$29),IF(ISNUMBER('PMS(Table1b)'!I35), ROUND('PMS(Table1b)'!I35*'PMS(Table2c+2d+2e)'!I$29,0),"fill Table 1b"),"NA")</f>
        <v>fill Table 1b</v>
      </c>
      <c r="J35" s="167" t="str">
        <f>IF(ISNUMBER('PMS(Table2c+2d+2e)'!J$29),IF(ISNUMBER('PMS(Table1b)'!J35), ROUND('PMS(Table1b)'!J35*'PMS(Table2c+2d+2e)'!J$29,0),"fill Table 1b"),"NA")</f>
        <v>NA</v>
      </c>
      <c r="K35" s="167" t="str">
        <f>IF(ISNUMBER('PMS(Table2c+2d+2e)'!K$29),IF(ISNUMBER('PMS(Table1b)'!K35), ROUND('PMS(Table1b)'!K35*'PMS(Table2c+2d+2e)'!K$29,0),"fill Table 1b"),"NA")</f>
        <v>fill Table 1b</v>
      </c>
      <c r="L35" s="167" t="str">
        <f>IF(ISNUMBER('PMS(Table2c+2d+2e)'!L$29),IF(ISNUMBER('PMS(Table1b)'!L35), ROUND('PMS(Table1b)'!L35*'PMS(Table2c+2d+2e)'!L$29,0),"fill Table 1b"),"NA")</f>
        <v>fill Table 1b</v>
      </c>
      <c r="M35" s="167" t="str">
        <f>IF(ISNUMBER('PMS(Table2c+2d+2e)'!M$29),IF(ISNUMBER('PMS(Table1b)'!M35), ROUND('PMS(Table1b)'!M35*'PMS(Table2c+2d+2e)'!M$29,0),"fill Table 1b"),"NA")</f>
        <v>NA</v>
      </c>
      <c r="N35" s="167" t="str">
        <f>IF(ISNUMBER('PMS(Table2c+2d+2e)'!N$29),IF(ISNUMBER('PMS(Table1b)'!N35), ROUND('PMS(Table1b)'!N35*'PMS(Table2c+2d+2e)'!N$29,0),"fill Table 1b"),"NA")</f>
        <v>NA</v>
      </c>
      <c r="O35" s="167" t="str">
        <f>IF(ISNUMBER('PMS(Table2c+2d+2e)'!O$29),IF(ISNUMBER('PMS(Table1b)'!O35), ROUND('PMS(Table1b)'!O35*'PMS(Table2c+2d+2e)'!O$29,0),"fill Table 1b"),"NA")</f>
        <v>fill Table 1b</v>
      </c>
      <c r="P35" s="168">
        <f t="shared" si="2"/>
        <v>0</v>
      </c>
    </row>
    <row r="36" spans="2:16" ht="30" x14ac:dyDescent="0.15">
      <c r="B36" s="197"/>
      <c r="C36" s="89" t="s">
        <v>68</v>
      </c>
      <c r="D36" s="167" t="str">
        <f>IF(ISNUMBER('PMS(Table2c+2d+2e)'!D$30),IF(ISNUMBER('PMS(Table1b)'!D36), ROUND('PMS(Table1b)'!D36*'PMS(Table2c+2d+2e)'!D$30,0),"fill Table 1b"),"NA")</f>
        <v>fill Table 1b</v>
      </c>
      <c r="E36" s="167" t="str">
        <f>IF(ISNUMBER('PMS(Table2c+2d+2e)'!E$30),IF(ISNUMBER('PMS(Table1b)'!E36), ROUND('PMS(Table1b)'!E36*'PMS(Table2c+2d+2e)'!E$30,0),"fill Table 1b"),"NA")</f>
        <v>NA</v>
      </c>
      <c r="F36" s="167" t="str">
        <f>IF(ISNUMBER('PMS(Table2c+2d+2e)'!F$30),IF(ISNUMBER('PMS(Table1b)'!F36), ROUND('PMS(Table1b)'!F36*'PMS(Table2c+2d+2e)'!F$30,0),"fill Table 1b"),"NA")</f>
        <v>fill Table 1b</v>
      </c>
      <c r="G36" s="167" t="str">
        <f>IF(ISNUMBER('PMS(Table2c+2d+2e)'!G$30),IF(ISNUMBER('PMS(Table1b)'!G36), ROUND('PMS(Table1b)'!G36*'PMS(Table2c+2d+2e)'!G$30,0),"fill Table 1b"),"NA")</f>
        <v>fill Table 1b</v>
      </c>
      <c r="H36" s="167" t="str">
        <f>IF(ISNUMBER('PMS(Table2c+2d+2e)'!H$30),IF(ISNUMBER('PMS(Table1b)'!H36), ROUND('PMS(Table1b)'!H36*'PMS(Table2c+2d+2e)'!H$30,0),"fill Table 1b"),"NA")</f>
        <v>fill Table 1b</v>
      </c>
      <c r="I36" s="167" t="str">
        <f>IF(ISNUMBER('PMS(Table2c+2d+2e)'!I$30),IF(ISNUMBER('PMS(Table1b)'!I36), ROUND('PMS(Table1b)'!I36*'PMS(Table2c+2d+2e)'!I$30,0),"fill Table 1b"),"NA")</f>
        <v>fill Table 1b</v>
      </c>
      <c r="J36" s="167" t="str">
        <f>IF(ISNUMBER('PMS(Table2c+2d+2e)'!J$30),IF(ISNUMBER('PMS(Table1b)'!J36), ROUND('PMS(Table1b)'!J36*'PMS(Table2c+2d+2e)'!J$30,0),"fill Table 1b"),"NA")</f>
        <v>fill Table 1b</v>
      </c>
      <c r="K36" s="167" t="str">
        <f>IF(ISNUMBER('PMS(Table2c+2d+2e)'!K$30),IF(ISNUMBER('PMS(Table1b)'!K36), ROUND('PMS(Table1b)'!K36*'PMS(Table2c+2d+2e)'!K$30,0),"fill Table 1b"),"NA")</f>
        <v>fill Table 1b</v>
      </c>
      <c r="L36" s="167" t="str">
        <f>IF(ISNUMBER('PMS(Table2c+2d+2e)'!L$30),IF(ISNUMBER('PMS(Table1b)'!L36), ROUND('PMS(Table1b)'!L36*'PMS(Table2c+2d+2e)'!L$30,0),"fill Table 1b"),"NA")</f>
        <v>fill Table 1b</v>
      </c>
      <c r="M36" s="167" t="str">
        <f>IF(ISNUMBER('PMS(Table2c+2d+2e)'!M$30),IF(ISNUMBER('PMS(Table1b)'!M36), ROUND('PMS(Table1b)'!M36*'PMS(Table2c+2d+2e)'!M$30,0),"fill Table 1b"),"NA")</f>
        <v>NA</v>
      </c>
      <c r="N36" s="167" t="str">
        <f>IF(ISNUMBER('PMS(Table2c+2d+2e)'!N$30),IF(ISNUMBER('PMS(Table1b)'!N36), ROUND('PMS(Table1b)'!N36*'PMS(Table2c+2d+2e)'!N$30,0),"fill Table 1b"),"NA")</f>
        <v>NA</v>
      </c>
      <c r="O36" s="167" t="str">
        <f>IF(ISNUMBER('PMS(Table2c+2d+2e)'!O$30),IF(ISNUMBER('PMS(Table1b)'!O36), ROUND('PMS(Table1b)'!O36*'PMS(Table2c+2d+2e)'!O$30,0),"fill Table 1b"),"NA")</f>
        <v>fill Table 1b</v>
      </c>
      <c r="P36" s="168">
        <f t="shared" si="2"/>
        <v>0</v>
      </c>
    </row>
    <row r="37" spans="2:16" ht="30" x14ac:dyDescent="0.15">
      <c r="B37" s="197"/>
      <c r="C37" s="89" t="s">
        <v>68</v>
      </c>
      <c r="D37" s="167" t="str">
        <f>IF(ISNUMBER('PMS(Table2c+2d+2e)'!D$31),IF(ISNUMBER('PMS(Table1b)'!D37), ROUND('PMS(Table1b)'!D37*'PMS(Table2c+2d+2e)'!D$31,0),"fill Table 1b"),"NA")</f>
        <v>NA</v>
      </c>
      <c r="E37" s="167" t="str">
        <f>IF(ISNUMBER('PMS(Table2c+2d+2e)'!E$31),IF(ISNUMBER('PMS(Table1b)'!E37), ROUND('PMS(Table1b)'!E37*'PMS(Table2c+2d+2e)'!E$31,0),"fill Table 1b"),"NA")</f>
        <v>NA</v>
      </c>
      <c r="F37" s="167" t="str">
        <f>IF(ISNUMBER('PMS(Table2c+2d+2e)'!F$31),IF(ISNUMBER('PMS(Table1b)'!F37), ROUND('PMS(Table1b)'!F37*'PMS(Table2c+2d+2e)'!F$31,0),"fill Table 1b"),"NA")</f>
        <v>NA</v>
      </c>
      <c r="G37" s="167" t="str">
        <f>IF(ISNUMBER('PMS(Table2c+2d+2e)'!G$31),IF(ISNUMBER('PMS(Table1b)'!G37), ROUND('PMS(Table1b)'!G37*'PMS(Table2c+2d+2e)'!G$31,0),"fill Table 1b"),"NA")</f>
        <v>NA</v>
      </c>
      <c r="H37" s="167" t="str">
        <f>IF(ISNUMBER('PMS(Table2c+2d+2e)'!H$31),IF(ISNUMBER('PMS(Table1b)'!H37), ROUND('PMS(Table1b)'!H37*'PMS(Table2c+2d+2e)'!H$31,0),"fill Table 1b"),"NA")</f>
        <v>fill Table 1b</v>
      </c>
      <c r="I37" s="167" t="str">
        <f>IF(ISNUMBER('PMS(Table2c+2d+2e)'!I$31),IF(ISNUMBER('PMS(Table1b)'!I37), ROUND('PMS(Table1b)'!I37*'PMS(Table2c+2d+2e)'!I$31,0),"fill Table 1b"),"NA")</f>
        <v>NA</v>
      </c>
      <c r="J37" s="167" t="str">
        <f>IF(ISNUMBER('PMS(Table2c+2d+2e)'!J$31),IF(ISNUMBER('PMS(Table1b)'!J37), ROUND('PMS(Table1b)'!J37*'PMS(Table2c+2d+2e)'!J$31,0),"fill Table 1b"),"NA")</f>
        <v>NA</v>
      </c>
      <c r="K37" s="167" t="str">
        <f>IF(ISNUMBER('PMS(Table2c+2d+2e)'!K$31),IF(ISNUMBER('PMS(Table1b)'!K37), ROUND('PMS(Table1b)'!K37*'PMS(Table2c+2d+2e)'!K$31,0),"fill Table 1b"),"NA")</f>
        <v>fill Table 1b</v>
      </c>
      <c r="L37" s="167" t="str">
        <f>IF(ISNUMBER('PMS(Table2c+2d+2e)'!L$31),IF(ISNUMBER('PMS(Table1b)'!L37), ROUND('PMS(Table1b)'!L37*'PMS(Table2c+2d+2e)'!L$31,0),"fill Table 1b"),"NA")</f>
        <v>NA</v>
      </c>
      <c r="M37" s="167" t="str">
        <f>IF(ISNUMBER('PMS(Table2c+2d+2e)'!M$31),IF(ISNUMBER('PMS(Table1b)'!M37), ROUND('PMS(Table1b)'!M37*'PMS(Table2c+2d+2e)'!M$31,0),"fill Table 1b"),"NA")</f>
        <v>NA</v>
      </c>
      <c r="N37" s="167" t="str">
        <f>IF(ISNUMBER('PMS(Table2c+2d+2e)'!N$31),IF(ISNUMBER('PMS(Table1b)'!N37), ROUND('PMS(Table1b)'!N37*'PMS(Table2c+2d+2e)'!N$31,0),"fill Table 1b"),"NA")</f>
        <v>NA</v>
      </c>
      <c r="O37" s="167" t="str">
        <f>IF(ISNUMBER('PMS(Table2c+2d+2e)'!O$31),IF(ISNUMBER('PMS(Table1b)'!O37), ROUND('PMS(Table1b)'!O37*'PMS(Table2c+2d+2e)'!O$31,0),"fill Table 1b"),"NA")</f>
        <v>fill Table 1b</v>
      </c>
      <c r="P37" s="168">
        <f t="shared" si="2"/>
        <v>0</v>
      </c>
    </row>
    <row r="38" spans="2:16" ht="30" x14ac:dyDescent="0.15">
      <c r="B38" s="197"/>
      <c r="C38" s="89" t="s">
        <v>68</v>
      </c>
      <c r="D38" s="167" t="str">
        <f>IF(ISNUMBER('PMS(Table2c+2d+2e)'!D$32),IF(ISNUMBER('PMS(Table1b)'!D38), ROUND('PMS(Table1b)'!D38*'PMS(Table2c+2d+2e)'!D$32,0),"fill Table 1b"),"NA")</f>
        <v>NA</v>
      </c>
      <c r="E38" s="167" t="str">
        <f>IF(ISNUMBER('PMS(Table2c+2d+2e)'!E$32),IF(ISNUMBER('PMS(Table1b)'!E38), ROUND('PMS(Table1b)'!E38*'PMS(Table2c+2d+2e)'!E$32,0),"fill Table 1b"),"NA")</f>
        <v>NA</v>
      </c>
      <c r="F38" s="167" t="str">
        <f>IF(ISNUMBER('PMS(Table2c+2d+2e)'!F$32),IF(ISNUMBER('PMS(Table1b)'!F38), ROUND('PMS(Table1b)'!F38*'PMS(Table2c+2d+2e)'!F$32,0),"fill Table 1b"),"NA")</f>
        <v>NA</v>
      </c>
      <c r="G38" s="167" t="str">
        <f>IF(ISNUMBER('PMS(Table2c+2d+2e)'!G$32),IF(ISNUMBER('PMS(Table1b)'!G38), ROUND('PMS(Table1b)'!G38*'PMS(Table2c+2d+2e)'!G$32,0),"fill Table 1b"),"NA")</f>
        <v>NA</v>
      </c>
      <c r="H38" s="167" t="str">
        <f>IF(ISNUMBER('PMS(Table2c+2d+2e)'!H$32),IF(ISNUMBER('PMS(Table1b)'!H38), ROUND('PMS(Table1b)'!H38*'PMS(Table2c+2d+2e)'!H$32,0),"fill Table 1b"),"NA")</f>
        <v>fill Table 1b</v>
      </c>
      <c r="I38" s="167" t="str">
        <f>IF(ISNUMBER('PMS(Table2c+2d+2e)'!I$32),IF(ISNUMBER('PMS(Table1b)'!I38), ROUND('PMS(Table1b)'!I38*'PMS(Table2c+2d+2e)'!I$32,0),"fill Table 1b"),"NA")</f>
        <v>NA</v>
      </c>
      <c r="J38" s="167" t="str">
        <f>IF(ISNUMBER('PMS(Table2c+2d+2e)'!J$32),IF(ISNUMBER('PMS(Table1b)'!J38), ROUND('PMS(Table1b)'!J38*'PMS(Table2c+2d+2e)'!J$32,0),"fill Table 1b"),"NA")</f>
        <v>NA</v>
      </c>
      <c r="K38" s="167" t="str">
        <f>IF(ISNUMBER('PMS(Table2c+2d+2e)'!K$32),IF(ISNUMBER('PMS(Table1b)'!K38), ROUND('PMS(Table1b)'!K38*'PMS(Table2c+2d+2e)'!K$32,0),"fill Table 1b"),"NA")</f>
        <v>fill Table 1b</v>
      </c>
      <c r="L38" s="167" t="str">
        <f>IF(ISNUMBER('PMS(Table2c+2d+2e)'!L$32),IF(ISNUMBER('PMS(Table1b)'!L38), ROUND('PMS(Table1b)'!L38*'PMS(Table2c+2d+2e)'!L$32,0),"fill Table 1b"),"NA")</f>
        <v>fill Table 1b</v>
      </c>
      <c r="M38" s="167" t="str">
        <f>IF(ISNUMBER('PMS(Table2c+2d+2e)'!M$32),IF(ISNUMBER('PMS(Table1b)'!M38), ROUND('PMS(Table1b)'!M38*'PMS(Table2c+2d+2e)'!M$32,0),"fill Table 1b"),"NA")</f>
        <v>NA</v>
      </c>
      <c r="N38" s="167" t="str">
        <f>IF(ISNUMBER('PMS(Table2c+2d+2e)'!N$32),IF(ISNUMBER('PMS(Table1b)'!N38), ROUND('PMS(Table1b)'!N38*'PMS(Table2c+2d+2e)'!N$32,0),"fill Table 1b"),"NA")</f>
        <v>NA</v>
      </c>
      <c r="O38" s="167" t="str">
        <f>IF(ISNUMBER('PMS(Table2c+2d+2e)'!O$32),IF(ISNUMBER('PMS(Table1b)'!O38), ROUND('PMS(Table1b)'!O38*'PMS(Table2c+2d+2e)'!O$32,0),"fill Table 1b"),"NA")</f>
        <v>fill Table 1b</v>
      </c>
      <c r="P38" s="168">
        <f t="shared" si="2"/>
        <v>0</v>
      </c>
    </row>
    <row r="39" spans="2:16" ht="30" x14ac:dyDescent="0.15">
      <c r="B39" s="197"/>
      <c r="C39" s="89" t="s">
        <v>68</v>
      </c>
      <c r="D39" s="167" t="str">
        <f>IF(ISNUMBER('PMS(Table2c+2d+2e)'!D$33),IF(ISNUMBER('PMS(Table1b)'!D39), ROUND('PMS(Table1b)'!D39*'PMS(Table2c+2d+2e)'!D$33,0),"fill Table 1b"),"NA")</f>
        <v>NA</v>
      </c>
      <c r="E39" s="167" t="str">
        <f>IF(ISNUMBER('PMS(Table2c+2d+2e)'!E$33),IF(ISNUMBER('PMS(Table1b)'!E39), ROUND('PMS(Table1b)'!E39*'PMS(Table2c+2d+2e)'!E$33,0),"fill Table 1b"),"NA")</f>
        <v>NA</v>
      </c>
      <c r="F39" s="167" t="str">
        <f>IF(ISNUMBER('PMS(Table2c+2d+2e)'!F$33),IF(ISNUMBER('PMS(Table1b)'!F39), ROUND('PMS(Table1b)'!F39*'PMS(Table2c+2d+2e)'!F$33,0),"fill Table 1b"),"NA")</f>
        <v>fill Table 1b</v>
      </c>
      <c r="G39" s="167" t="str">
        <f>IF(ISNUMBER('PMS(Table2c+2d+2e)'!G$33),IF(ISNUMBER('PMS(Table1b)'!G39), ROUND('PMS(Table1b)'!G39*'PMS(Table2c+2d+2e)'!G$33,0),"fill Table 1b"),"NA")</f>
        <v>fill Table 1b</v>
      </c>
      <c r="H39" s="167" t="str">
        <f>IF(ISNUMBER('PMS(Table2c+2d+2e)'!H$33),IF(ISNUMBER('PMS(Table1b)'!H39), ROUND('PMS(Table1b)'!H39*'PMS(Table2c+2d+2e)'!H$33,0),"fill Table 1b"),"NA")</f>
        <v>fill Table 1b</v>
      </c>
      <c r="I39" s="167" t="str">
        <f>IF(ISNUMBER('PMS(Table2c+2d+2e)'!I$33),IF(ISNUMBER('PMS(Table1b)'!I39), ROUND('PMS(Table1b)'!I39*'PMS(Table2c+2d+2e)'!I$33,0),"fill Table 1b"),"NA")</f>
        <v>NA</v>
      </c>
      <c r="J39" s="167" t="str">
        <f>IF(ISNUMBER('PMS(Table2c+2d+2e)'!J$33),IF(ISNUMBER('PMS(Table1b)'!J39), ROUND('PMS(Table1b)'!J39*'PMS(Table2c+2d+2e)'!J$33,0),"fill Table 1b"),"NA")</f>
        <v>NA</v>
      </c>
      <c r="K39" s="167" t="str">
        <f>IF(ISNUMBER('PMS(Table2c+2d+2e)'!K$33),IF(ISNUMBER('PMS(Table1b)'!K39), ROUND('PMS(Table1b)'!K39*'PMS(Table2c+2d+2e)'!K$33,0),"fill Table 1b"),"NA")</f>
        <v>fill Table 1b</v>
      </c>
      <c r="L39" s="167" t="str">
        <f>IF(ISNUMBER('PMS(Table2c+2d+2e)'!L$33),IF(ISNUMBER('PMS(Table1b)'!L39), ROUND('PMS(Table1b)'!L39*'PMS(Table2c+2d+2e)'!L$33,0),"fill Table 1b"),"NA")</f>
        <v>fill Table 1b</v>
      </c>
      <c r="M39" s="167" t="str">
        <f>IF(ISNUMBER('PMS(Table2c+2d+2e)'!M$33),IF(ISNUMBER('PMS(Table1b)'!M39), ROUND('PMS(Table1b)'!M39*'PMS(Table2c+2d+2e)'!M$33,0),"fill Table 1b"),"NA")</f>
        <v>fill Table 1b</v>
      </c>
      <c r="N39" s="167" t="str">
        <f>IF(ISNUMBER('PMS(Table2c+2d+2e)'!N$33),IF(ISNUMBER('PMS(Table1b)'!N39), ROUND('PMS(Table1b)'!N39*'PMS(Table2c+2d+2e)'!N$33,0),"fill Table 1b"),"NA")</f>
        <v>fill Table 1b</v>
      </c>
      <c r="O39" s="167" t="str">
        <f>IF(ISNUMBER('PMS(Table2c+2d+2e)'!O$33),IF(ISNUMBER('PMS(Table1b)'!O39), ROUND('PMS(Table1b)'!O39*'PMS(Table2c+2d+2e)'!O$33,0),"fill Table 1b"),"NA")</f>
        <v>fill Table 1b</v>
      </c>
      <c r="P39" s="168">
        <f t="shared" si="2"/>
        <v>0</v>
      </c>
    </row>
    <row r="40" spans="2:16" ht="30" x14ac:dyDescent="0.15">
      <c r="B40" s="197"/>
      <c r="C40" s="89" t="s">
        <v>68</v>
      </c>
      <c r="D40" s="167" t="str">
        <f>IF(ISNUMBER('PMS(Table2c+2d+2e)'!D$34),IF(ISNUMBER('PMS(Table1b)'!D40), ROUND('PMS(Table1b)'!D40*'PMS(Table2c+2d+2e)'!D$34,0),"fill Table 1b"),"NA")</f>
        <v>NA</v>
      </c>
      <c r="E40" s="167" t="str">
        <f>IF(ISNUMBER('PMS(Table2c+2d+2e)'!E$34),IF(ISNUMBER('PMS(Table1b)'!E40), ROUND('PMS(Table1b)'!E40*'PMS(Table2c+2d+2e)'!E$34,0),"fill Table 1b"),"NA")</f>
        <v>NA</v>
      </c>
      <c r="F40" s="167" t="str">
        <f>IF(ISNUMBER('PMS(Table2c+2d+2e)'!F$34),IF(ISNUMBER('PMS(Table1b)'!F40), ROUND('PMS(Table1b)'!F40*'PMS(Table2c+2d+2e)'!F$34,0),"fill Table 1b"),"NA")</f>
        <v>fill Table 1b</v>
      </c>
      <c r="G40" s="167" t="str">
        <f>IF(ISNUMBER('PMS(Table2c+2d+2e)'!G$34),IF(ISNUMBER('PMS(Table1b)'!G40), ROUND('PMS(Table1b)'!G40*'PMS(Table2c+2d+2e)'!G$34,0),"fill Table 1b"),"NA")</f>
        <v>fill Table 1b</v>
      </c>
      <c r="H40" s="167" t="str">
        <f>IF(ISNUMBER('PMS(Table2c+2d+2e)'!H$34),IF(ISNUMBER('PMS(Table1b)'!H40), ROUND('PMS(Table1b)'!H40*'PMS(Table2c+2d+2e)'!H$34,0),"fill Table 1b"),"NA")</f>
        <v>fill Table 1b</v>
      </c>
      <c r="I40" s="167" t="str">
        <f>IF(ISNUMBER('PMS(Table2c+2d+2e)'!I$34),IF(ISNUMBER('PMS(Table1b)'!I40), ROUND('PMS(Table1b)'!I40*'PMS(Table2c+2d+2e)'!I$34,0),"fill Table 1b"),"NA")</f>
        <v>NA</v>
      </c>
      <c r="J40" s="167" t="str">
        <f>IF(ISNUMBER('PMS(Table2c+2d+2e)'!J$34),IF(ISNUMBER('PMS(Table1b)'!J40), ROUND('PMS(Table1b)'!J40*'PMS(Table2c+2d+2e)'!J$34,0),"fill Table 1b"),"NA")</f>
        <v>NA</v>
      </c>
      <c r="K40" s="167" t="str">
        <f>IF(ISNUMBER('PMS(Table2c+2d+2e)'!K$34),IF(ISNUMBER('PMS(Table1b)'!K40), ROUND('PMS(Table1b)'!K40*'PMS(Table2c+2d+2e)'!K$34,0),"fill Table 1b"),"NA")</f>
        <v>fill Table 1b</v>
      </c>
      <c r="L40" s="167" t="str">
        <f>IF(ISNUMBER('PMS(Table2c+2d+2e)'!L$34),IF(ISNUMBER('PMS(Table1b)'!L40), ROUND('PMS(Table1b)'!L40*'PMS(Table2c+2d+2e)'!L$34,0),"fill Table 1b"),"NA")</f>
        <v>fill Table 1b</v>
      </c>
      <c r="M40" s="167" t="str">
        <f>IF(ISNUMBER('PMS(Table2c+2d+2e)'!M$34),IF(ISNUMBER('PMS(Table1b)'!M40), ROUND('PMS(Table1b)'!M40*'PMS(Table2c+2d+2e)'!M$34,0),"fill Table 1b"),"NA")</f>
        <v>fill Table 1b</v>
      </c>
      <c r="N40" s="167" t="str">
        <f>IF(ISNUMBER('PMS(Table2c+2d+2e)'!N$34),IF(ISNUMBER('PMS(Table1b)'!N40), ROUND('PMS(Table1b)'!N40*'PMS(Table2c+2d+2e)'!N$34,0),"fill Table 1b"),"NA")</f>
        <v>fill Table 1b</v>
      </c>
      <c r="O40" s="167" t="str">
        <f>IF(ISNUMBER('PMS(Table2c+2d+2e)'!O$34),IF(ISNUMBER('PMS(Table1b)'!O40), ROUND('PMS(Table1b)'!O40*'PMS(Table2c+2d+2e)'!O$34,0),"fill Table 1b"),"NA")</f>
        <v>fill Table 1b</v>
      </c>
      <c r="P40" s="168">
        <f t="shared" si="2"/>
        <v>0</v>
      </c>
    </row>
    <row r="41" spans="2:16" ht="30" x14ac:dyDescent="0.15">
      <c r="B41" s="197"/>
      <c r="C41" s="89" t="s">
        <v>68</v>
      </c>
      <c r="D41" s="167" t="str">
        <f>IF(ISNUMBER('PMS(Table2c+2d+2e)'!D$35),IF(ISNUMBER('PMS(Table1b)'!D41), ROUND('PMS(Table1b)'!D41*'PMS(Table2c+2d+2e)'!D$35,0),"fill Table 1b"),"NA")</f>
        <v>NA</v>
      </c>
      <c r="E41" s="167" t="str">
        <f>IF(ISNUMBER('PMS(Table2c+2d+2e)'!E$35),IF(ISNUMBER('PMS(Table1b)'!E41), ROUND('PMS(Table1b)'!E41*'PMS(Table2c+2d+2e)'!E$35,0),"fill Table 1b"),"NA")</f>
        <v>NA</v>
      </c>
      <c r="F41" s="167" t="str">
        <f>IF(ISNUMBER('PMS(Table2c+2d+2e)'!F$35),IF(ISNUMBER('PMS(Table1b)'!F41), ROUND('PMS(Table1b)'!F41*'PMS(Table2c+2d+2e)'!F$35,0),"fill Table 1b"),"NA")</f>
        <v>NA</v>
      </c>
      <c r="G41" s="167" t="str">
        <f>IF(ISNUMBER('PMS(Table2c+2d+2e)'!G$35),IF(ISNUMBER('PMS(Table1b)'!G41), ROUND('PMS(Table1b)'!G41*'PMS(Table2c+2d+2e)'!G$35,0),"fill Table 1b"),"NA")</f>
        <v>NA</v>
      </c>
      <c r="H41" s="167" t="str">
        <f>IF(ISNUMBER('PMS(Table2c+2d+2e)'!H$35),IF(ISNUMBER('PMS(Table1b)'!H41), ROUND('PMS(Table1b)'!H41*'PMS(Table2c+2d+2e)'!H$35,0),"fill Table 1b"),"NA")</f>
        <v>fill Table 1b</v>
      </c>
      <c r="I41" s="167" t="str">
        <f>IF(ISNUMBER('PMS(Table2c+2d+2e)'!I$35),IF(ISNUMBER('PMS(Table1b)'!I41), ROUND('PMS(Table1b)'!I41*'PMS(Table2c+2d+2e)'!I$35,0),"fill Table 1b"),"NA")</f>
        <v>NA</v>
      </c>
      <c r="J41" s="167" t="str">
        <f>IF(ISNUMBER('PMS(Table2c+2d+2e)'!J$35),IF(ISNUMBER('PMS(Table1b)'!J41), ROUND('PMS(Table1b)'!J41*'PMS(Table2c+2d+2e)'!J$35,0),"fill Table 1b"),"NA")</f>
        <v>NA</v>
      </c>
      <c r="K41" s="167" t="str">
        <f>IF(ISNUMBER('PMS(Table2c+2d+2e)'!K$35),IF(ISNUMBER('PMS(Table1b)'!K41), ROUND('PMS(Table1b)'!K41*'PMS(Table2c+2d+2e)'!K$35,0),"fill Table 1b"),"NA")</f>
        <v>NA</v>
      </c>
      <c r="L41" s="167" t="str">
        <f>IF(ISNUMBER('PMS(Table2c+2d+2e)'!L$35),IF(ISNUMBER('PMS(Table1b)'!L41), ROUND('PMS(Table1b)'!L41*'PMS(Table2c+2d+2e)'!L$35,0),"fill Table 1b"),"NA")</f>
        <v>NA</v>
      </c>
      <c r="M41" s="167" t="str">
        <f>IF(ISNUMBER('PMS(Table2c+2d+2e)'!M$35),IF(ISNUMBER('PMS(Table1b)'!M41), ROUND('PMS(Table1b)'!M41*'PMS(Table2c+2d+2e)'!M$35,0),"fill Table 1b"),"NA")</f>
        <v>NA</v>
      </c>
      <c r="N41" s="167" t="str">
        <f>IF(ISNUMBER('PMS(Table2c+2d+2e)'!N$35),IF(ISNUMBER('PMS(Table1b)'!N41), ROUND('PMS(Table1b)'!N41*'PMS(Table2c+2d+2e)'!N$35,0),"fill Table 1b"),"NA")</f>
        <v>NA</v>
      </c>
      <c r="O41" s="167" t="str">
        <f>IF(ISNUMBER('PMS(Table2c+2d+2e)'!O$35),IF(ISNUMBER('PMS(Table1b)'!O41), ROUND('PMS(Table1b)'!O41*'PMS(Table2c+2d+2e)'!O$35,0),"fill Table 1b"),"NA")</f>
        <v>fill Table 1b</v>
      </c>
      <c r="P41" s="168">
        <f t="shared" si="2"/>
        <v>0</v>
      </c>
    </row>
    <row r="42" spans="2:16" x14ac:dyDescent="0.15">
      <c r="C42" s="127" t="s">
        <v>199</v>
      </c>
      <c r="D42" s="169"/>
      <c r="E42" s="169"/>
      <c r="F42" s="169"/>
      <c r="G42" s="169"/>
      <c r="H42" s="169"/>
      <c r="I42" s="169"/>
      <c r="J42" s="169"/>
      <c r="K42" s="169"/>
      <c r="L42" s="169"/>
      <c r="M42" s="169"/>
      <c r="N42" s="169"/>
      <c r="O42" s="169"/>
      <c r="P42" s="168">
        <f>SUM(P30:P41)</f>
        <v>0</v>
      </c>
    </row>
    <row r="44" spans="2:16" x14ac:dyDescent="0.15">
      <c r="B44" s="166" t="s">
        <v>127</v>
      </c>
      <c r="D44" s="198" t="s">
        <v>80</v>
      </c>
      <c r="E44" s="198"/>
      <c r="F44" s="198"/>
      <c r="G44" s="198"/>
      <c r="H44" s="198"/>
      <c r="I44" s="198"/>
    </row>
    <row r="45" spans="2:16" ht="30" x14ac:dyDescent="0.15">
      <c r="C45" s="89"/>
      <c r="D45" s="87" t="s">
        <v>69</v>
      </c>
      <c r="E45" s="87" t="s">
        <v>70</v>
      </c>
      <c r="F45" s="88" t="s">
        <v>71</v>
      </c>
      <c r="G45" s="87" t="s">
        <v>68</v>
      </c>
      <c r="H45" s="89" t="s">
        <v>68</v>
      </c>
      <c r="I45" s="89" t="s">
        <v>68</v>
      </c>
      <c r="J45" s="89" t="s">
        <v>68</v>
      </c>
      <c r="K45" s="89" t="s">
        <v>68</v>
      </c>
      <c r="L45" s="89" t="s">
        <v>68</v>
      </c>
      <c r="M45" s="89" t="s">
        <v>68</v>
      </c>
      <c r="N45" s="87" t="s">
        <v>92</v>
      </c>
      <c r="O45" s="90" t="s">
        <v>76</v>
      </c>
      <c r="P45" s="89"/>
    </row>
    <row r="46" spans="2:16" ht="30" x14ac:dyDescent="0.15">
      <c r="B46" s="197" t="s">
        <v>81</v>
      </c>
      <c r="C46" s="87" t="s">
        <v>69</v>
      </c>
      <c r="D46" s="167" t="str">
        <f>IF(ISNUMBER('PMS(Table2c+2d+2e)'!D$24),IF(ISNUMBER('PMS(Table1b)'!D46), ROUND('PMS(Table1b)'!D46*'PMS(Table2c+2d+2e)'!D$24,0),"fill Table 1b"),"NA")</f>
        <v>fill Table 1b</v>
      </c>
      <c r="E46" s="167" t="str">
        <f>IF(ISNUMBER('PMS(Table2c+2d+2e)'!E$24),IF(ISNUMBER('PMS(Table1b)'!E46), ROUND('PMS(Table1b)'!E46*'PMS(Table2c+2d+2e)'!E$24,0),"fill Table 1b"),"NA")</f>
        <v>NA</v>
      </c>
      <c r="F46" s="167" t="str">
        <f>IF(ISNUMBER('PMS(Table2c+2d+2e)'!F$24),IF(ISNUMBER('PMS(Table1b)'!F46), ROUND('PMS(Table1b)'!F46*'PMS(Table2c+2d+2e)'!F$24,0),"fill Table 1b"),"NA")</f>
        <v>fill Table 1b</v>
      </c>
      <c r="G46" s="167" t="str">
        <f>IF(ISNUMBER('PMS(Table2c+2d+2e)'!G$24),IF(ISNUMBER('PMS(Table1b)'!G46), ROUND('PMS(Table1b)'!G46*'PMS(Table2c+2d+2e)'!G$24,0),"fill Table 1b"),"NA")</f>
        <v>fill Table 1b</v>
      </c>
      <c r="H46" s="167" t="str">
        <f>IF(ISNUMBER('PMS(Table2c+2d+2e)'!H$24),IF(ISNUMBER('PMS(Table1b)'!H46), ROUND('PMS(Table1b)'!H46*'PMS(Table2c+2d+2e)'!H$24,0),"fill Table 1b"),"NA")</f>
        <v>fill Table 1b</v>
      </c>
      <c r="I46" s="167" t="str">
        <f>IF(ISNUMBER('PMS(Table2c+2d+2e)'!I$24),IF(ISNUMBER('PMS(Table1b)'!I46), ROUND('PMS(Table1b)'!I46*'PMS(Table2c+2d+2e)'!I$24,0),"fill Table 1b"),"NA")</f>
        <v>fill Table 1b</v>
      </c>
      <c r="J46" s="167" t="str">
        <f>IF(ISNUMBER('PMS(Table2c+2d+2e)'!J$24),IF(ISNUMBER('PMS(Table1b)'!J46), ROUND('PMS(Table1b)'!J46*'PMS(Table2c+2d+2e)'!J$24,0),"fill Table 1b"),"NA")</f>
        <v>NA</v>
      </c>
      <c r="K46" s="167" t="str">
        <f>IF(ISNUMBER('PMS(Table2c+2d+2e)'!K$24),IF(ISNUMBER('PMS(Table1b)'!K46), ROUND('PMS(Table1b)'!K46*'PMS(Table2c+2d+2e)'!K$24,0),"fill Table 1b"),"NA")</f>
        <v>fill Table 1b</v>
      </c>
      <c r="L46" s="167" t="str">
        <f>IF(ISNUMBER('PMS(Table2c+2d+2e)'!L$24),IF(ISNUMBER('PMS(Table1b)'!L46), ROUND('PMS(Table1b)'!L46*'PMS(Table2c+2d+2e)'!L$24,0),"fill Table 1b"),"NA")</f>
        <v>fill Table 1b</v>
      </c>
      <c r="M46" s="167" t="str">
        <f>IF(ISNUMBER('PMS(Table2c+2d+2e)'!M$24),IF(ISNUMBER('PMS(Table1b)'!M46), ROUND('PMS(Table1b)'!M46*'PMS(Table2c+2d+2e)'!M$24,0),"fill Table 1b"),"NA")</f>
        <v>NA</v>
      </c>
      <c r="N46" s="167" t="str">
        <f>IF(ISNUMBER('PMS(Table2c+2d+2e)'!N$24),IF(ISNUMBER('PMS(Table1b)'!N46), ROUND('PMS(Table1b)'!N46*'PMS(Table2c+2d+2e)'!N$24,0),"fill Table 1b"),"NA")</f>
        <v>NA</v>
      </c>
      <c r="O46" s="167" t="str">
        <f>IF(ISNUMBER('PMS(Table2c+2d+2e)'!O$24),IF(ISNUMBER('PMS(Table1b)'!O46), ROUND('PMS(Table1b)'!O46*'PMS(Table2c+2d+2e)'!O$24,0),"fill Table 1b"),"NA")</f>
        <v>fill Table 1b</v>
      </c>
      <c r="P46" s="168">
        <f>SUMIF(D46:O46,"&gt;0",D46:O46)</f>
        <v>0</v>
      </c>
    </row>
    <row r="47" spans="2:16" ht="30" x14ac:dyDescent="0.15">
      <c r="B47" s="197"/>
      <c r="C47" s="87" t="s">
        <v>70</v>
      </c>
      <c r="D47" s="167" t="str">
        <f>IF(ISNUMBER('PMS(Table2c+2d+2e)'!D$25),IF(ISNUMBER('PMS(Table1b)'!D47), ROUND('PMS(Table1b)'!D47*'PMS(Table2c+2d+2e)'!D$25,0),"fill Table 1b"),"NA")</f>
        <v>fill Table 1b</v>
      </c>
      <c r="E47" s="167" t="str">
        <f>IF(ISNUMBER('PMS(Table2c+2d+2e)'!E$25),IF(ISNUMBER('PMS(Table1b)'!E47), ROUND('PMS(Table1b)'!E47*'PMS(Table2c+2d+2e)'!E$25,0),"fill Table 1b"),"NA")</f>
        <v>fill Table 1b</v>
      </c>
      <c r="F47" s="167" t="str">
        <f>IF(ISNUMBER('PMS(Table2c+2d+2e)'!F$25),IF(ISNUMBER('PMS(Table1b)'!F47), ROUND('PMS(Table1b)'!F47*'PMS(Table2c+2d+2e)'!F$25,0),"fill Table 1b"),"NA")</f>
        <v>fill Table 1b</v>
      </c>
      <c r="G47" s="167" t="str">
        <f>IF(ISNUMBER('PMS(Table2c+2d+2e)'!G$25),IF(ISNUMBER('PMS(Table1b)'!G47), ROUND('PMS(Table1b)'!G47*'PMS(Table2c+2d+2e)'!G$25,0),"fill Table 1b"),"NA")</f>
        <v>fill Table 1b</v>
      </c>
      <c r="H47" s="167" t="str">
        <f>IF(ISNUMBER('PMS(Table2c+2d+2e)'!H$25),IF(ISNUMBER('PMS(Table1b)'!H47), ROUND('PMS(Table1b)'!H47*'PMS(Table2c+2d+2e)'!H$25,0),"fill Table 1b"),"NA")</f>
        <v>fill Table 1b</v>
      </c>
      <c r="I47" s="167" t="str">
        <f>IF(ISNUMBER('PMS(Table2c+2d+2e)'!I$25),IF(ISNUMBER('PMS(Table1b)'!I47), ROUND('PMS(Table1b)'!I47*'PMS(Table2c+2d+2e)'!I$25,0),"fill Table 1b"),"NA")</f>
        <v>fill Table 1b</v>
      </c>
      <c r="J47" s="167" t="str">
        <f>IF(ISNUMBER('PMS(Table2c+2d+2e)'!J$25),IF(ISNUMBER('PMS(Table1b)'!J47), ROUND('PMS(Table1b)'!J47*'PMS(Table2c+2d+2e)'!J$25,0),"fill Table 1b"),"NA")</f>
        <v>fill Table 1b</v>
      </c>
      <c r="K47" s="167" t="str">
        <f>IF(ISNUMBER('PMS(Table2c+2d+2e)'!K$25),IF(ISNUMBER('PMS(Table1b)'!K47), ROUND('PMS(Table1b)'!K47*'PMS(Table2c+2d+2e)'!K$25,0),"fill Table 1b"),"NA")</f>
        <v>fill Table 1b</v>
      </c>
      <c r="L47" s="167" t="str">
        <f>IF(ISNUMBER('PMS(Table2c+2d+2e)'!L$25),IF(ISNUMBER('PMS(Table1b)'!L47), ROUND('PMS(Table1b)'!L47*'PMS(Table2c+2d+2e)'!L$25,0),"fill Table 1b"),"NA")</f>
        <v>fill Table 1b</v>
      </c>
      <c r="M47" s="167" t="str">
        <f>IF(ISNUMBER('PMS(Table2c+2d+2e)'!M$25),IF(ISNUMBER('PMS(Table1b)'!M47), ROUND('PMS(Table1b)'!M47*'PMS(Table2c+2d+2e)'!M$25,0),"fill Table 1b"),"NA")</f>
        <v>NA</v>
      </c>
      <c r="N47" s="167" t="str">
        <f>IF(ISNUMBER('PMS(Table2c+2d+2e)'!N$25),IF(ISNUMBER('PMS(Table1b)'!N47), ROUND('PMS(Table1b)'!N47*'PMS(Table2c+2d+2e)'!N$25,0),"fill Table 1b"),"NA")</f>
        <v>NA</v>
      </c>
      <c r="O47" s="167" t="str">
        <f>IF(ISNUMBER('PMS(Table2c+2d+2e)'!O$25),IF(ISNUMBER('PMS(Table1b)'!O47), ROUND('PMS(Table1b)'!O47*'PMS(Table2c+2d+2e)'!O$25,0),"fill Table 1b"),"NA")</f>
        <v>fill Table 1b</v>
      </c>
      <c r="P47" s="168">
        <f t="shared" ref="P47:P57" si="3">SUMIF(D47:O47,"&gt;0",D47:O47)</f>
        <v>0</v>
      </c>
    </row>
    <row r="48" spans="2:16" ht="30" x14ac:dyDescent="0.15">
      <c r="B48" s="197"/>
      <c r="C48" s="88" t="s">
        <v>71</v>
      </c>
      <c r="D48" s="167" t="str">
        <f>IF(ISNUMBER('PMS(Table2c+2d+2e)'!D$26),IF(ISNUMBER('PMS(Table1b)'!D48), ROUND('PMS(Table1b)'!D48*'PMS(Table2c+2d+2e)'!D$26,0),"fill Table 1b"),"NA")</f>
        <v>NA</v>
      </c>
      <c r="E48" s="167" t="str">
        <f>IF(ISNUMBER('PMS(Table2c+2d+2e)'!E$26),IF(ISNUMBER('PMS(Table1b)'!E48), ROUND('PMS(Table1b)'!E48*'PMS(Table2c+2d+2e)'!E$26,0),"fill Table 1b"),"NA")</f>
        <v>NA</v>
      </c>
      <c r="F48" s="167" t="str">
        <f>IF(ISNUMBER('PMS(Table2c+2d+2e)'!F$26),IF(ISNUMBER('PMS(Table1b)'!F48), ROUND('PMS(Table1b)'!F48*'PMS(Table2c+2d+2e)'!F$26,0),"fill Table 1b"),"NA")</f>
        <v>fill Table 1b</v>
      </c>
      <c r="G48" s="167" t="str">
        <f>IF(ISNUMBER('PMS(Table2c+2d+2e)'!G$26),IF(ISNUMBER('PMS(Table1b)'!G48), ROUND('PMS(Table1b)'!G48*'PMS(Table2c+2d+2e)'!G$26,0),"fill Table 1b"),"NA")</f>
        <v>fill Table 1b</v>
      </c>
      <c r="H48" s="167" t="str">
        <f>IF(ISNUMBER('PMS(Table2c+2d+2e)'!H$26),IF(ISNUMBER('PMS(Table1b)'!H48), ROUND('PMS(Table1b)'!H48*'PMS(Table2c+2d+2e)'!H$26,0),"fill Table 1b"),"NA")</f>
        <v>fill Table 1b</v>
      </c>
      <c r="I48" s="167" t="str">
        <f>IF(ISNUMBER('PMS(Table2c+2d+2e)'!I$26),IF(ISNUMBER('PMS(Table1b)'!I48), ROUND('PMS(Table1b)'!I48*'PMS(Table2c+2d+2e)'!I$26,0),"fill Table 1b"),"NA")</f>
        <v>NA</v>
      </c>
      <c r="J48" s="167" t="str">
        <f>IF(ISNUMBER('PMS(Table2c+2d+2e)'!J$26),IF(ISNUMBER('PMS(Table1b)'!J48), ROUND('PMS(Table1b)'!J48*'PMS(Table2c+2d+2e)'!J$26,0),"fill Table 1b"),"NA")</f>
        <v>NA</v>
      </c>
      <c r="K48" s="167" t="str">
        <f>IF(ISNUMBER('PMS(Table2c+2d+2e)'!K$26),IF(ISNUMBER('PMS(Table1b)'!K48), ROUND('PMS(Table1b)'!K48*'PMS(Table2c+2d+2e)'!K$26,0),"fill Table 1b"),"NA")</f>
        <v>fill Table 1b</v>
      </c>
      <c r="L48" s="167" t="str">
        <f>IF(ISNUMBER('PMS(Table2c+2d+2e)'!L$26),IF(ISNUMBER('PMS(Table1b)'!L48), ROUND('PMS(Table1b)'!L48*'PMS(Table2c+2d+2e)'!L$26,0),"fill Table 1b"),"NA")</f>
        <v>fill Table 1b</v>
      </c>
      <c r="M48" s="167" t="str">
        <f>IF(ISNUMBER('PMS(Table2c+2d+2e)'!M$26),IF(ISNUMBER('PMS(Table1b)'!M48), ROUND('PMS(Table1b)'!M48*'PMS(Table2c+2d+2e)'!M$26,0),"fill Table 1b"),"NA")</f>
        <v>NA</v>
      </c>
      <c r="N48" s="167" t="str">
        <f>IF(ISNUMBER('PMS(Table2c+2d+2e)'!N$26),IF(ISNUMBER('PMS(Table1b)'!N48), ROUND('PMS(Table1b)'!N48*'PMS(Table2c+2d+2e)'!N$26,0),"fill Table 1b"),"NA")</f>
        <v>NA</v>
      </c>
      <c r="O48" s="167" t="str">
        <f>IF(ISNUMBER('PMS(Table2c+2d+2e)'!O$26),IF(ISNUMBER('PMS(Table1b)'!O48), ROUND('PMS(Table1b)'!O48*'PMS(Table2c+2d+2e)'!O$26,0),"fill Table 1b"),"NA")</f>
        <v>fill Table 1b</v>
      </c>
      <c r="P48" s="168">
        <f t="shared" si="3"/>
        <v>0</v>
      </c>
    </row>
    <row r="49" spans="2:16" ht="30" x14ac:dyDescent="0.15">
      <c r="B49" s="197"/>
      <c r="C49" s="87" t="s">
        <v>72</v>
      </c>
      <c r="D49" s="167" t="str">
        <f>IF(ISNUMBER('PMS(Table2c+2d+2e)'!D$27),IF(ISNUMBER('PMS(Table1b)'!D49), ROUND('PMS(Table1b)'!D49*'PMS(Table2c+2d+2e)'!D$27,0),"fill Table 1b"),"NA")</f>
        <v>NA</v>
      </c>
      <c r="E49" s="167" t="str">
        <f>IF(ISNUMBER('PMS(Table2c+2d+2e)'!E$27),IF(ISNUMBER('PMS(Table1b)'!E49), ROUND('PMS(Table1b)'!E49*'PMS(Table2c+2d+2e)'!E$27,0),"fill Table 1b"),"NA")</f>
        <v>NA</v>
      </c>
      <c r="F49" s="167" t="str">
        <f>IF(ISNUMBER('PMS(Table2c+2d+2e)'!F$27),IF(ISNUMBER('PMS(Table1b)'!F49), ROUND('PMS(Table1b)'!F49*'PMS(Table2c+2d+2e)'!F$27,0),"fill Table 1b"),"NA")</f>
        <v>NA</v>
      </c>
      <c r="G49" s="167" t="str">
        <f>IF(ISNUMBER('PMS(Table2c+2d+2e)'!G$27),IF(ISNUMBER('PMS(Table1b)'!G49), ROUND('PMS(Table1b)'!G49*'PMS(Table2c+2d+2e)'!G$27,0),"fill Table 1b"),"NA")</f>
        <v>fill Table 1b</v>
      </c>
      <c r="H49" s="167" t="str">
        <f>IF(ISNUMBER('PMS(Table2c+2d+2e)'!H$27),IF(ISNUMBER('PMS(Table1b)'!H49), ROUND('PMS(Table1b)'!H49*'PMS(Table2c+2d+2e)'!H$27,0),"fill Table 1b"),"NA")</f>
        <v>fill Table 1b</v>
      </c>
      <c r="I49" s="167" t="str">
        <f>IF(ISNUMBER('PMS(Table2c+2d+2e)'!I$27),IF(ISNUMBER('PMS(Table1b)'!I49), ROUND('PMS(Table1b)'!I49*'PMS(Table2c+2d+2e)'!I$27,0),"fill Table 1b"),"NA")</f>
        <v>NA</v>
      </c>
      <c r="J49" s="167" t="str">
        <f>IF(ISNUMBER('PMS(Table2c+2d+2e)'!J$27),IF(ISNUMBER('PMS(Table1b)'!J49), ROUND('PMS(Table1b)'!J49*'PMS(Table2c+2d+2e)'!J$27,0),"fill Table 1b"),"NA")</f>
        <v>NA</v>
      </c>
      <c r="K49" s="167" t="str">
        <f>IF(ISNUMBER('PMS(Table2c+2d+2e)'!K$27),IF(ISNUMBER('PMS(Table1b)'!K49), ROUND('PMS(Table1b)'!K49*'PMS(Table2c+2d+2e)'!K$27,0),"fill Table 1b"),"NA")</f>
        <v>fill Table 1b</v>
      </c>
      <c r="L49" s="167" t="str">
        <f>IF(ISNUMBER('PMS(Table2c+2d+2e)'!L$27),IF(ISNUMBER('PMS(Table1b)'!L49), ROUND('PMS(Table1b)'!L49*'PMS(Table2c+2d+2e)'!L$27,0),"fill Table 1b"),"NA")</f>
        <v>fill Table 1b</v>
      </c>
      <c r="M49" s="167" t="str">
        <f>IF(ISNUMBER('PMS(Table2c+2d+2e)'!M$27),IF(ISNUMBER('PMS(Table1b)'!M49), ROUND('PMS(Table1b)'!M49*'PMS(Table2c+2d+2e)'!M$27,0),"fill Table 1b"),"NA")</f>
        <v>NA</v>
      </c>
      <c r="N49" s="167" t="str">
        <f>IF(ISNUMBER('PMS(Table2c+2d+2e)'!N$27),IF(ISNUMBER('PMS(Table1b)'!N49), ROUND('PMS(Table1b)'!N49*'PMS(Table2c+2d+2e)'!N$27,0),"fill Table 1b"),"NA")</f>
        <v>NA</v>
      </c>
      <c r="O49" s="167" t="str">
        <f>IF(ISNUMBER('PMS(Table2c+2d+2e)'!O$27),IF(ISNUMBER('PMS(Table1b)'!O49), ROUND('PMS(Table1b)'!O49*'PMS(Table2c+2d+2e)'!O$27,0),"fill Table 1b"),"NA")</f>
        <v>fill Table 1b</v>
      </c>
      <c r="P49" s="168">
        <f t="shared" si="3"/>
        <v>0</v>
      </c>
    </row>
    <row r="50" spans="2:16" ht="30" x14ac:dyDescent="0.15">
      <c r="B50" s="197"/>
      <c r="C50" s="89" t="s">
        <v>68</v>
      </c>
      <c r="D50" s="167" t="str">
        <f>IF(ISNUMBER('PMS(Table2c+2d+2e)'!D$28),IF(ISNUMBER('PMS(Table1b)'!D50), ROUND('PMS(Table1b)'!D50*'PMS(Table2c+2d+2e)'!D$28,0),"fill Table 1b"),"NA")</f>
        <v>NA</v>
      </c>
      <c r="E50" s="167" t="str">
        <f>IF(ISNUMBER('PMS(Table2c+2d+2e)'!E$28),IF(ISNUMBER('PMS(Table1b)'!E50), ROUND('PMS(Table1b)'!E50*'PMS(Table2c+2d+2e)'!E$28,0),"fill Table 1b"),"NA")</f>
        <v>NA</v>
      </c>
      <c r="F50" s="167" t="str">
        <f>IF(ISNUMBER('PMS(Table2c+2d+2e)'!F$28),IF(ISNUMBER('PMS(Table1b)'!F50), ROUND('PMS(Table1b)'!F50*'PMS(Table2c+2d+2e)'!F$28,0),"fill Table 1b"),"NA")</f>
        <v>NA</v>
      </c>
      <c r="G50" s="167" t="str">
        <f>IF(ISNUMBER('PMS(Table2c+2d+2e)'!G$28),IF(ISNUMBER('PMS(Table1b)'!G50), ROUND('PMS(Table1b)'!G50*'PMS(Table2c+2d+2e)'!G$28,0),"fill Table 1b"),"NA")</f>
        <v>NA</v>
      </c>
      <c r="H50" s="167" t="str">
        <f>IF(ISNUMBER('PMS(Table2c+2d+2e)'!H$28),IF(ISNUMBER('PMS(Table1b)'!H50), ROUND('PMS(Table1b)'!H50*'PMS(Table2c+2d+2e)'!H$28,0),"fill Table 1b"),"NA")</f>
        <v>fill Table 1b</v>
      </c>
      <c r="I50" s="167" t="str">
        <f>IF(ISNUMBER('PMS(Table2c+2d+2e)'!I$28),IF(ISNUMBER('PMS(Table1b)'!I50), ROUND('PMS(Table1b)'!I50*'PMS(Table2c+2d+2e)'!I$28,0),"fill Table 1b"),"NA")</f>
        <v>NA</v>
      </c>
      <c r="J50" s="167" t="str">
        <f>IF(ISNUMBER('PMS(Table2c+2d+2e)'!J$28),IF(ISNUMBER('PMS(Table1b)'!J50), ROUND('PMS(Table1b)'!J50*'PMS(Table2c+2d+2e)'!J$28,0),"fill Table 1b"),"NA")</f>
        <v>NA</v>
      </c>
      <c r="K50" s="167" t="str">
        <f>IF(ISNUMBER('PMS(Table2c+2d+2e)'!K$28),IF(ISNUMBER('PMS(Table1b)'!K50), ROUND('PMS(Table1b)'!K50*'PMS(Table2c+2d+2e)'!K$28,0),"fill Table 1b"),"NA")</f>
        <v>NA</v>
      </c>
      <c r="L50" s="167" t="str">
        <f>IF(ISNUMBER('PMS(Table2c+2d+2e)'!L$28),IF(ISNUMBER('PMS(Table1b)'!L50), ROUND('PMS(Table1b)'!L50*'PMS(Table2c+2d+2e)'!L$28,0),"fill Table 1b"),"NA")</f>
        <v>NA</v>
      </c>
      <c r="M50" s="167" t="str">
        <f>IF(ISNUMBER('PMS(Table2c+2d+2e)'!M$28),IF(ISNUMBER('PMS(Table1b)'!M50), ROUND('PMS(Table1b)'!M50*'PMS(Table2c+2d+2e)'!M$28,0),"fill Table 1b"),"NA")</f>
        <v>NA</v>
      </c>
      <c r="N50" s="167" t="str">
        <f>IF(ISNUMBER('PMS(Table2c+2d+2e)'!N$28),IF(ISNUMBER('PMS(Table1b)'!N50), ROUND('PMS(Table1b)'!N50*'PMS(Table2c+2d+2e)'!N$28,0),"fill Table 1b"),"NA")</f>
        <v>NA</v>
      </c>
      <c r="O50" s="167" t="str">
        <f>IF(ISNUMBER('PMS(Table2c+2d+2e)'!O$28),IF(ISNUMBER('PMS(Table1b)'!O50), ROUND('PMS(Table1b)'!O50*'PMS(Table2c+2d+2e)'!O$28,0),"fill Table 1b"),"NA")</f>
        <v>fill Table 1b</v>
      </c>
      <c r="P50" s="168">
        <f t="shared" si="3"/>
        <v>0</v>
      </c>
    </row>
    <row r="51" spans="2:16" ht="30" x14ac:dyDescent="0.15">
      <c r="B51" s="197"/>
      <c r="C51" s="89" t="s">
        <v>68</v>
      </c>
      <c r="D51" s="167" t="str">
        <f>IF(ISNUMBER('PMS(Table2c+2d+2e)'!D$29),IF(ISNUMBER('PMS(Table1b)'!D51), ROUND('PMS(Table1b)'!D51*'PMS(Table2c+2d+2e)'!D$29,0),"fill Table 1b"),"NA")</f>
        <v>NA</v>
      </c>
      <c r="E51" s="167" t="str">
        <f>IF(ISNUMBER('PMS(Table2c+2d+2e)'!E$29),IF(ISNUMBER('PMS(Table1b)'!E51), ROUND('PMS(Table1b)'!E51*'PMS(Table2c+2d+2e)'!E$29,0),"fill Table 1b"),"NA")</f>
        <v>NA</v>
      </c>
      <c r="F51" s="167" t="str">
        <f>IF(ISNUMBER('PMS(Table2c+2d+2e)'!F$29),IF(ISNUMBER('PMS(Table1b)'!F51), ROUND('PMS(Table1b)'!F51*'PMS(Table2c+2d+2e)'!F$29,0),"fill Table 1b"),"NA")</f>
        <v>fill Table 1b</v>
      </c>
      <c r="G51" s="167" t="str">
        <f>IF(ISNUMBER('PMS(Table2c+2d+2e)'!G$29),IF(ISNUMBER('PMS(Table1b)'!G51), ROUND('PMS(Table1b)'!G51*'PMS(Table2c+2d+2e)'!G$29,0),"fill Table 1b"),"NA")</f>
        <v>fill Table 1b</v>
      </c>
      <c r="H51" s="167" t="str">
        <f>IF(ISNUMBER('PMS(Table2c+2d+2e)'!H$29),IF(ISNUMBER('PMS(Table1b)'!H51), ROUND('PMS(Table1b)'!H51*'PMS(Table2c+2d+2e)'!H$29,0),"fill Table 1b"),"NA")</f>
        <v>fill Table 1b</v>
      </c>
      <c r="I51" s="167" t="str">
        <f>IF(ISNUMBER('PMS(Table2c+2d+2e)'!I$29),IF(ISNUMBER('PMS(Table1b)'!I51), ROUND('PMS(Table1b)'!I51*'PMS(Table2c+2d+2e)'!I$29,0),"fill Table 1b"),"NA")</f>
        <v>fill Table 1b</v>
      </c>
      <c r="J51" s="167" t="str">
        <f>IF(ISNUMBER('PMS(Table2c+2d+2e)'!J$29),IF(ISNUMBER('PMS(Table1b)'!J51), ROUND('PMS(Table1b)'!J51*'PMS(Table2c+2d+2e)'!J$29,0),"fill Table 1b"),"NA")</f>
        <v>NA</v>
      </c>
      <c r="K51" s="167" t="str">
        <f>IF(ISNUMBER('PMS(Table2c+2d+2e)'!K$29),IF(ISNUMBER('PMS(Table1b)'!K51), ROUND('PMS(Table1b)'!K51*'PMS(Table2c+2d+2e)'!K$29,0),"fill Table 1b"),"NA")</f>
        <v>fill Table 1b</v>
      </c>
      <c r="L51" s="167" t="str">
        <f>IF(ISNUMBER('PMS(Table2c+2d+2e)'!L$29),IF(ISNUMBER('PMS(Table1b)'!L51), ROUND('PMS(Table1b)'!L51*'PMS(Table2c+2d+2e)'!L$29,0),"fill Table 1b"),"NA")</f>
        <v>fill Table 1b</v>
      </c>
      <c r="M51" s="167" t="str">
        <f>IF(ISNUMBER('PMS(Table2c+2d+2e)'!M$29),IF(ISNUMBER('PMS(Table1b)'!M51), ROUND('PMS(Table1b)'!M51*'PMS(Table2c+2d+2e)'!M$29,0),"fill Table 1b"),"NA")</f>
        <v>NA</v>
      </c>
      <c r="N51" s="167" t="str">
        <f>IF(ISNUMBER('PMS(Table2c+2d+2e)'!N$29),IF(ISNUMBER('PMS(Table1b)'!N51), ROUND('PMS(Table1b)'!N51*'PMS(Table2c+2d+2e)'!N$29,0),"fill Table 1b"),"NA")</f>
        <v>NA</v>
      </c>
      <c r="O51" s="167" t="str">
        <f>IF(ISNUMBER('PMS(Table2c+2d+2e)'!O$29),IF(ISNUMBER('PMS(Table1b)'!O51), ROUND('PMS(Table1b)'!O51*'PMS(Table2c+2d+2e)'!O$29,0),"fill Table 1b"),"NA")</f>
        <v>fill Table 1b</v>
      </c>
      <c r="P51" s="168">
        <f t="shared" si="3"/>
        <v>0</v>
      </c>
    </row>
    <row r="52" spans="2:16" ht="30" x14ac:dyDescent="0.15">
      <c r="B52" s="197"/>
      <c r="C52" s="89" t="s">
        <v>68</v>
      </c>
      <c r="D52" s="167" t="str">
        <f>IF(ISNUMBER('PMS(Table2c+2d+2e)'!D$30),IF(ISNUMBER('PMS(Table1b)'!D52), ROUND('PMS(Table1b)'!D52*'PMS(Table2c+2d+2e)'!D$30,0),"fill Table 1b"),"NA")</f>
        <v>fill Table 1b</v>
      </c>
      <c r="E52" s="167" t="str">
        <f>IF(ISNUMBER('PMS(Table2c+2d+2e)'!E$30),IF(ISNUMBER('PMS(Table1b)'!E52), ROUND('PMS(Table1b)'!E52*'PMS(Table2c+2d+2e)'!E$30,0),"fill Table 1b"),"NA")</f>
        <v>NA</v>
      </c>
      <c r="F52" s="167" t="str">
        <f>IF(ISNUMBER('PMS(Table2c+2d+2e)'!F$30),IF(ISNUMBER('PMS(Table1b)'!F52), ROUND('PMS(Table1b)'!F52*'PMS(Table2c+2d+2e)'!F$30,0),"fill Table 1b"),"NA")</f>
        <v>fill Table 1b</v>
      </c>
      <c r="G52" s="167" t="str">
        <f>IF(ISNUMBER('PMS(Table2c+2d+2e)'!G$30),IF(ISNUMBER('PMS(Table1b)'!G52), ROUND('PMS(Table1b)'!G52*'PMS(Table2c+2d+2e)'!G$30,0),"fill Table 1b"),"NA")</f>
        <v>fill Table 1b</v>
      </c>
      <c r="H52" s="167" t="str">
        <f>IF(ISNUMBER('PMS(Table2c+2d+2e)'!H$30),IF(ISNUMBER('PMS(Table1b)'!H52), ROUND('PMS(Table1b)'!H52*'PMS(Table2c+2d+2e)'!H$30,0),"fill Table 1b"),"NA")</f>
        <v>fill Table 1b</v>
      </c>
      <c r="I52" s="167" t="str">
        <f>IF(ISNUMBER('PMS(Table2c+2d+2e)'!I$30),IF(ISNUMBER('PMS(Table1b)'!I52), ROUND('PMS(Table1b)'!I52*'PMS(Table2c+2d+2e)'!I$30,0),"fill Table 1b"),"NA")</f>
        <v>fill Table 1b</v>
      </c>
      <c r="J52" s="167" t="str">
        <f>IF(ISNUMBER('PMS(Table2c+2d+2e)'!J$30),IF(ISNUMBER('PMS(Table1b)'!J52), ROUND('PMS(Table1b)'!J52*'PMS(Table2c+2d+2e)'!J$30,0),"fill Table 1b"),"NA")</f>
        <v>fill Table 1b</v>
      </c>
      <c r="K52" s="167" t="str">
        <f>IF(ISNUMBER('PMS(Table2c+2d+2e)'!K$30),IF(ISNUMBER('PMS(Table1b)'!K52), ROUND('PMS(Table1b)'!K52*'PMS(Table2c+2d+2e)'!K$30,0),"fill Table 1b"),"NA")</f>
        <v>fill Table 1b</v>
      </c>
      <c r="L52" s="167" t="str">
        <f>IF(ISNUMBER('PMS(Table2c+2d+2e)'!L$30),IF(ISNUMBER('PMS(Table1b)'!L52), ROUND('PMS(Table1b)'!L52*'PMS(Table2c+2d+2e)'!L$30,0),"fill Table 1b"),"NA")</f>
        <v>fill Table 1b</v>
      </c>
      <c r="M52" s="167" t="str">
        <f>IF(ISNUMBER('PMS(Table2c+2d+2e)'!M$30),IF(ISNUMBER('PMS(Table1b)'!M52), ROUND('PMS(Table1b)'!M52*'PMS(Table2c+2d+2e)'!M$30,0),"fill Table 1b"),"NA")</f>
        <v>NA</v>
      </c>
      <c r="N52" s="167" t="str">
        <f>IF(ISNUMBER('PMS(Table2c+2d+2e)'!N$30),IF(ISNUMBER('PMS(Table1b)'!N52), ROUND('PMS(Table1b)'!N52*'PMS(Table2c+2d+2e)'!N$30,0),"fill Table 1b"),"NA")</f>
        <v>NA</v>
      </c>
      <c r="O52" s="167" t="str">
        <f>IF(ISNUMBER('PMS(Table2c+2d+2e)'!O$30),IF(ISNUMBER('PMS(Table1b)'!O52), ROUND('PMS(Table1b)'!O52*'PMS(Table2c+2d+2e)'!O$30,0),"fill Table 1b"),"NA")</f>
        <v>fill Table 1b</v>
      </c>
      <c r="P52" s="168">
        <f t="shared" si="3"/>
        <v>0</v>
      </c>
    </row>
    <row r="53" spans="2:16" ht="30" x14ac:dyDescent="0.15">
      <c r="B53" s="197"/>
      <c r="C53" s="89" t="s">
        <v>68</v>
      </c>
      <c r="D53" s="167" t="str">
        <f>IF(ISNUMBER('PMS(Table2c+2d+2e)'!D$31),IF(ISNUMBER('PMS(Table1b)'!D53), ROUND('PMS(Table1b)'!D53*'PMS(Table2c+2d+2e)'!D$31,0),"fill Table 1b"),"NA")</f>
        <v>NA</v>
      </c>
      <c r="E53" s="167" t="str">
        <f>IF(ISNUMBER('PMS(Table2c+2d+2e)'!E$31),IF(ISNUMBER('PMS(Table1b)'!E53), ROUND('PMS(Table1b)'!E53*'PMS(Table2c+2d+2e)'!E$31,0),"fill Table 1b"),"NA")</f>
        <v>NA</v>
      </c>
      <c r="F53" s="167" t="str">
        <f>IF(ISNUMBER('PMS(Table2c+2d+2e)'!F$31),IF(ISNUMBER('PMS(Table1b)'!F53), ROUND('PMS(Table1b)'!F53*'PMS(Table2c+2d+2e)'!F$31,0),"fill Table 1b"),"NA")</f>
        <v>NA</v>
      </c>
      <c r="G53" s="167" t="str">
        <f>IF(ISNUMBER('PMS(Table2c+2d+2e)'!G$31),IF(ISNUMBER('PMS(Table1b)'!G53), ROUND('PMS(Table1b)'!G53*'PMS(Table2c+2d+2e)'!G$31,0),"fill Table 1b"),"NA")</f>
        <v>NA</v>
      </c>
      <c r="H53" s="167" t="str">
        <f>IF(ISNUMBER('PMS(Table2c+2d+2e)'!H$31),IF(ISNUMBER('PMS(Table1b)'!H53), ROUND('PMS(Table1b)'!H53*'PMS(Table2c+2d+2e)'!H$31,0),"fill Table 1b"),"NA")</f>
        <v>fill Table 1b</v>
      </c>
      <c r="I53" s="167" t="str">
        <f>IF(ISNUMBER('PMS(Table2c+2d+2e)'!I$31),IF(ISNUMBER('PMS(Table1b)'!I53), ROUND('PMS(Table1b)'!I53*'PMS(Table2c+2d+2e)'!I$31,0),"fill Table 1b"),"NA")</f>
        <v>NA</v>
      </c>
      <c r="J53" s="167" t="str">
        <f>IF(ISNUMBER('PMS(Table2c+2d+2e)'!J$31),IF(ISNUMBER('PMS(Table1b)'!J53), ROUND('PMS(Table1b)'!J53*'PMS(Table2c+2d+2e)'!J$31,0),"fill Table 1b"),"NA")</f>
        <v>NA</v>
      </c>
      <c r="K53" s="167" t="str">
        <f>IF(ISNUMBER('PMS(Table2c+2d+2e)'!K$31),IF(ISNUMBER('PMS(Table1b)'!K53), ROUND('PMS(Table1b)'!K53*'PMS(Table2c+2d+2e)'!K$31,0),"fill Table 1b"),"NA")</f>
        <v>fill Table 1b</v>
      </c>
      <c r="L53" s="167" t="str">
        <f>IF(ISNUMBER('PMS(Table2c+2d+2e)'!L$31),IF(ISNUMBER('PMS(Table1b)'!L53), ROUND('PMS(Table1b)'!L53*'PMS(Table2c+2d+2e)'!L$31,0),"fill Table 1b"),"NA")</f>
        <v>NA</v>
      </c>
      <c r="M53" s="167" t="str">
        <f>IF(ISNUMBER('PMS(Table2c+2d+2e)'!M$31),IF(ISNUMBER('PMS(Table1b)'!M53), ROUND('PMS(Table1b)'!M53*'PMS(Table2c+2d+2e)'!M$31,0),"fill Table 1b"),"NA")</f>
        <v>NA</v>
      </c>
      <c r="N53" s="167" t="str">
        <f>IF(ISNUMBER('PMS(Table2c+2d+2e)'!N$31),IF(ISNUMBER('PMS(Table1b)'!N53), ROUND('PMS(Table1b)'!N53*'PMS(Table2c+2d+2e)'!N$31,0),"fill Table 1b"),"NA")</f>
        <v>NA</v>
      </c>
      <c r="O53" s="167" t="str">
        <f>IF(ISNUMBER('PMS(Table2c+2d+2e)'!O$31),IF(ISNUMBER('PMS(Table1b)'!O53), ROUND('PMS(Table1b)'!O53*'PMS(Table2c+2d+2e)'!O$31,0),"fill Table 1b"),"NA")</f>
        <v>fill Table 1b</v>
      </c>
      <c r="P53" s="168">
        <f t="shared" si="3"/>
        <v>0</v>
      </c>
    </row>
    <row r="54" spans="2:16" ht="30" x14ac:dyDescent="0.15">
      <c r="B54" s="197"/>
      <c r="C54" s="89" t="s">
        <v>68</v>
      </c>
      <c r="D54" s="167" t="str">
        <f>IF(ISNUMBER('PMS(Table2c+2d+2e)'!D$32),IF(ISNUMBER('PMS(Table1b)'!D54), ROUND('PMS(Table1b)'!D54*'PMS(Table2c+2d+2e)'!D$32,0),"fill Table 1b"),"NA")</f>
        <v>NA</v>
      </c>
      <c r="E54" s="167" t="str">
        <f>IF(ISNUMBER('PMS(Table2c+2d+2e)'!E$32),IF(ISNUMBER('PMS(Table1b)'!E54), ROUND('PMS(Table1b)'!E54*'PMS(Table2c+2d+2e)'!E$32,0),"fill Table 1b"),"NA")</f>
        <v>NA</v>
      </c>
      <c r="F54" s="167" t="str">
        <f>IF(ISNUMBER('PMS(Table2c+2d+2e)'!F$32),IF(ISNUMBER('PMS(Table1b)'!F54), ROUND('PMS(Table1b)'!F54*'PMS(Table2c+2d+2e)'!F$32,0),"fill Table 1b"),"NA")</f>
        <v>NA</v>
      </c>
      <c r="G54" s="167" t="str">
        <f>IF(ISNUMBER('PMS(Table2c+2d+2e)'!G$32),IF(ISNUMBER('PMS(Table1b)'!G54), ROUND('PMS(Table1b)'!G54*'PMS(Table2c+2d+2e)'!G$32,0),"fill Table 1b"),"NA")</f>
        <v>NA</v>
      </c>
      <c r="H54" s="167" t="str">
        <f>IF(ISNUMBER('PMS(Table2c+2d+2e)'!H$32),IF(ISNUMBER('PMS(Table1b)'!H54), ROUND('PMS(Table1b)'!H54*'PMS(Table2c+2d+2e)'!H$32,0),"fill Table 1b"),"NA")</f>
        <v>fill Table 1b</v>
      </c>
      <c r="I54" s="167" t="str">
        <f>IF(ISNUMBER('PMS(Table2c+2d+2e)'!I$32),IF(ISNUMBER('PMS(Table1b)'!I54), ROUND('PMS(Table1b)'!I54*'PMS(Table2c+2d+2e)'!I$32,0),"fill Table 1b"),"NA")</f>
        <v>NA</v>
      </c>
      <c r="J54" s="167" t="str">
        <f>IF(ISNUMBER('PMS(Table2c+2d+2e)'!J$32),IF(ISNUMBER('PMS(Table1b)'!J54), ROUND('PMS(Table1b)'!J54*'PMS(Table2c+2d+2e)'!J$32,0),"fill Table 1b"),"NA")</f>
        <v>NA</v>
      </c>
      <c r="K54" s="167" t="str">
        <f>IF(ISNUMBER('PMS(Table2c+2d+2e)'!K$32),IF(ISNUMBER('PMS(Table1b)'!K54), ROUND('PMS(Table1b)'!K54*'PMS(Table2c+2d+2e)'!K$32,0),"fill Table 1b"),"NA")</f>
        <v>fill Table 1b</v>
      </c>
      <c r="L54" s="167" t="str">
        <f>IF(ISNUMBER('PMS(Table2c+2d+2e)'!L$32),IF(ISNUMBER('PMS(Table1b)'!L54), ROUND('PMS(Table1b)'!L54*'PMS(Table2c+2d+2e)'!L$32,0),"fill Table 1b"),"NA")</f>
        <v>fill Table 1b</v>
      </c>
      <c r="M54" s="167" t="str">
        <f>IF(ISNUMBER('PMS(Table2c+2d+2e)'!M$32),IF(ISNUMBER('PMS(Table1b)'!M54), ROUND('PMS(Table1b)'!M54*'PMS(Table2c+2d+2e)'!M$32,0),"fill Table 1b"),"NA")</f>
        <v>NA</v>
      </c>
      <c r="N54" s="167" t="str">
        <f>IF(ISNUMBER('PMS(Table2c+2d+2e)'!N$32),IF(ISNUMBER('PMS(Table1b)'!N54), ROUND('PMS(Table1b)'!N54*'PMS(Table2c+2d+2e)'!N$32,0),"fill Table 1b"),"NA")</f>
        <v>NA</v>
      </c>
      <c r="O54" s="167" t="str">
        <f>IF(ISNUMBER('PMS(Table2c+2d+2e)'!O$32),IF(ISNUMBER('PMS(Table1b)'!O54), ROUND('PMS(Table1b)'!O54*'PMS(Table2c+2d+2e)'!O$32,0),"fill Table 1b"),"NA")</f>
        <v>fill Table 1b</v>
      </c>
      <c r="P54" s="168">
        <f t="shared" si="3"/>
        <v>0</v>
      </c>
    </row>
    <row r="55" spans="2:16" ht="30" x14ac:dyDescent="0.15">
      <c r="B55" s="197"/>
      <c r="C55" s="89" t="s">
        <v>68</v>
      </c>
      <c r="D55" s="167" t="str">
        <f>IF(ISNUMBER('PMS(Table2c+2d+2e)'!D$33),IF(ISNUMBER('PMS(Table1b)'!D55), ROUND('PMS(Table1b)'!D55*'PMS(Table2c+2d+2e)'!D$33,0),"fill Table 1b"),"NA")</f>
        <v>NA</v>
      </c>
      <c r="E55" s="167" t="str">
        <f>IF(ISNUMBER('PMS(Table2c+2d+2e)'!E$33),IF(ISNUMBER('PMS(Table1b)'!E55), ROUND('PMS(Table1b)'!E55*'PMS(Table2c+2d+2e)'!E$33,0),"fill Table 1b"),"NA")</f>
        <v>NA</v>
      </c>
      <c r="F55" s="167" t="str">
        <f>IF(ISNUMBER('PMS(Table2c+2d+2e)'!F$33),IF(ISNUMBER('PMS(Table1b)'!F55), ROUND('PMS(Table1b)'!F55*'PMS(Table2c+2d+2e)'!F$33,0),"fill Table 1b"),"NA")</f>
        <v>fill Table 1b</v>
      </c>
      <c r="G55" s="167" t="str">
        <f>IF(ISNUMBER('PMS(Table2c+2d+2e)'!G$33),IF(ISNUMBER('PMS(Table1b)'!G55), ROUND('PMS(Table1b)'!G55*'PMS(Table2c+2d+2e)'!G$33,0),"fill Table 1b"),"NA")</f>
        <v>fill Table 1b</v>
      </c>
      <c r="H55" s="167" t="str">
        <f>IF(ISNUMBER('PMS(Table2c+2d+2e)'!H$33),IF(ISNUMBER('PMS(Table1b)'!H55), ROUND('PMS(Table1b)'!H55*'PMS(Table2c+2d+2e)'!H$33,0),"fill Table 1b"),"NA")</f>
        <v>fill Table 1b</v>
      </c>
      <c r="I55" s="167" t="str">
        <f>IF(ISNUMBER('PMS(Table2c+2d+2e)'!I$33),IF(ISNUMBER('PMS(Table1b)'!I55), ROUND('PMS(Table1b)'!I55*'PMS(Table2c+2d+2e)'!I$33,0),"fill Table 1b"),"NA")</f>
        <v>NA</v>
      </c>
      <c r="J55" s="167" t="str">
        <f>IF(ISNUMBER('PMS(Table2c+2d+2e)'!J$33),IF(ISNUMBER('PMS(Table1b)'!J55), ROUND('PMS(Table1b)'!J55*'PMS(Table2c+2d+2e)'!J$33,0),"fill Table 1b"),"NA")</f>
        <v>NA</v>
      </c>
      <c r="K55" s="167" t="str">
        <f>IF(ISNUMBER('PMS(Table2c+2d+2e)'!K$33),IF(ISNUMBER('PMS(Table1b)'!K55), ROUND('PMS(Table1b)'!K55*'PMS(Table2c+2d+2e)'!K$33,0),"fill Table 1b"),"NA")</f>
        <v>fill Table 1b</v>
      </c>
      <c r="L55" s="167" t="str">
        <f>IF(ISNUMBER('PMS(Table2c+2d+2e)'!L$33),IF(ISNUMBER('PMS(Table1b)'!L55), ROUND('PMS(Table1b)'!L55*'PMS(Table2c+2d+2e)'!L$33,0),"fill Table 1b"),"NA")</f>
        <v>fill Table 1b</v>
      </c>
      <c r="M55" s="167" t="str">
        <f>IF(ISNUMBER('PMS(Table2c+2d+2e)'!M$33),IF(ISNUMBER('PMS(Table1b)'!M55), ROUND('PMS(Table1b)'!M55*'PMS(Table2c+2d+2e)'!M$33,0),"fill Table 1b"),"NA")</f>
        <v>fill Table 1b</v>
      </c>
      <c r="N55" s="167" t="str">
        <f>IF(ISNUMBER('PMS(Table2c+2d+2e)'!N$33),IF(ISNUMBER('PMS(Table1b)'!N55), ROUND('PMS(Table1b)'!N55*'PMS(Table2c+2d+2e)'!N$33,0),"fill Table 1b"),"NA")</f>
        <v>fill Table 1b</v>
      </c>
      <c r="O55" s="167" t="str">
        <f>IF(ISNUMBER('PMS(Table2c+2d+2e)'!O$33),IF(ISNUMBER('PMS(Table1b)'!O55), ROUND('PMS(Table1b)'!O55*'PMS(Table2c+2d+2e)'!O$33,0),"fill Table 1b"),"NA")</f>
        <v>fill Table 1b</v>
      </c>
      <c r="P55" s="168">
        <f t="shared" si="3"/>
        <v>0</v>
      </c>
    </row>
    <row r="56" spans="2:16" ht="30" x14ac:dyDescent="0.15">
      <c r="B56" s="197"/>
      <c r="C56" s="89" t="s">
        <v>68</v>
      </c>
      <c r="D56" s="167" t="str">
        <f>IF(ISNUMBER('PMS(Table2c+2d+2e)'!D$34),IF(ISNUMBER('PMS(Table1b)'!D56), ROUND('PMS(Table1b)'!D56*'PMS(Table2c+2d+2e)'!D$34,0),"fill Table 1b"),"NA")</f>
        <v>NA</v>
      </c>
      <c r="E56" s="167" t="str">
        <f>IF(ISNUMBER('PMS(Table2c+2d+2e)'!E$34),IF(ISNUMBER('PMS(Table1b)'!E56), ROUND('PMS(Table1b)'!E56*'PMS(Table2c+2d+2e)'!E$34,0),"fill Table 1b"),"NA")</f>
        <v>NA</v>
      </c>
      <c r="F56" s="167" t="str">
        <f>IF(ISNUMBER('PMS(Table2c+2d+2e)'!F$34),IF(ISNUMBER('PMS(Table1b)'!F56), ROUND('PMS(Table1b)'!F56*'PMS(Table2c+2d+2e)'!F$34,0),"fill Table 1b"),"NA")</f>
        <v>fill Table 1b</v>
      </c>
      <c r="G56" s="167" t="str">
        <f>IF(ISNUMBER('PMS(Table2c+2d+2e)'!G$34),IF(ISNUMBER('PMS(Table1b)'!G56), ROUND('PMS(Table1b)'!G56*'PMS(Table2c+2d+2e)'!G$34,0),"fill Table 1b"),"NA")</f>
        <v>fill Table 1b</v>
      </c>
      <c r="H56" s="167" t="str">
        <f>IF(ISNUMBER('PMS(Table2c+2d+2e)'!H$34),IF(ISNUMBER('PMS(Table1b)'!H56), ROUND('PMS(Table1b)'!H56*'PMS(Table2c+2d+2e)'!H$34,0),"fill Table 1b"),"NA")</f>
        <v>fill Table 1b</v>
      </c>
      <c r="I56" s="167" t="str">
        <f>IF(ISNUMBER('PMS(Table2c+2d+2e)'!I$34),IF(ISNUMBER('PMS(Table1b)'!I56), ROUND('PMS(Table1b)'!I56*'PMS(Table2c+2d+2e)'!I$34,0),"fill Table 1b"),"NA")</f>
        <v>NA</v>
      </c>
      <c r="J56" s="167" t="str">
        <f>IF(ISNUMBER('PMS(Table2c+2d+2e)'!J$34),IF(ISNUMBER('PMS(Table1b)'!J56), ROUND('PMS(Table1b)'!J56*'PMS(Table2c+2d+2e)'!J$34,0),"fill Table 1b"),"NA")</f>
        <v>NA</v>
      </c>
      <c r="K56" s="167" t="str">
        <f>IF(ISNUMBER('PMS(Table2c+2d+2e)'!K$34),IF(ISNUMBER('PMS(Table1b)'!K56), ROUND('PMS(Table1b)'!K56*'PMS(Table2c+2d+2e)'!K$34,0),"fill Table 1b"),"NA")</f>
        <v>fill Table 1b</v>
      </c>
      <c r="L56" s="167" t="str">
        <f>IF(ISNUMBER('PMS(Table2c+2d+2e)'!L$34),IF(ISNUMBER('PMS(Table1b)'!L56), ROUND('PMS(Table1b)'!L56*'PMS(Table2c+2d+2e)'!L$34,0),"fill Table 1b"),"NA")</f>
        <v>fill Table 1b</v>
      </c>
      <c r="M56" s="167" t="str">
        <f>IF(ISNUMBER('PMS(Table2c+2d+2e)'!M$34),IF(ISNUMBER('PMS(Table1b)'!M56), ROUND('PMS(Table1b)'!M56*'PMS(Table2c+2d+2e)'!M$34,0),"fill Table 1b"),"NA")</f>
        <v>fill Table 1b</v>
      </c>
      <c r="N56" s="167" t="str">
        <f>IF(ISNUMBER('PMS(Table2c+2d+2e)'!N$34),IF(ISNUMBER('PMS(Table1b)'!N56), ROUND('PMS(Table1b)'!N56*'PMS(Table2c+2d+2e)'!N$34,0),"fill Table 1b"),"NA")</f>
        <v>fill Table 1b</v>
      </c>
      <c r="O56" s="167" t="str">
        <f>IF(ISNUMBER('PMS(Table2c+2d+2e)'!O$34),IF(ISNUMBER('PMS(Table1b)'!O56), ROUND('PMS(Table1b)'!O56*'PMS(Table2c+2d+2e)'!O$34,0),"fill Table 1b"),"NA")</f>
        <v>fill Table 1b</v>
      </c>
      <c r="P56" s="168">
        <f t="shared" si="3"/>
        <v>0</v>
      </c>
    </row>
    <row r="57" spans="2:16" ht="30" x14ac:dyDescent="0.15">
      <c r="B57" s="197"/>
      <c r="C57" s="89" t="s">
        <v>68</v>
      </c>
      <c r="D57" s="167" t="str">
        <f>IF(ISNUMBER('PMS(Table2c+2d+2e)'!D$35),IF(ISNUMBER('PMS(Table1b)'!D57), ROUND('PMS(Table1b)'!D57*'PMS(Table2c+2d+2e)'!D$35,0),"fill Table 1b"),"NA")</f>
        <v>NA</v>
      </c>
      <c r="E57" s="167" t="str">
        <f>IF(ISNUMBER('PMS(Table2c+2d+2e)'!E$35),IF(ISNUMBER('PMS(Table1b)'!E57), ROUND('PMS(Table1b)'!E57*'PMS(Table2c+2d+2e)'!E$35,0),"fill Table 1b"),"NA")</f>
        <v>NA</v>
      </c>
      <c r="F57" s="167" t="str">
        <f>IF(ISNUMBER('PMS(Table2c+2d+2e)'!F$35),IF(ISNUMBER('PMS(Table1b)'!F57), ROUND('PMS(Table1b)'!F57*'PMS(Table2c+2d+2e)'!F$35,0),"fill Table 1b"),"NA")</f>
        <v>NA</v>
      </c>
      <c r="G57" s="167" t="str">
        <f>IF(ISNUMBER('PMS(Table2c+2d+2e)'!G$35),IF(ISNUMBER('PMS(Table1b)'!G57), ROUND('PMS(Table1b)'!G57*'PMS(Table2c+2d+2e)'!G$35,0),"fill Table 1b"),"NA")</f>
        <v>NA</v>
      </c>
      <c r="H57" s="167" t="str">
        <f>IF(ISNUMBER('PMS(Table2c+2d+2e)'!H$35),IF(ISNUMBER('PMS(Table1b)'!H57), ROUND('PMS(Table1b)'!H57*'PMS(Table2c+2d+2e)'!H$35,0),"fill Table 1b"),"NA")</f>
        <v>fill Table 1b</v>
      </c>
      <c r="I57" s="167" t="str">
        <f>IF(ISNUMBER('PMS(Table2c+2d+2e)'!I$35),IF(ISNUMBER('PMS(Table1b)'!I57), ROUND('PMS(Table1b)'!I57*'PMS(Table2c+2d+2e)'!I$35,0),"fill Table 1b"),"NA")</f>
        <v>NA</v>
      </c>
      <c r="J57" s="167" t="str">
        <f>IF(ISNUMBER('PMS(Table2c+2d+2e)'!J$35),IF(ISNUMBER('PMS(Table1b)'!J57), ROUND('PMS(Table1b)'!J57*'PMS(Table2c+2d+2e)'!J$35,0),"fill Table 1b"),"NA")</f>
        <v>NA</v>
      </c>
      <c r="K57" s="167" t="str">
        <f>IF(ISNUMBER('PMS(Table2c+2d+2e)'!K$35),IF(ISNUMBER('PMS(Table1b)'!K57), ROUND('PMS(Table1b)'!K57*'PMS(Table2c+2d+2e)'!K$35,0),"fill Table 1b"),"NA")</f>
        <v>NA</v>
      </c>
      <c r="L57" s="167" t="str">
        <f>IF(ISNUMBER('PMS(Table2c+2d+2e)'!L$35),IF(ISNUMBER('PMS(Table1b)'!L57), ROUND('PMS(Table1b)'!L57*'PMS(Table2c+2d+2e)'!L$35,0),"fill Table 1b"),"NA")</f>
        <v>NA</v>
      </c>
      <c r="M57" s="167" t="str">
        <f>IF(ISNUMBER('PMS(Table2c+2d+2e)'!M$35),IF(ISNUMBER('PMS(Table1b)'!M57), ROUND('PMS(Table1b)'!M57*'PMS(Table2c+2d+2e)'!M$35,0),"fill Table 1b"),"NA")</f>
        <v>NA</v>
      </c>
      <c r="N57" s="167" t="str">
        <f>IF(ISNUMBER('PMS(Table2c+2d+2e)'!N$35),IF(ISNUMBER('PMS(Table1b)'!N57), ROUND('PMS(Table1b)'!N57*'PMS(Table2c+2d+2e)'!N$35,0),"fill Table 1b"),"NA")</f>
        <v>NA</v>
      </c>
      <c r="O57" s="167" t="str">
        <f>IF(ISNUMBER('PMS(Table2c+2d+2e)'!O$35),IF(ISNUMBER('PMS(Table1b)'!O57), ROUND('PMS(Table1b)'!O57*'PMS(Table2c+2d+2e)'!O$35,0),"fill Table 1b"),"NA")</f>
        <v>fill Table 1b</v>
      </c>
      <c r="P57" s="168">
        <f t="shared" si="3"/>
        <v>0</v>
      </c>
    </row>
    <row r="58" spans="2:16" x14ac:dyDescent="0.15">
      <c r="C58" s="127" t="s">
        <v>199</v>
      </c>
      <c r="D58" s="169"/>
      <c r="E58" s="169"/>
      <c r="F58" s="169"/>
      <c r="G58" s="169"/>
      <c r="H58" s="169"/>
      <c r="I58" s="169"/>
      <c r="J58" s="169"/>
      <c r="K58" s="169"/>
      <c r="L58" s="169"/>
      <c r="M58" s="169"/>
      <c r="N58" s="169"/>
      <c r="O58" s="169"/>
      <c r="P58" s="168">
        <f>SUM(P46:P57)</f>
        <v>0</v>
      </c>
    </row>
    <row r="60" spans="2:16" x14ac:dyDescent="0.15">
      <c r="B60" s="166" t="s">
        <v>128</v>
      </c>
      <c r="D60" s="198" t="s">
        <v>80</v>
      </c>
      <c r="E60" s="198"/>
      <c r="F60" s="198"/>
      <c r="G60" s="198"/>
      <c r="H60" s="198"/>
      <c r="I60" s="198"/>
    </row>
    <row r="61" spans="2:16" ht="30" x14ac:dyDescent="0.15">
      <c r="C61" s="89"/>
      <c r="D61" s="87" t="s">
        <v>69</v>
      </c>
      <c r="E61" s="87" t="s">
        <v>70</v>
      </c>
      <c r="F61" s="88" t="s">
        <v>71</v>
      </c>
      <c r="G61" s="87" t="s">
        <v>68</v>
      </c>
      <c r="H61" s="89" t="s">
        <v>68</v>
      </c>
      <c r="I61" s="89" t="s">
        <v>68</v>
      </c>
      <c r="J61" s="89" t="s">
        <v>68</v>
      </c>
      <c r="K61" s="89" t="s">
        <v>68</v>
      </c>
      <c r="L61" s="89" t="s">
        <v>68</v>
      </c>
      <c r="M61" s="89" t="s">
        <v>68</v>
      </c>
      <c r="N61" s="87" t="s">
        <v>92</v>
      </c>
      <c r="O61" s="90" t="s">
        <v>76</v>
      </c>
      <c r="P61" s="89"/>
    </row>
    <row r="62" spans="2:16" ht="30" x14ac:dyDescent="0.15">
      <c r="B62" s="197" t="s">
        <v>81</v>
      </c>
      <c r="C62" s="87" t="s">
        <v>69</v>
      </c>
      <c r="D62" s="167" t="str">
        <f>IF(ISNUMBER('PMS(Table2c+2d+2e)'!D$24),IF(ISNUMBER('PMS(Table1b)'!D62), ROUND('PMS(Table1b)'!D62*'PMS(Table2c+2d+2e)'!D$24,0),"fill Table 1b"),"NA")</f>
        <v>fill Table 1b</v>
      </c>
      <c r="E62" s="167" t="str">
        <f>IF(ISNUMBER('PMS(Table2c+2d+2e)'!E$24),IF(ISNUMBER('PMS(Table1b)'!E62), ROUND('PMS(Table1b)'!E62*'PMS(Table2c+2d+2e)'!E$24,0),"fill Table 1b"),"NA")</f>
        <v>NA</v>
      </c>
      <c r="F62" s="167" t="str">
        <f>IF(ISNUMBER('PMS(Table2c+2d+2e)'!F$24),IF(ISNUMBER('PMS(Table1b)'!F62), ROUND('PMS(Table1b)'!F62*'PMS(Table2c+2d+2e)'!F$24,0),"fill Table 1b"),"NA")</f>
        <v>fill Table 1b</v>
      </c>
      <c r="G62" s="167" t="str">
        <f>IF(ISNUMBER('PMS(Table2c+2d+2e)'!G$24),IF(ISNUMBER('PMS(Table1b)'!G62), ROUND('PMS(Table1b)'!G62*'PMS(Table2c+2d+2e)'!G$24,0),"fill Table 1b"),"NA")</f>
        <v>fill Table 1b</v>
      </c>
      <c r="H62" s="167" t="str">
        <f>IF(ISNUMBER('PMS(Table2c+2d+2e)'!H$24),IF(ISNUMBER('PMS(Table1b)'!H62), ROUND('PMS(Table1b)'!H62*'PMS(Table2c+2d+2e)'!H$24,0),"fill Table 1b"),"NA")</f>
        <v>fill Table 1b</v>
      </c>
      <c r="I62" s="167" t="str">
        <f>IF(ISNUMBER('PMS(Table2c+2d+2e)'!I$24),IF(ISNUMBER('PMS(Table1b)'!I62), ROUND('PMS(Table1b)'!I62*'PMS(Table2c+2d+2e)'!I$24,0),"fill Table 1b"),"NA")</f>
        <v>fill Table 1b</v>
      </c>
      <c r="J62" s="167" t="str">
        <f>IF(ISNUMBER('PMS(Table2c+2d+2e)'!J$24),IF(ISNUMBER('PMS(Table1b)'!J62), ROUND('PMS(Table1b)'!J62*'PMS(Table2c+2d+2e)'!J$24,0),"fill Table 1b"),"NA")</f>
        <v>NA</v>
      </c>
      <c r="K62" s="167" t="str">
        <f>IF(ISNUMBER('PMS(Table2c+2d+2e)'!K$24),IF(ISNUMBER('PMS(Table1b)'!K62), ROUND('PMS(Table1b)'!K62*'PMS(Table2c+2d+2e)'!K$24,0),"fill Table 1b"),"NA")</f>
        <v>fill Table 1b</v>
      </c>
      <c r="L62" s="167" t="str">
        <f>IF(ISNUMBER('PMS(Table2c+2d+2e)'!L$24),IF(ISNUMBER('PMS(Table1b)'!L62), ROUND('PMS(Table1b)'!L62*'PMS(Table2c+2d+2e)'!L$24,0),"fill Table 1b"),"NA")</f>
        <v>fill Table 1b</v>
      </c>
      <c r="M62" s="167" t="str">
        <f>IF(ISNUMBER('PMS(Table2c+2d+2e)'!M$24),IF(ISNUMBER('PMS(Table1b)'!M62), ROUND('PMS(Table1b)'!M62*'PMS(Table2c+2d+2e)'!M$24,0),"fill Table 1b"),"NA")</f>
        <v>NA</v>
      </c>
      <c r="N62" s="167" t="str">
        <f>IF(ISNUMBER('PMS(Table2c+2d+2e)'!N$24),IF(ISNUMBER('PMS(Table1b)'!N62), ROUND('PMS(Table1b)'!N62*'PMS(Table2c+2d+2e)'!N$24,0),"fill Table 1b"),"NA")</f>
        <v>NA</v>
      </c>
      <c r="O62" s="167" t="str">
        <f>IF(ISNUMBER('PMS(Table2c+2d+2e)'!O$24),IF(ISNUMBER('PMS(Table1b)'!O62), ROUND('PMS(Table1b)'!O62*'PMS(Table2c+2d+2e)'!O$24,0),"fill Table 1b"),"NA")</f>
        <v>fill Table 1b</v>
      </c>
      <c r="P62" s="168">
        <f>SUMIF(D62:O62,"&gt;0",D62:O62)</f>
        <v>0</v>
      </c>
    </row>
    <row r="63" spans="2:16" ht="30" x14ac:dyDescent="0.15">
      <c r="B63" s="197"/>
      <c r="C63" s="87" t="s">
        <v>70</v>
      </c>
      <c r="D63" s="167" t="str">
        <f>IF(ISNUMBER('PMS(Table2c+2d+2e)'!D$25),IF(ISNUMBER('PMS(Table1b)'!D63), ROUND('PMS(Table1b)'!D63*'PMS(Table2c+2d+2e)'!D$25,0),"fill Table 1b"),"NA")</f>
        <v>fill Table 1b</v>
      </c>
      <c r="E63" s="167" t="str">
        <f>IF(ISNUMBER('PMS(Table2c+2d+2e)'!E$25),IF(ISNUMBER('PMS(Table1b)'!E63), ROUND('PMS(Table1b)'!E63*'PMS(Table2c+2d+2e)'!E$25,0),"fill Table 1b"),"NA")</f>
        <v>fill Table 1b</v>
      </c>
      <c r="F63" s="167" t="str">
        <f>IF(ISNUMBER('PMS(Table2c+2d+2e)'!F$25),IF(ISNUMBER('PMS(Table1b)'!F63), ROUND('PMS(Table1b)'!F63*'PMS(Table2c+2d+2e)'!F$25,0),"fill Table 1b"),"NA")</f>
        <v>fill Table 1b</v>
      </c>
      <c r="G63" s="167" t="str">
        <f>IF(ISNUMBER('PMS(Table2c+2d+2e)'!G$25),IF(ISNUMBER('PMS(Table1b)'!G63), ROUND('PMS(Table1b)'!G63*'PMS(Table2c+2d+2e)'!G$25,0),"fill Table 1b"),"NA")</f>
        <v>fill Table 1b</v>
      </c>
      <c r="H63" s="167" t="str">
        <f>IF(ISNUMBER('PMS(Table2c+2d+2e)'!H$25),IF(ISNUMBER('PMS(Table1b)'!H63), ROUND('PMS(Table1b)'!H63*'PMS(Table2c+2d+2e)'!H$25,0),"fill Table 1b"),"NA")</f>
        <v>fill Table 1b</v>
      </c>
      <c r="I63" s="167" t="str">
        <f>IF(ISNUMBER('PMS(Table2c+2d+2e)'!I$25),IF(ISNUMBER('PMS(Table1b)'!I63), ROUND('PMS(Table1b)'!I63*'PMS(Table2c+2d+2e)'!I$25,0),"fill Table 1b"),"NA")</f>
        <v>fill Table 1b</v>
      </c>
      <c r="J63" s="167" t="str">
        <f>IF(ISNUMBER('PMS(Table2c+2d+2e)'!J$25),IF(ISNUMBER('PMS(Table1b)'!J63), ROUND('PMS(Table1b)'!J63*'PMS(Table2c+2d+2e)'!J$25,0),"fill Table 1b"),"NA")</f>
        <v>fill Table 1b</v>
      </c>
      <c r="K63" s="167" t="str">
        <f>IF(ISNUMBER('PMS(Table2c+2d+2e)'!K$25),IF(ISNUMBER('PMS(Table1b)'!K63), ROUND('PMS(Table1b)'!K63*'PMS(Table2c+2d+2e)'!K$25,0),"fill Table 1b"),"NA")</f>
        <v>fill Table 1b</v>
      </c>
      <c r="L63" s="167" t="str">
        <f>IF(ISNUMBER('PMS(Table2c+2d+2e)'!L$25),IF(ISNUMBER('PMS(Table1b)'!L63), ROUND('PMS(Table1b)'!L63*'PMS(Table2c+2d+2e)'!L$25,0),"fill Table 1b"),"NA")</f>
        <v>fill Table 1b</v>
      </c>
      <c r="M63" s="167" t="str">
        <f>IF(ISNUMBER('PMS(Table2c+2d+2e)'!M$25),IF(ISNUMBER('PMS(Table1b)'!M63), ROUND('PMS(Table1b)'!M63*'PMS(Table2c+2d+2e)'!M$25,0),"fill Table 1b"),"NA")</f>
        <v>NA</v>
      </c>
      <c r="N63" s="167" t="str">
        <f>IF(ISNUMBER('PMS(Table2c+2d+2e)'!N$25),IF(ISNUMBER('PMS(Table1b)'!N63), ROUND('PMS(Table1b)'!N63*'PMS(Table2c+2d+2e)'!N$25,0),"fill Table 1b"),"NA")</f>
        <v>NA</v>
      </c>
      <c r="O63" s="167" t="str">
        <f>IF(ISNUMBER('PMS(Table2c+2d+2e)'!O$25),IF(ISNUMBER('PMS(Table1b)'!O63), ROUND('PMS(Table1b)'!O63*'PMS(Table2c+2d+2e)'!O$25,0),"fill Table 1b"),"NA")</f>
        <v>fill Table 1b</v>
      </c>
      <c r="P63" s="168">
        <f t="shared" ref="P63:P73" si="4">SUMIF(D63:O63,"&gt;0",D63:O63)</f>
        <v>0</v>
      </c>
    </row>
    <row r="64" spans="2:16" ht="30" x14ac:dyDescent="0.15">
      <c r="B64" s="197"/>
      <c r="C64" s="88" t="s">
        <v>71</v>
      </c>
      <c r="D64" s="167" t="str">
        <f>IF(ISNUMBER('PMS(Table2c+2d+2e)'!D$26),IF(ISNUMBER('PMS(Table1b)'!D64), ROUND('PMS(Table1b)'!D64*'PMS(Table2c+2d+2e)'!D$26,0),"fill Table 1b"),"NA")</f>
        <v>NA</v>
      </c>
      <c r="E64" s="167" t="str">
        <f>IF(ISNUMBER('PMS(Table2c+2d+2e)'!E$26),IF(ISNUMBER('PMS(Table1b)'!E64), ROUND('PMS(Table1b)'!E64*'PMS(Table2c+2d+2e)'!E$26,0),"fill Table 1b"),"NA")</f>
        <v>NA</v>
      </c>
      <c r="F64" s="167" t="str">
        <f>IF(ISNUMBER('PMS(Table2c+2d+2e)'!F$26),IF(ISNUMBER('PMS(Table1b)'!F64), ROUND('PMS(Table1b)'!F64*'PMS(Table2c+2d+2e)'!F$26,0),"fill Table 1b"),"NA")</f>
        <v>fill Table 1b</v>
      </c>
      <c r="G64" s="167" t="str">
        <f>IF(ISNUMBER('PMS(Table2c+2d+2e)'!G$26),IF(ISNUMBER('PMS(Table1b)'!G64), ROUND('PMS(Table1b)'!G64*'PMS(Table2c+2d+2e)'!G$26,0),"fill Table 1b"),"NA")</f>
        <v>fill Table 1b</v>
      </c>
      <c r="H64" s="167" t="str">
        <f>IF(ISNUMBER('PMS(Table2c+2d+2e)'!H$26),IF(ISNUMBER('PMS(Table1b)'!H64), ROUND('PMS(Table1b)'!H64*'PMS(Table2c+2d+2e)'!H$26,0),"fill Table 1b"),"NA")</f>
        <v>fill Table 1b</v>
      </c>
      <c r="I64" s="167" t="str">
        <f>IF(ISNUMBER('PMS(Table2c+2d+2e)'!I$26),IF(ISNUMBER('PMS(Table1b)'!I64), ROUND('PMS(Table1b)'!I64*'PMS(Table2c+2d+2e)'!I$26,0),"fill Table 1b"),"NA")</f>
        <v>NA</v>
      </c>
      <c r="J64" s="167" t="str">
        <f>IF(ISNUMBER('PMS(Table2c+2d+2e)'!J$26),IF(ISNUMBER('PMS(Table1b)'!J64), ROUND('PMS(Table1b)'!J64*'PMS(Table2c+2d+2e)'!J$26,0),"fill Table 1b"),"NA")</f>
        <v>NA</v>
      </c>
      <c r="K64" s="167" t="str">
        <f>IF(ISNUMBER('PMS(Table2c+2d+2e)'!K$26),IF(ISNUMBER('PMS(Table1b)'!K64), ROUND('PMS(Table1b)'!K64*'PMS(Table2c+2d+2e)'!K$26,0),"fill Table 1b"),"NA")</f>
        <v>fill Table 1b</v>
      </c>
      <c r="L64" s="167" t="str">
        <f>IF(ISNUMBER('PMS(Table2c+2d+2e)'!L$26),IF(ISNUMBER('PMS(Table1b)'!L64), ROUND('PMS(Table1b)'!L64*'PMS(Table2c+2d+2e)'!L$26,0),"fill Table 1b"),"NA")</f>
        <v>fill Table 1b</v>
      </c>
      <c r="M64" s="167" t="str">
        <f>IF(ISNUMBER('PMS(Table2c+2d+2e)'!M$26),IF(ISNUMBER('PMS(Table1b)'!M64), ROUND('PMS(Table1b)'!M64*'PMS(Table2c+2d+2e)'!M$26,0),"fill Table 1b"),"NA")</f>
        <v>NA</v>
      </c>
      <c r="N64" s="167" t="str">
        <f>IF(ISNUMBER('PMS(Table2c+2d+2e)'!N$26),IF(ISNUMBER('PMS(Table1b)'!N64), ROUND('PMS(Table1b)'!N64*'PMS(Table2c+2d+2e)'!N$26,0),"fill Table 1b"),"NA")</f>
        <v>NA</v>
      </c>
      <c r="O64" s="167" t="str">
        <f>IF(ISNUMBER('PMS(Table2c+2d+2e)'!O$26),IF(ISNUMBER('PMS(Table1b)'!O64), ROUND('PMS(Table1b)'!O64*'PMS(Table2c+2d+2e)'!O$26,0),"fill Table 1b"),"NA")</f>
        <v>fill Table 1b</v>
      </c>
      <c r="P64" s="168">
        <f t="shared" si="4"/>
        <v>0</v>
      </c>
    </row>
    <row r="65" spans="2:16" ht="30" x14ac:dyDescent="0.15">
      <c r="B65" s="197"/>
      <c r="C65" s="87" t="s">
        <v>72</v>
      </c>
      <c r="D65" s="167" t="str">
        <f>IF(ISNUMBER('PMS(Table2c+2d+2e)'!D$27),IF(ISNUMBER('PMS(Table1b)'!D65), ROUND('PMS(Table1b)'!D65*'PMS(Table2c+2d+2e)'!D$27,0),"fill Table 1b"),"NA")</f>
        <v>NA</v>
      </c>
      <c r="E65" s="167" t="str">
        <f>IF(ISNUMBER('PMS(Table2c+2d+2e)'!E$27),IF(ISNUMBER('PMS(Table1b)'!E65), ROUND('PMS(Table1b)'!E65*'PMS(Table2c+2d+2e)'!E$27,0),"fill Table 1b"),"NA")</f>
        <v>NA</v>
      </c>
      <c r="F65" s="167" t="str">
        <f>IF(ISNUMBER('PMS(Table2c+2d+2e)'!F$27),IF(ISNUMBER('PMS(Table1b)'!F65), ROUND('PMS(Table1b)'!F65*'PMS(Table2c+2d+2e)'!F$27,0),"fill Table 1b"),"NA")</f>
        <v>NA</v>
      </c>
      <c r="G65" s="167" t="str">
        <f>IF(ISNUMBER('PMS(Table2c+2d+2e)'!G$27),IF(ISNUMBER('PMS(Table1b)'!G65), ROUND('PMS(Table1b)'!G65*'PMS(Table2c+2d+2e)'!G$27,0),"fill Table 1b"),"NA")</f>
        <v>fill Table 1b</v>
      </c>
      <c r="H65" s="167" t="str">
        <f>IF(ISNUMBER('PMS(Table2c+2d+2e)'!H$27),IF(ISNUMBER('PMS(Table1b)'!H65), ROUND('PMS(Table1b)'!H65*'PMS(Table2c+2d+2e)'!H$27,0),"fill Table 1b"),"NA")</f>
        <v>fill Table 1b</v>
      </c>
      <c r="I65" s="167" t="str">
        <f>IF(ISNUMBER('PMS(Table2c+2d+2e)'!I$27),IF(ISNUMBER('PMS(Table1b)'!I65), ROUND('PMS(Table1b)'!I65*'PMS(Table2c+2d+2e)'!I$27,0),"fill Table 1b"),"NA")</f>
        <v>NA</v>
      </c>
      <c r="J65" s="167" t="str">
        <f>IF(ISNUMBER('PMS(Table2c+2d+2e)'!J$27),IF(ISNUMBER('PMS(Table1b)'!J65), ROUND('PMS(Table1b)'!J65*'PMS(Table2c+2d+2e)'!J$27,0),"fill Table 1b"),"NA")</f>
        <v>NA</v>
      </c>
      <c r="K65" s="167" t="str">
        <f>IF(ISNUMBER('PMS(Table2c+2d+2e)'!K$27),IF(ISNUMBER('PMS(Table1b)'!K65), ROUND('PMS(Table1b)'!K65*'PMS(Table2c+2d+2e)'!K$27,0),"fill Table 1b"),"NA")</f>
        <v>fill Table 1b</v>
      </c>
      <c r="L65" s="167" t="str">
        <f>IF(ISNUMBER('PMS(Table2c+2d+2e)'!L$27),IF(ISNUMBER('PMS(Table1b)'!L65), ROUND('PMS(Table1b)'!L65*'PMS(Table2c+2d+2e)'!L$27,0),"fill Table 1b"),"NA")</f>
        <v>fill Table 1b</v>
      </c>
      <c r="M65" s="167" t="str">
        <f>IF(ISNUMBER('PMS(Table2c+2d+2e)'!M$27),IF(ISNUMBER('PMS(Table1b)'!M65), ROUND('PMS(Table1b)'!M65*'PMS(Table2c+2d+2e)'!M$27,0),"fill Table 1b"),"NA")</f>
        <v>NA</v>
      </c>
      <c r="N65" s="167" t="str">
        <f>IF(ISNUMBER('PMS(Table2c+2d+2e)'!N$27),IF(ISNUMBER('PMS(Table1b)'!N65), ROUND('PMS(Table1b)'!N65*'PMS(Table2c+2d+2e)'!N$27,0),"fill Table 1b"),"NA")</f>
        <v>NA</v>
      </c>
      <c r="O65" s="167" t="str">
        <f>IF(ISNUMBER('PMS(Table2c+2d+2e)'!O$27),IF(ISNUMBER('PMS(Table1b)'!O65), ROUND('PMS(Table1b)'!O65*'PMS(Table2c+2d+2e)'!O$27,0),"fill Table 1b"),"NA")</f>
        <v>fill Table 1b</v>
      </c>
      <c r="P65" s="168">
        <f t="shared" si="4"/>
        <v>0</v>
      </c>
    </row>
    <row r="66" spans="2:16" ht="30" x14ac:dyDescent="0.15">
      <c r="B66" s="197"/>
      <c r="C66" s="89" t="s">
        <v>68</v>
      </c>
      <c r="D66" s="167" t="str">
        <f>IF(ISNUMBER('PMS(Table2c+2d+2e)'!D$28),IF(ISNUMBER('PMS(Table1b)'!D66), ROUND('PMS(Table1b)'!D66*'PMS(Table2c+2d+2e)'!D$28,0),"fill Table 1b"),"NA")</f>
        <v>NA</v>
      </c>
      <c r="E66" s="167" t="str">
        <f>IF(ISNUMBER('PMS(Table2c+2d+2e)'!E$28),IF(ISNUMBER('PMS(Table1b)'!E66), ROUND('PMS(Table1b)'!E66*'PMS(Table2c+2d+2e)'!E$28,0),"fill Table 1b"),"NA")</f>
        <v>NA</v>
      </c>
      <c r="F66" s="167" t="str">
        <f>IF(ISNUMBER('PMS(Table2c+2d+2e)'!F$28),IF(ISNUMBER('PMS(Table1b)'!F66), ROUND('PMS(Table1b)'!F66*'PMS(Table2c+2d+2e)'!F$28,0),"fill Table 1b"),"NA")</f>
        <v>NA</v>
      </c>
      <c r="G66" s="167" t="str">
        <f>IF(ISNUMBER('PMS(Table2c+2d+2e)'!G$28),IF(ISNUMBER('PMS(Table1b)'!G66), ROUND('PMS(Table1b)'!G66*'PMS(Table2c+2d+2e)'!G$28,0),"fill Table 1b"),"NA")</f>
        <v>NA</v>
      </c>
      <c r="H66" s="167" t="str">
        <f>IF(ISNUMBER('PMS(Table2c+2d+2e)'!H$28),IF(ISNUMBER('PMS(Table1b)'!H66), ROUND('PMS(Table1b)'!H66*'PMS(Table2c+2d+2e)'!H$28,0),"fill Table 1b"),"NA")</f>
        <v>fill Table 1b</v>
      </c>
      <c r="I66" s="167" t="str">
        <f>IF(ISNUMBER('PMS(Table2c+2d+2e)'!I$28),IF(ISNUMBER('PMS(Table1b)'!I66), ROUND('PMS(Table1b)'!I66*'PMS(Table2c+2d+2e)'!I$28,0),"fill Table 1b"),"NA")</f>
        <v>NA</v>
      </c>
      <c r="J66" s="167" t="str">
        <f>IF(ISNUMBER('PMS(Table2c+2d+2e)'!J$28),IF(ISNUMBER('PMS(Table1b)'!J66), ROUND('PMS(Table1b)'!J66*'PMS(Table2c+2d+2e)'!J$28,0),"fill Table 1b"),"NA")</f>
        <v>NA</v>
      </c>
      <c r="K66" s="167" t="str">
        <f>IF(ISNUMBER('PMS(Table2c+2d+2e)'!K$28),IF(ISNUMBER('PMS(Table1b)'!K66), ROUND('PMS(Table1b)'!K66*'PMS(Table2c+2d+2e)'!K$28,0),"fill Table 1b"),"NA")</f>
        <v>NA</v>
      </c>
      <c r="L66" s="167" t="str">
        <f>IF(ISNUMBER('PMS(Table2c+2d+2e)'!L$28),IF(ISNUMBER('PMS(Table1b)'!L66), ROUND('PMS(Table1b)'!L66*'PMS(Table2c+2d+2e)'!L$28,0),"fill Table 1b"),"NA")</f>
        <v>NA</v>
      </c>
      <c r="M66" s="167" t="str">
        <f>IF(ISNUMBER('PMS(Table2c+2d+2e)'!M$28),IF(ISNUMBER('PMS(Table1b)'!M66), ROUND('PMS(Table1b)'!M66*'PMS(Table2c+2d+2e)'!M$28,0),"fill Table 1b"),"NA")</f>
        <v>NA</v>
      </c>
      <c r="N66" s="167" t="str">
        <f>IF(ISNUMBER('PMS(Table2c+2d+2e)'!N$28),IF(ISNUMBER('PMS(Table1b)'!N66), ROUND('PMS(Table1b)'!N66*'PMS(Table2c+2d+2e)'!N$28,0),"fill Table 1b"),"NA")</f>
        <v>NA</v>
      </c>
      <c r="O66" s="167" t="str">
        <f>IF(ISNUMBER('PMS(Table2c+2d+2e)'!O$28),IF(ISNUMBER('PMS(Table1b)'!O66), ROUND('PMS(Table1b)'!O66*'PMS(Table2c+2d+2e)'!O$28,0),"fill Table 1b"),"NA")</f>
        <v>fill Table 1b</v>
      </c>
      <c r="P66" s="168">
        <f t="shared" si="4"/>
        <v>0</v>
      </c>
    </row>
    <row r="67" spans="2:16" ht="30" x14ac:dyDescent="0.15">
      <c r="B67" s="197"/>
      <c r="C67" s="89" t="s">
        <v>68</v>
      </c>
      <c r="D67" s="167" t="str">
        <f>IF(ISNUMBER('PMS(Table2c+2d+2e)'!D$29),IF(ISNUMBER('PMS(Table1b)'!D67), ROUND('PMS(Table1b)'!D67*'PMS(Table2c+2d+2e)'!D$29,0),"fill Table 1b"),"NA")</f>
        <v>NA</v>
      </c>
      <c r="E67" s="167" t="str">
        <f>IF(ISNUMBER('PMS(Table2c+2d+2e)'!E$29),IF(ISNUMBER('PMS(Table1b)'!E67), ROUND('PMS(Table1b)'!E67*'PMS(Table2c+2d+2e)'!E$29,0),"fill Table 1b"),"NA")</f>
        <v>NA</v>
      </c>
      <c r="F67" s="167" t="str">
        <f>IF(ISNUMBER('PMS(Table2c+2d+2e)'!F$29),IF(ISNUMBER('PMS(Table1b)'!F67), ROUND('PMS(Table1b)'!F67*'PMS(Table2c+2d+2e)'!F$29,0),"fill Table 1b"),"NA")</f>
        <v>fill Table 1b</v>
      </c>
      <c r="G67" s="167" t="str">
        <f>IF(ISNUMBER('PMS(Table2c+2d+2e)'!G$29),IF(ISNUMBER('PMS(Table1b)'!G67), ROUND('PMS(Table1b)'!G67*'PMS(Table2c+2d+2e)'!G$29,0),"fill Table 1b"),"NA")</f>
        <v>fill Table 1b</v>
      </c>
      <c r="H67" s="167" t="str">
        <f>IF(ISNUMBER('PMS(Table2c+2d+2e)'!H$29),IF(ISNUMBER('PMS(Table1b)'!H67), ROUND('PMS(Table1b)'!H67*'PMS(Table2c+2d+2e)'!H$29,0),"fill Table 1b"),"NA")</f>
        <v>fill Table 1b</v>
      </c>
      <c r="I67" s="167" t="str">
        <f>IF(ISNUMBER('PMS(Table2c+2d+2e)'!I$29),IF(ISNUMBER('PMS(Table1b)'!I67), ROUND('PMS(Table1b)'!I67*'PMS(Table2c+2d+2e)'!I$29,0),"fill Table 1b"),"NA")</f>
        <v>fill Table 1b</v>
      </c>
      <c r="J67" s="167" t="str">
        <f>IF(ISNUMBER('PMS(Table2c+2d+2e)'!J$29),IF(ISNUMBER('PMS(Table1b)'!J67), ROUND('PMS(Table1b)'!J67*'PMS(Table2c+2d+2e)'!J$29,0),"fill Table 1b"),"NA")</f>
        <v>NA</v>
      </c>
      <c r="K67" s="167" t="str">
        <f>IF(ISNUMBER('PMS(Table2c+2d+2e)'!K$29),IF(ISNUMBER('PMS(Table1b)'!K67), ROUND('PMS(Table1b)'!K67*'PMS(Table2c+2d+2e)'!K$29,0),"fill Table 1b"),"NA")</f>
        <v>fill Table 1b</v>
      </c>
      <c r="L67" s="167" t="str">
        <f>IF(ISNUMBER('PMS(Table2c+2d+2e)'!L$29),IF(ISNUMBER('PMS(Table1b)'!L67), ROUND('PMS(Table1b)'!L67*'PMS(Table2c+2d+2e)'!L$29,0),"fill Table 1b"),"NA")</f>
        <v>fill Table 1b</v>
      </c>
      <c r="M67" s="167" t="str">
        <f>IF(ISNUMBER('PMS(Table2c+2d+2e)'!M$29),IF(ISNUMBER('PMS(Table1b)'!M67), ROUND('PMS(Table1b)'!M67*'PMS(Table2c+2d+2e)'!M$29,0),"fill Table 1b"),"NA")</f>
        <v>NA</v>
      </c>
      <c r="N67" s="167" t="str">
        <f>IF(ISNUMBER('PMS(Table2c+2d+2e)'!N$29),IF(ISNUMBER('PMS(Table1b)'!N67), ROUND('PMS(Table1b)'!N67*'PMS(Table2c+2d+2e)'!N$29,0),"fill Table 1b"),"NA")</f>
        <v>NA</v>
      </c>
      <c r="O67" s="167" t="str">
        <f>IF(ISNUMBER('PMS(Table2c+2d+2e)'!O$29),IF(ISNUMBER('PMS(Table1b)'!O67), ROUND('PMS(Table1b)'!O67*'PMS(Table2c+2d+2e)'!O$29,0),"fill Table 1b"),"NA")</f>
        <v>fill Table 1b</v>
      </c>
      <c r="P67" s="168">
        <f t="shared" si="4"/>
        <v>0</v>
      </c>
    </row>
    <row r="68" spans="2:16" ht="30" x14ac:dyDescent="0.15">
      <c r="B68" s="197"/>
      <c r="C68" s="89" t="s">
        <v>68</v>
      </c>
      <c r="D68" s="167" t="str">
        <f>IF(ISNUMBER('PMS(Table2c+2d+2e)'!D$30),IF(ISNUMBER('PMS(Table1b)'!D68), ROUND('PMS(Table1b)'!D68*'PMS(Table2c+2d+2e)'!D$30,0),"fill Table 1b"),"NA")</f>
        <v>fill Table 1b</v>
      </c>
      <c r="E68" s="167" t="str">
        <f>IF(ISNUMBER('PMS(Table2c+2d+2e)'!E$30),IF(ISNUMBER('PMS(Table1b)'!E68), ROUND('PMS(Table1b)'!E68*'PMS(Table2c+2d+2e)'!E$30,0),"fill Table 1b"),"NA")</f>
        <v>NA</v>
      </c>
      <c r="F68" s="167" t="str">
        <f>IF(ISNUMBER('PMS(Table2c+2d+2e)'!F$30),IF(ISNUMBER('PMS(Table1b)'!F68), ROUND('PMS(Table1b)'!F68*'PMS(Table2c+2d+2e)'!F$30,0),"fill Table 1b"),"NA")</f>
        <v>fill Table 1b</v>
      </c>
      <c r="G68" s="167" t="str">
        <f>IF(ISNUMBER('PMS(Table2c+2d+2e)'!G$30),IF(ISNUMBER('PMS(Table1b)'!G68), ROUND('PMS(Table1b)'!G68*'PMS(Table2c+2d+2e)'!G$30,0),"fill Table 1b"),"NA")</f>
        <v>fill Table 1b</v>
      </c>
      <c r="H68" s="167" t="str">
        <f>IF(ISNUMBER('PMS(Table2c+2d+2e)'!H$30),IF(ISNUMBER('PMS(Table1b)'!H68), ROUND('PMS(Table1b)'!H68*'PMS(Table2c+2d+2e)'!H$30,0),"fill Table 1b"),"NA")</f>
        <v>fill Table 1b</v>
      </c>
      <c r="I68" s="167" t="str">
        <f>IF(ISNUMBER('PMS(Table2c+2d+2e)'!I$30),IF(ISNUMBER('PMS(Table1b)'!I68), ROUND('PMS(Table1b)'!I68*'PMS(Table2c+2d+2e)'!I$30,0),"fill Table 1b"),"NA")</f>
        <v>fill Table 1b</v>
      </c>
      <c r="J68" s="167" t="str">
        <f>IF(ISNUMBER('PMS(Table2c+2d+2e)'!J$30),IF(ISNUMBER('PMS(Table1b)'!J68), ROUND('PMS(Table1b)'!J68*'PMS(Table2c+2d+2e)'!J$30,0),"fill Table 1b"),"NA")</f>
        <v>fill Table 1b</v>
      </c>
      <c r="K68" s="167" t="str">
        <f>IF(ISNUMBER('PMS(Table2c+2d+2e)'!K$30),IF(ISNUMBER('PMS(Table1b)'!K68), ROUND('PMS(Table1b)'!K68*'PMS(Table2c+2d+2e)'!K$30,0),"fill Table 1b"),"NA")</f>
        <v>fill Table 1b</v>
      </c>
      <c r="L68" s="167" t="str">
        <f>IF(ISNUMBER('PMS(Table2c+2d+2e)'!L$30),IF(ISNUMBER('PMS(Table1b)'!L68), ROUND('PMS(Table1b)'!L68*'PMS(Table2c+2d+2e)'!L$30,0),"fill Table 1b"),"NA")</f>
        <v>fill Table 1b</v>
      </c>
      <c r="M68" s="167" t="str">
        <f>IF(ISNUMBER('PMS(Table2c+2d+2e)'!M$30),IF(ISNUMBER('PMS(Table1b)'!M68), ROUND('PMS(Table1b)'!M68*'PMS(Table2c+2d+2e)'!M$30,0),"fill Table 1b"),"NA")</f>
        <v>NA</v>
      </c>
      <c r="N68" s="167" t="str">
        <f>IF(ISNUMBER('PMS(Table2c+2d+2e)'!N$30),IF(ISNUMBER('PMS(Table1b)'!N68), ROUND('PMS(Table1b)'!N68*'PMS(Table2c+2d+2e)'!N$30,0),"fill Table 1b"),"NA")</f>
        <v>NA</v>
      </c>
      <c r="O68" s="167" t="str">
        <f>IF(ISNUMBER('PMS(Table2c+2d+2e)'!O$30),IF(ISNUMBER('PMS(Table1b)'!O68), ROUND('PMS(Table1b)'!O68*'PMS(Table2c+2d+2e)'!O$30,0),"fill Table 1b"),"NA")</f>
        <v>fill Table 1b</v>
      </c>
      <c r="P68" s="168">
        <f t="shared" si="4"/>
        <v>0</v>
      </c>
    </row>
    <row r="69" spans="2:16" ht="30" x14ac:dyDescent="0.15">
      <c r="B69" s="197"/>
      <c r="C69" s="89" t="s">
        <v>68</v>
      </c>
      <c r="D69" s="167" t="str">
        <f>IF(ISNUMBER('PMS(Table2c+2d+2e)'!D$31),IF(ISNUMBER('PMS(Table1b)'!D69), ROUND('PMS(Table1b)'!D69*'PMS(Table2c+2d+2e)'!D$31,0),"fill Table 1b"),"NA")</f>
        <v>NA</v>
      </c>
      <c r="E69" s="167" t="str">
        <f>IF(ISNUMBER('PMS(Table2c+2d+2e)'!E$31),IF(ISNUMBER('PMS(Table1b)'!E69), ROUND('PMS(Table1b)'!E69*'PMS(Table2c+2d+2e)'!E$31,0),"fill Table 1b"),"NA")</f>
        <v>NA</v>
      </c>
      <c r="F69" s="167" t="str">
        <f>IF(ISNUMBER('PMS(Table2c+2d+2e)'!F$31),IF(ISNUMBER('PMS(Table1b)'!F69), ROUND('PMS(Table1b)'!F69*'PMS(Table2c+2d+2e)'!F$31,0),"fill Table 1b"),"NA")</f>
        <v>NA</v>
      </c>
      <c r="G69" s="167" t="str">
        <f>IF(ISNUMBER('PMS(Table2c+2d+2e)'!G$31),IF(ISNUMBER('PMS(Table1b)'!G69), ROUND('PMS(Table1b)'!G69*'PMS(Table2c+2d+2e)'!G$31,0),"fill Table 1b"),"NA")</f>
        <v>NA</v>
      </c>
      <c r="H69" s="167" t="str">
        <f>IF(ISNUMBER('PMS(Table2c+2d+2e)'!H$31),IF(ISNUMBER('PMS(Table1b)'!H69), ROUND('PMS(Table1b)'!H69*'PMS(Table2c+2d+2e)'!H$31,0),"fill Table 1b"),"NA")</f>
        <v>fill Table 1b</v>
      </c>
      <c r="I69" s="167" t="str">
        <f>IF(ISNUMBER('PMS(Table2c+2d+2e)'!I$31),IF(ISNUMBER('PMS(Table1b)'!I69), ROUND('PMS(Table1b)'!I69*'PMS(Table2c+2d+2e)'!I$31,0),"fill Table 1b"),"NA")</f>
        <v>NA</v>
      </c>
      <c r="J69" s="167" t="str">
        <f>IF(ISNUMBER('PMS(Table2c+2d+2e)'!J$31),IF(ISNUMBER('PMS(Table1b)'!J69), ROUND('PMS(Table1b)'!J69*'PMS(Table2c+2d+2e)'!J$31,0),"fill Table 1b"),"NA")</f>
        <v>NA</v>
      </c>
      <c r="K69" s="167" t="str">
        <f>IF(ISNUMBER('PMS(Table2c+2d+2e)'!K$31),IF(ISNUMBER('PMS(Table1b)'!K69), ROUND('PMS(Table1b)'!K69*'PMS(Table2c+2d+2e)'!K$31,0),"fill Table 1b"),"NA")</f>
        <v>fill Table 1b</v>
      </c>
      <c r="L69" s="167" t="str">
        <f>IF(ISNUMBER('PMS(Table2c+2d+2e)'!L$31),IF(ISNUMBER('PMS(Table1b)'!L69), ROUND('PMS(Table1b)'!L69*'PMS(Table2c+2d+2e)'!L$31,0),"fill Table 1b"),"NA")</f>
        <v>NA</v>
      </c>
      <c r="M69" s="167" t="str">
        <f>IF(ISNUMBER('PMS(Table2c+2d+2e)'!M$31),IF(ISNUMBER('PMS(Table1b)'!M69), ROUND('PMS(Table1b)'!M69*'PMS(Table2c+2d+2e)'!M$31,0),"fill Table 1b"),"NA")</f>
        <v>NA</v>
      </c>
      <c r="N69" s="167" t="str">
        <f>IF(ISNUMBER('PMS(Table2c+2d+2e)'!N$31),IF(ISNUMBER('PMS(Table1b)'!N69), ROUND('PMS(Table1b)'!N69*'PMS(Table2c+2d+2e)'!N$31,0),"fill Table 1b"),"NA")</f>
        <v>NA</v>
      </c>
      <c r="O69" s="167" t="str">
        <f>IF(ISNUMBER('PMS(Table2c+2d+2e)'!O$31),IF(ISNUMBER('PMS(Table1b)'!O69), ROUND('PMS(Table1b)'!O69*'PMS(Table2c+2d+2e)'!O$31,0),"fill Table 1b"),"NA")</f>
        <v>fill Table 1b</v>
      </c>
      <c r="P69" s="168">
        <f t="shared" si="4"/>
        <v>0</v>
      </c>
    </row>
    <row r="70" spans="2:16" ht="30" x14ac:dyDescent="0.15">
      <c r="B70" s="197"/>
      <c r="C70" s="89" t="s">
        <v>68</v>
      </c>
      <c r="D70" s="167" t="str">
        <f>IF(ISNUMBER('PMS(Table2c+2d+2e)'!D$32),IF(ISNUMBER('PMS(Table1b)'!D70), ROUND('PMS(Table1b)'!D70*'PMS(Table2c+2d+2e)'!D$32,0),"fill Table 1b"),"NA")</f>
        <v>NA</v>
      </c>
      <c r="E70" s="167" t="str">
        <f>IF(ISNUMBER('PMS(Table2c+2d+2e)'!E$32),IF(ISNUMBER('PMS(Table1b)'!E70), ROUND('PMS(Table1b)'!E70*'PMS(Table2c+2d+2e)'!E$32,0),"fill Table 1b"),"NA")</f>
        <v>NA</v>
      </c>
      <c r="F70" s="167" t="str">
        <f>IF(ISNUMBER('PMS(Table2c+2d+2e)'!F$32),IF(ISNUMBER('PMS(Table1b)'!F70), ROUND('PMS(Table1b)'!F70*'PMS(Table2c+2d+2e)'!F$32,0),"fill Table 1b"),"NA")</f>
        <v>NA</v>
      </c>
      <c r="G70" s="167" t="str">
        <f>IF(ISNUMBER('PMS(Table2c+2d+2e)'!G$32),IF(ISNUMBER('PMS(Table1b)'!G70), ROUND('PMS(Table1b)'!G70*'PMS(Table2c+2d+2e)'!G$32,0),"fill Table 1b"),"NA")</f>
        <v>NA</v>
      </c>
      <c r="H70" s="167" t="str">
        <f>IF(ISNUMBER('PMS(Table2c+2d+2e)'!H$32),IF(ISNUMBER('PMS(Table1b)'!H70), ROUND('PMS(Table1b)'!H70*'PMS(Table2c+2d+2e)'!H$32,0),"fill Table 1b"),"NA")</f>
        <v>fill Table 1b</v>
      </c>
      <c r="I70" s="167" t="str">
        <f>IF(ISNUMBER('PMS(Table2c+2d+2e)'!I$32),IF(ISNUMBER('PMS(Table1b)'!I70), ROUND('PMS(Table1b)'!I70*'PMS(Table2c+2d+2e)'!I$32,0),"fill Table 1b"),"NA")</f>
        <v>NA</v>
      </c>
      <c r="J70" s="167" t="str">
        <f>IF(ISNUMBER('PMS(Table2c+2d+2e)'!J$32),IF(ISNUMBER('PMS(Table1b)'!J70), ROUND('PMS(Table1b)'!J70*'PMS(Table2c+2d+2e)'!J$32,0),"fill Table 1b"),"NA")</f>
        <v>NA</v>
      </c>
      <c r="K70" s="167" t="str">
        <f>IF(ISNUMBER('PMS(Table2c+2d+2e)'!K$32),IF(ISNUMBER('PMS(Table1b)'!K70), ROUND('PMS(Table1b)'!K70*'PMS(Table2c+2d+2e)'!K$32,0),"fill Table 1b"),"NA")</f>
        <v>fill Table 1b</v>
      </c>
      <c r="L70" s="167" t="str">
        <f>IF(ISNUMBER('PMS(Table2c+2d+2e)'!L$32),IF(ISNUMBER('PMS(Table1b)'!L70), ROUND('PMS(Table1b)'!L70*'PMS(Table2c+2d+2e)'!L$32,0),"fill Table 1b"),"NA")</f>
        <v>fill Table 1b</v>
      </c>
      <c r="M70" s="167" t="str">
        <f>IF(ISNUMBER('PMS(Table2c+2d+2e)'!M$32),IF(ISNUMBER('PMS(Table1b)'!M70), ROUND('PMS(Table1b)'!M70*'PMS(Table2c+2d+2e)'!M$32,0),"fill Table 1b"),"NA")</f>
        <v>NA</v>
      </c>
      <c r="N70" s="167" t="str">
        <f>IF(ISNUMBER('PMS(Table2c+2d+2e)'!N$32),IF(ISNUMBER('PMS(Table1b)'!N70), ROUND('PMS(Table1b)'!N70*'PMS(Table2c+2d+2e)'!N$32,0),"fill Table 1b"),"NA")</f>
        <v>NA</v>
      </c>
      <c r="O70" s="167" t="str">
        <f>IF(ISNUMBER('PMS(Table2c+2d+2e)'!O$32),IF(ISNUMBER('PMS(Table1b)'!O70), ROUND('PMS(Table1b)'!O70*'PMS(Table2c+2d+2e)'!O$32,0),"fill Table 1b"),"NA")</f>
        <v>fill Table 1b</v>
      </c>
      <c r="P70" s="168">
        <f t="shared" si="4"/>
        <v>0</v>
      </c>
    </row>
    <row r="71" spans="2:16" ht="30" x14ac:dyDescent="0.15">
      <c r="B71" s="197"/>
      <c r="C71" s="89" t="s">
        <v>68</v>
      </c>
      <c r="D71" s="167" t="str">
        <f>IF(ISNUMBER('PMS(Table2c+2d+2e)'!D$33),IF(ISNUMBER('PMS(Table1b)'!D71), ROUND('PMS(Table1b)'!D71*'PMS(Table2c+2d+2e)'!D$33,0),"fill Table 1b"),"NA")</f>
        <v>NA</v>
      </c>
      <c r="E71" s="167" t="str">
        <f>IF(ISNUMBER('PMS(Table2c+2d+2e)'!E$33),IF(ISNUMBER('PMS(Table1b)'!E71), ROUND('PMS(Table1b)'!E71*'PMS(Table2c+2d+2e)'!E$33,0),"fill Table 1b"),"NA")</f>
        <v>NA</v>
      </c>
      <c r="F71" s="167" t="str">
        <f>IF(ISNUMBER('PMS(Table2c+2d+2e)'!F$33),IF(ISNUMBER('PMS(Table1b)'!F71), ROUND('PMS(Table1b)'!F71*'PMS(Table2c+2d+2e)'!F$33,0),"fill Table 1b"),"NA")</f>
        <v>fill Table 1b</v>
      </c>
      <c r="G71" s="167" t="str">
        <f>IF(ISNUMBER('PMS(Table2c+2d+2e)'!G$33),IF(ISNUMBER('PMS(Table1b)'!G71), ROUND('PMS(Table1b)'!G71*'PMS(Table2c+2d+2e)'!G$33,0),"fill Table 1b"),"NA")</f>
        <v>fill Table 1b</v>
      </c>
      <c r="H71" s="167" t="str">
        <f>IF(ISNUMBER('PMS(Table2c+2d+2e)'!H$33),IF(ISNUMBER('PMS(Table1b)'!H71), ROUND('PMS(Table1b)'!H71*'PMS(Table2c+2d+2e)'!H$33,0),"fill Table 1b"),"NA")</f>
        <v>fill Table 1b</v>
      </c>
      <c r="I71" s="167" t="str">
        <f>IF(ISNUMBER('PMS(Table2c+2d+2e)'!I$33),IF(ISNUMBER('PMS(Table1b)'!I71), ROUND('PMS(Table1b)'!I71*'PMS(Table2c+2d+2e)'!I$33,0),"fill Table 1b"),"NA")</f>
        <v>NA</v>
      </c>
      <c r="J71" s="167" t="str">
        <f>IF(ISNUMBER('PMS(Table2c+2d+2e)'!J$33),IF(ISNUMBER('PMS(Table1b)'!J71), ROUND('PMS(Table1b)'!J71*'PMS(Table2c+2d+2e)'!J$33,0),"fill Table 1b"),"NA")</f>
        <v>NA</v>
      </c>
      <c r="K71" s="167" t="str">
        <f>IF(ISNUMBER('PMS(Table2c+2d+2e)'!K$33),IF(ISNUMBER('PMS(Table1b)'!K71), ROUND('PMS(Table1b)'!K71*'PMS(Table2c+2d+2e)'!K$33,0),"fill Table 1b"),"NA")</f>
        <v>fill Table 1b</v>
      </c>
      <c r="L71" s="167" t="str">
        <f>IF(ISNUMBER('PMS(Table2c+2d+2e)'!L$33),IF(ISNUMBER('PMS(Table1b)'!L71), ROUND('PMS(Table1b)'!L71*'PMS(Table2c+2d+2e)'!L$33,0),"fill Table 1b"),"NA")</f>
        <v>fill Table 1b</v>
      </c>
      <c r="M71" s="167" t="str">
        <f>IF(ISNUMBER('PMS(Table2c+2d+2e)'!M$33),IF(ISNUMBER('PMS(Table1b)'!M71), ROUND('PMS(Table1b)'!M71*'PMS(Table2c+2d+2e)'!M$33,0),"fill Table 1b"),"NA")</f>
        <v>fill Table 1b</v>
      </c>
      <c r="N71" s="167" t="str">
        <f>IF(ISNUMBER('PMS(Table2c+2d+2e)'!N$33),IF(ISNUMBER('PMS(Table1b)'!N71), ROUND('PMS(Table1b)'!N71*'PMS(Table2c+2d+2e)'!N$33,0),"fill Table 1b"),"NA")</f>
        <v>fill Table 1b</v>
      </c>
      <c r="O71" s="167" t="str">
        <f>IF(ISNUMBER('PMS(Table2c+2d+2e)'!O$33),IF(ISNUMBER('PMS(Table1b)'!O71), ROUND('PMS(Table1b)'!O71*'PMS(Table2c+2d+2e)'!O$33,0),"fill Table 1b"),"NA")</f>
        <v>fill Table 1b</v>
      </c>
      <c r="P71" s="168">
        <f t="shared" si="4"/>
        <v>0</v>
      </c>
    </row>
    <row r="72" spans="2:16" ht="30" x14ac:dyDescent="0.15">
      <c r="B72" s="197"/>
      <c r="C72" s="89" t="s">
        <v>68</v>
      </c>
      <c r="D72" s="167" t="str">
        <f>IF(ISNUMBER('PMS(Table2c+2d+2e)'!D$34),IF(ISNUMBER('PMS(Table1b)'!D72), ROUND('PMS(Table1b)'!D72*'PMS(Table2c+2d+2e)'!D$34,0),"fill Table 1b"),"NA")</f>
        <v>NA</v>
      </c>
      <c r="E72" s="167" t="str">
        <f>IF(ISNUMBER('PMS(Table2c+2d+2e)'!E$34),IF(ISNUMBER('PMS(Table1b)'!E72), ROUND('PMS(Table1b)'!E72*'PMS(Table2c+2d+2e)'!E$34,0),"fill Table 1b"),"NA")</f>
        <v>NA</v>
      </c>
      <c r="F72" s="167" t="str">
        <f>IF(ISNUMBER('PMS(Table2c+2d+2e)'!F$34),IF(ISNUMBER('PMS(Table1b)'!F72), ROUND('PMS(Table1b)'!F72*'PMS(Table2c+2d+2e)'!F$34,0),"fill Table 1b"),"NA")</f>
        <v>fill Table 1b</v>
      </c>
      <c r="G72" s="167" t="str">
        <f>IF(ISNUMBER('PMS(Table2c+2d+2e)'!G$34),IF(ISNUMBER('PMS(Table1b)'!G72), ROUND('PMS(Table1b)'!G72*'PMS(Table2c+2d+2e)'!G$34,0),"fill Table 1b"),"NA")</f>
        <v>fill Table 1b</v>
      </c>
      <c r="H72" s="167" t="str">
        <f>IF(ISNUMBER('PMS(Table2c+2d+2e)'!H$34),IF(ISNUMBER('PMS(Table1b)'!H72), ROUND('PMS(Table1b)'!H72*'PMS(Table2c+2d+2e)'!H$34,0),"fill Table 1b"),"NA")</f>
        <v>fill Table 1b</v>
      </c>
      <c r="I72" s="167" t="str">
        <f>IF(ISNUMBER('PMS(Table2c+2d+2e)'!I$34),IF(ISNUMBER('PMS(Table1b)'!I72), ROUND('PMS(Table1b)'!I72*'PMS(Table2c+2d+2e)'!I$34,0),"fill Table 1b"),"NA")</f>
        <v>NA</v>
      </c>
      <c r="J72" s="167" t="str">
        <f>IF(ISNUMBER('PMS(Table2c+2d+2e)'!J$34),IF(ISNUMBER('PMS(Table1b)'!J72), ROUND('PMS(Table1b)'!J72*'PMS(Table2c+2d+2e)'!J$34,0),"fill Table 1b"),"NA")</f>
        <v>NA</v>
      </c>
      <c r="K72" s="167" t="str">
        <f>IF(ISNUMBER('PMS(Table2c+2d+2e)'!K$34),IF(ISNUMBER('PMS(Table1b)'!K72), ROUND('PMS(Table1b)'!K72*'PMS(Table2c+2d+2e)'!K$34,0),"fill Table 1b"),"NA")</f>
        <v>fill Table 1b</v>
      </c>
      <c r="L72" s="167" t="str">
        <f>IF(ISNUMBER('PMS(Table2c+2d+2e)'!L$34),IF(ISNUMBER('PMS(Table1b)'!L72), ROUND('PMS(Table1b)'!L72*'PMS(Table2c+2d+2e)'!L$34,0),"fill Table 1b"),"NA")</f>
        <v>fill Table 1b</v>
      </c>
      <c r="M72" s="167" t="str">
        <f>IF(ISNUMBER('PMS(Table2c+2d+2e)'!M$34),IF(ISNUMBER('PMS(Table1b)'!M72), ROUND('PMS(Table1b)'!M72*'PMS(Table2c+2d+2e)'!M$34,0),"fill Table 1b"),"NA")</f>
        <v>fill Table 1b</v>
      </c>
      <c r="N72" s="167" t="str">
        <f>IF(ISNUMBER('PMS(Table2c+2d+2e)'!N$34),IF(ISNUMBER('PMS(Table1b)'!N72), ROUND('PMS(Table1b)'!N72*'PMS(Table2c+2d+2e)'!N$34,0),"fill Table 1b"),"NA")</f>
        <v>fill Table 1b</v>
      </c>
      <c r="O72" s="167" t="str">
        <f>IF(ISNUMBER('PMS(Table2c+2d+2e)'!O$34),IF(ISNUMBER('PMS(Table1b)'!O72), ROUND('PMS(Table1b)'!O72*'PMS(Table2c+2d+2e)'!O$34,0),"fill Table 1b"),"NA")</f>
        <v>fill Table 1b</v>
      </c>
      <c r="P72" s="168">
        <f t="shared" si="4"/>
        <v>0</v>
      </c>
    </row>
    <row r="73" spans="2:16" ht="30" x14ac:dyDescent="0.15">
      <c r="B73" s="197"/>
      <c r="C73" s="89" t="s">
        <v>68</v>
      </c>
      <c r="D73" s="167" t="str">
        <f>IF(ISNUMBER('PMS(Table2c+2d+2e)'!D$35),IF(ISNUMBER('PMS(Table1b)'!D73), ROUND('PMS(Table1b)'!D73*'PMS(Table2c+2d+2e)'!D$35,0),"fill Table 1b"),"NA")</f>
        <v>NA</v>
      </c>
      <c r="E73" s="167" t="str">
        <f>IF(ISNUMBER('PMS(Table2c+2d+2e)'!E$35),IF(ISNUMBER('PMS(Table1b)'!E73), ROUND('PMS(Table1b)'!E73*'PMS(Table2c+2d+2e)'!E$35,0),"fill Table 1b"),"NA")</f>
        <v>NA</v>
      </c>
      <c r="F73" s="167" t="str">
        <f>IF(ISNUMBER('PMS(Table2c+2d+2e)'!F$35),IF(ISNUMBER('PMS(Table1b)'!F73), ROUND('PMS(Table1b)'!F73*'PMS(Table2c+2d+2e)'!F$35,0),"fill Table 1b"),"NA")</f>
        <v>NA</v>
      </c>
      <c r="G73" s="167" t="str">
        <f>IF(ISNUMBER('PMS(Table2c+2d+2e)'!G$35),IF(ISNUMBER('PMS(Table1b)'!G73), ROUND('PMS(Table1b)'!G73*'PMS(Table2c+2d+2e)'!G$35,0),"fill Table 1b"),"NA")</f>
        <v>NA</v>
      </c>
      <c r="H73" s="167" t="str">
        <f>IF(ISNUMBER('PMS(Table2c+2d+2e)'!H$35),IF(ISNUMBER('PMS(Table1b)'!H73), ROUND('PMS(Table1b)'!H73*'PMS(Table2c+2d+2e)'!H$35,0),"fill Table 1b"),"NA")</f>
        <v>fill Table 1b</v>
      </c>
      <c r="I73" s="167" t="str">
        <f>IF(ISNUMBER('PMS(Table2c+2d+2e)'!I$35),IF(ISNUMBER('PMS(Table1b)'!I73), ROUND('PMS(Table1b)'!I73*'PMS(Table2c+2d+2e)'!I$35,0),"fill Table 1b"),"NA")</f>
        <v>NA</v>
      </c>
      <c r="J73" s="167" t="str">
        <f>IF(ISNUMBER('PMS(Table2c+2d+2e)'!J$35),IF(ISNUMBER('PMS(Table1b)'!J73), ROUND('PMS(Table1b)'!J73*'PMS(Table2c+2d+2e)'!J$35,0),"fill Table 1b"),"NA")</f>
        <v>NA</v>
      </c>
      <c r="K73" s="167" t="str">
        <f>IF(ISNUMBER('PMS(Table2c+2d+2e)'!K$35),IF(ISNUMBER('PMS(Table1b)'!K73), ROUND('PMS(Table1b)'!K73*'PMS(Table2c+2d+2e)'!K$35,0),"fill Table 1b"),"NA")</f>
        <v>NA</v>
      </c>
      <c r="L73" s="167" t="str">
        <f>IF(ISNUMBER('PMS(Table2c+2d+2e)'!L$35),IF(ISNUMBER('PMS(Table1b)'!L73), ROUND('PMS(Table1b)'!L73*'PMS(Table2c+2d+2e)'!L$35,0),"fill Table 1b"),"NA")</f>
        <v>NA</v>
      </c>
      <c r="M73" s="167" t="str">
        <f>IF(ISNUMBER('PMS(Table2c+2d+2e)'!M$35),IF(ISNUMBER('PMS(Table1b)'!M73), ROUND('PMS(Table1b)'!M73*'PMS(Table2c+2d+2e)'!M$35,0),"fill Table 1b"),"NA")</f>
        <v>NA</v>
      </c>
      <c r="N73" s="167" t="str">
        <f>IF(ISNUMBER('PMS(Table2c+2d+2e)'!N$35),IF(ISNUMBER('PMS(Table1b)'!N73), ROUND('PMS(Table1b)'!N73*'PMS(Table2c+2d+2e)'!N$35,0),"fill Table 1b"),"NA")</f>
        <v>NA</v>
      </c>
      <c r="O73" s="167" t="str">
        <f>IF(ISNUMBER('PMS(Table2c+2d+2e)'!O$35),IF(ISNUMBER('PMS(Table1b)'!O73), ROUND('PMS(Table1b)'!O73*'PMS(Table2c+2d+2e)'!O$35,0),"fill Table 1b"),"NA")</f>
        <v>fill Table 1b</v>
      </c>
      <c r="P73" s="168">
        <f t="shared" si="4"/>
        <v>0</v>
      </c>
    </row>
    <row r="74" spans="2:16" x14ac:dyDescent="0.15">
      <c r="C74" s="127" t="s">
        <v>199</v>
      </c>
      <c r="D74" s="169"/>
      <c r="E74" s="169"/>
      <c r="F74" s="169"/>
      <c r="G74" s="169"/>
      <c r="H74" s="169"/>
      <c r="I74" s="169"/>
      <c r="J74" s="169"/>
      <c r="K74" s="169"/>
      <c r="L74" s="169"/>
      <c r="M74" s="169"/>
      <c r="N74" s="169"/>
      <c r="O74" s="169"/>
      <c r="P74" s="168">
        <f>SUM(P62:P73)</f>
        <v>0</v>
      </c>
    </row>
    <row r="76" spans="2:16" x14ac:dyDescent="0.15">
      <c r="B76" s="166" t="s">
        <v>129</v>
      </c>
      <c r="D76" s="198" t="s">
        <v>80</v>
      </c>
      <c r="E76" s="198"/>
      <c r="F76" s="198"/>
      <c r="G76" s="198"/>
      <c r="H76" s="198"/>
      <c r="I76" s="198"/>
    </row>
    <row r="77" spans="2:16" ht="30" x14ac:dyDescent="0.15">
      <c r="C77" s="89"/>
      <c r="D77" s="87" t="s">
        <v>69</v>
      </c>
      <c r="E77" s="87" t="s">
        <v>70</v>
      </c>
      <c r="F77" s="88" t="s">
        <v>71</v>
      </c>
      <c r="G77" s="87" t="s">
        <v>68</v>
      </c>
      <c r="H77" s="89" t="s">
        <v>68</v>
      </c>
      <c r="I77" s="89" t="s">
        <v>68</v>
      </c>
      <c r="J77" s="89" t="s">
        <v>68</v>
      </c>
      <c r="K77" s="89" t="s">
        <v>68</v>
      </c>
      <c r="L77" s="89" t="s">
        <v>68</v>
      </c>
      <c r="M77" s="89" t="s">
        <v>68</v>
      </c>
      <c r="N77" s="87" t="s">
        <v>92</v>
      </c>
      <c r="O77" s="90" t="s">
        <v>76</v>
      </c>
      <c r="P77" s="89"/>
    </row>
    <row r="78" spans="2:16" ht="30" x14ac:dyDescent="0.15">
      <c r="B78" s="197" t="s">
        <v>81</v>
      </c>
      <c r="C78" s="87" t="s">
        <v>69</v>
      </c>
      <c r="D78" s="167" t="str">
        <f>IF(ISNUMBER('PMS(Table2c+2d+2e)'!D$24),IF(ISNUMBER('PMS(Table1b)'!D78), ROUND('PMS(Table1b)'!D78*'PMS(Table2c+2d+2e)'!D$24,0),"fill Table 1b"),"NA")</f>
        <v>fill Table 1b</v>
      </c>
      <c r="E78" s="167" t="str">
        <f>IF(ISNUMBER('PMS(Table2c+2d+2e)'!E$24),IF(ISNUMBER('PMS(Table1b)'!E78), ROUND('PMS(Table1b)'!E78*'PMS(Table2c+2d+2e)'!E$24,0),"fill Table 1b"),"NA")</f>
        <v>NA</v>
      </c>
      <c r="F78" s="167" t="str">
        <f>IF(ISNUMBER('PMS(Table2c+2d+2e)'!F$24),IF(ISNUMBER('PMS(Table1b)'!F78), ROUND('PMS(Table1b)'!F78*'PMS(Table2c+2d+2e)'!F$24,0),"fill Table 1b"),"NA")</f>
        <v>fill Table 1b</v>
      </c>
      <c r="G78" s="167" t="str">
        <f>IF(ISNUMBER('PMS(Table2c+2d+2e)'!G$24),IF(ISNUMBER('PMS(Table1b)'!G78), ROUND('PMS(Table1b)'!G78*'PMS(Table2c+2d+2e)'!G$24,0),"fill Table 1b"),"NA")</f>
        <v>fill Table 1b</v>
      </c>
      <c r="H78" s="167" t="str">
        <f>IF(ISNUMBER('PMS(Table2c+2d+2e)'!H$24),IF(ISNUMBER('PMS(Table1b)'!H78), ROUND('PMS(Table1b)'!H78*'PMS(Table2c+2d+2e)'!H$24,0),"fill Table 1b"),"NA")</f>
        <v>fill Table 1b</v>
      </c>
      <c r="I78" s="167" t="str">
        <f>IF(ISNUMBER('PMS(Table2c+2d+2e)'!I$24),IF(ISNUMBER('PMS(Table1b)'!I78), ROUND('PMS(Table1b)'!I78*'PMS(Table2c+2d+2e)'!I$24,0),"fill Table 1b"),"NA")</f>
        <v>fill Table 1b</v>
      </c>
      <c r="J78" s="167" t="str">
        <f>IF(ISNUMBER('PMS(Table2c+2d+2e)'!J$24),IF(ISNUMBER('PMS(Table1b)'!J78), ROUND('PMS(Table1b)'!J78*'PMS(Table2c+2d+2e)'!J$24,0),"fill Table 1b"),"NA")</f>
        <v>NA</v>
      </c>
      <c r="K78" s="167" t="str">
        <f>IF(ISNUMBER('PMS(Table2c+2d+2e)'!K$24),IF(ISNUMBER('PMS(Table1b)'!K78), ROUND('PMS(Table1b)'!K78*'PMS(Table2c+2d+2e)'!K$24,0),"fill Table 1b"),"NA")</f>
        <v>fill Table 1b</v>
      </c>
      <c r="L78" s="167" t="str">
        <f>IF(ISNUMBER('PMS(Table2c+2d+2e)'!L$24),IF(ISNUMBER('PMS(Table1b)'!L78), ROUND('PMS(Table1b)'!L78*'PMS(Table2c+2d+2e)'!L$24,0),"fill Table 1b"),"NA")</f>
        <v>fill Table 1b</v>
      </c>
      <c r="M78" s="167" t="str">
        <f>IF(ISNUMBER('PMS(Table2c+2d+2e)'!M$24),IF(ISNUMBER('PMS(Table1b)'!M78), ROUND('PMS(Table1b)'!M78*'PMS(Table2c+2d+2e)'!M$24,0),"fill Table 1b"),"NA")</f>
        <v>NA</v>
      </c>
      <c r="N78" s="167" t="str">
        <f>IF(ISNUMBER('PMS(Table2c+2d+2e)'!N$24),IF(ISNUMBER('PMS(Table1b)'!N78), ROUND('PMS(Table1b)'!N78*'PMS(Table2c+2d+2e)'!N$24,0),"fill Table 1b"),"NA")</f>
        <v>NA</v>
      </c>
      <c r="O78" s="167" t="str">
        <f>IF(ISNUMBER('PMS(Table2c+2d+2e)'!O$24),IF(ISNUMBER('PMS(Table1b)'!O78), ROUND('PMS(Table1b)'!O78*'PMS(Table2c+2d+2e)'!O$24,0),"fill Table 1b"),"NA")</f>
        <v>fill Table 1b</v>
      </c>
      <c r="P78" s="168">
        <f>SUMIF(D78:O78,"&gt;0",D78:O78)</f>
        <v>0</v>
      </c>
    </row>
    <row r="79" spans="2:16" ht="30" x14ac:dyDescent="0.15">
      <c r="B79" s="197"/>
      <c r="C79" s="87" t="s">
        <v>70</v>
      </c>
      <c r="D79" s="167" t="str">
        <f>IF(ISNUMBER('PMS(Table2c+2d+2e)'!D$25),IF(ISNUMBER('PMS(Table1b)'!D79), ROUND('PMS(Table1b)'!D79*'PMS(Table2c+2d+2e)'!D$25,0),"fill Table 1b"),"NA")</f>
        <v>fill Table 1b</v>
      </c>
      <c r="E79" s="167" t="str">
        <f>IF(ISNUMBER('PMS(Table2c+2d+2e)'!E$25),IF(ISNUMBER('PMS(Table1b)'!E79), ROUND('PMS(Table1b)'!E79*'PMS(Table2c+2d+2e)'!E$25,0),"fill Table 1b"),"NA")</f>
        <v>fill Table 1b</v>
      </c>
      <c r="F79" s="167" t="str">
        <f>IF(ISNUMBER('PMS(Table2c+2d+2e)'!F$25),IF(ISNUMBER('PMS(Table1b)'!F79), ROUND('PMS(Table1b)'!F79*'PMS(Table2c+2d+2e)'!F$25,0),"fill Table 1b"),"NA")</f>
        <v>fill Table 1b</v>
      </c>
      <c r="G79" s="167" t="str">
        <f>IF(ISNUMBER('PMS(Table2c+2d+2e)'!G$25),IF(ISNUMBER('PMS(Table1b)'!G79), ROUND('PMS(Table1b)'!G79*'PMS(Table2c+2d+2e)'!G$25,0),"fill Table 1b"),"NA")</f>
        <v>fill Table 1b</v>
      </c>
      <c r="H79" s="167" t="str">
        <f>IF(ISNUMBER('PMS(Table2c+2d+2e)'!H$25),IF(ISNUMBER('PMS(Table1b)'!H79), ROUND('PMS(Table1b)'!H79*'PMS(Table2c+2d+2e)'!H$25,0),"fill Table 1b"),"NA")</f>
        <v>fill Table 1b</v>
      </c>
      <c r="I79" s="167" t="str">
        <f>IF(ISNUMBER('PMS(Table2c+2d+2e)'!I$25),IF(ISNUMBER('PMS(Table1b)'!I79), ROUND('PMS(Table1b)'!I79*'PMS(Table2c+2d+2e)'!I$25,0),"fill Table 1b"),"NA")</f>
        <v>fill Table 1b</v>
      </c>
      <c r="J79" s="167" t="str">
        <f>IF(ISNUMBER('PMS(Table2c+2d+2e)'!J$25),IF(ISNUMBER('PMS(Table1b)'!J79), ROUND('PMS(Table1b)'!J79*'PMS(Table2c+2d+2e)'!J$25,0),"fill Table 1b"),"NA")</f>
        <v>fill Table 1b</v>
      </c>
      <c r="K79" s="167" t="str">
        <f>IF(ISNUMBER('PMS(Table2c+2d+2e)'!K$25),IF(ISNUMBER('PMS(Table1b)'!K79), ROUND('PMS(Table1b)'!K79*'PMS(Table2c+2d+2e)'!K$25,0),"fill Table 1b"),"NA")</f>
        <v>fill Table 1b</v>
      </c>
      <c r="L79" s="167" t="str">
        <f>IF(ISNUMBER('PMS(Table2c+2d+2e)'!L$25),IF(ISNUMBER('PMS(Table1b)'!L79), ROUND('PMS(Table1b)'!L79*'PMS(Table2c+2d+2e)'!L$25,0),"fill Table 1b"),"NA")</f>
        <v>fill Table 1b</v>
      </c>
      <c r="M79" s="167" t="str">
        <f>IF(ISNUMBER('PMS(Table2c+2d+2e)'!M$25),IF(ISNUMBER('PMS(Table1b)'!M79), ROUND('PMS(Table1b)'!M79*'PMS(Table2c+2d+2e)'!M$25,0),"fill Table 1b"),"NA")</f>
        <v>NA</v>
      </c>
      <c r="N79" s="167" t="str">
        <f>IF(ISNUMBER('PMS(Table2c+2d+2e)'!N$25),IF(ISNUMBER('PMS(Table1b)'!N79), ROUND('PMS(Table1b)'!N79*'PMS(Table2c+2d+2e)'!N$25,0),"fill Table 1b"),"NA")</f>
        <v>NA</v>
      </c>
      <c r="O79" s="167" t="str">
        <f>IF(ISNUMBER('PMS(Table2c+2d+2e)'!O$25),IF(ISNUMBER('PMS(Table1b)'!O79), ROUND('PMS(Table1b)'!O79*'PMS(Table2c+2d+2e)'!O$25,0),"fill Table 1b"),"NA")</f>
        <v>fill Table 1b</v>
      </c>
      <c r="P79" s="168">
        <f t="shared" ref="P79:P89" si="5">SUMIF(D79:O79,"&gt;0",D79:O79)</f>
        <v>0</v>
      </c>
    </row>
    <row r="80" spans="2:16" ht="30" x14ac:dyDescent="0.15">
      <c r="B80" s="197"/>
      <c r="C80" s="88" t="s">
        <v>71</v>
      </c>
      <c r="D80" s="167" t="str">
        <f>IF(ISNUMBER('PMS(Table2c+2d+2e)'!D$26),IF(ISNUMBER('PMS(Table1b)'!D80), ROUND('PMS(Table1b)'!D80*'PMS(Table2c+2d+2e)'!D$26,0),"fill Table 1b"),"NA")</f>
        <v>NA</v>
      </c>
      <c r="E80" s="167" t="str">
        <f>IF(ISNUMBER('PMS(Table2c+2d+2e)'!E$26),IF(ISNUMBER('PMS(Table1b)'!E80), ROUND('PMS(Table1b)'!E80*'PMS(Table2c+2d+2e)'!E$26,0),"fill Table 1b"),"NA")</f>
        <v>NA</v>
      </c>
      <c r="F80" s="167" t="str">
        <f>IF(ISNUMBER('PMS(Table2c+2d+2e)'!F$26),IF(ISNUMBER('PMS(Table1b)'!F80), ROUND('PMS(Table1b)'!F80*'PMS(Table2c+2d+2e)'!F$26,0),"fill Table 1b"),"NA")</f>
        <v>fill Table 1b</v>
      </c>
      <c r="G80" s="167" t="str">
        <f>IF(ISNUMBER('PMS(Table2c+2d+2e)'!G$26),IF(ISNUMBER('PMS(Table1b)'!G80), ROUND('PMS(Table1b)'!G80*'PMS(Table2c+2d+2e)'!G$26,0),"fill Table 1b"),"NA")</f>
        <v>fill Table 1b</v>
      </c>
      <c r="H80" s="167" t="str">
        <f>IF(ISNUMBER('PMS(Table2c+2d+2e)'!H$26),IF(ISNUMBER('PMS(Table1b)'!H80), ROUND('PMS(Table1b)'!H80*'PMS(Table2c+2d+2e)'!H$26,0),"fill Table 1b"),"NA")</f>
        <v>fill Table 1b</v>
      </c>
      <c r="I80" s="167" t="str">
        <f>IF(ISNUMBER('PMS(Table2c+2d+2e)'!I$26),IF(ISNUMBER('PMS(Table1b)'!I80), ROUND('PMS(Table1b)'!I80*'PMS(Table2c+2d+2e)'!I$26,0),"fill Table 1b"),"NA")</f>
        <v>NA</v>
      </c>
      <c r="J80" s="167" t="str">
        <f>IF(ISNUMBER('PMS(Table2c+2d+2e)'!J$26),IF(ISNUMBER('PMS(Table1b)'!J80), ROUND('PMS(Table1b)'!J80*'PMS(Table2c+2d+2e)'!J$26,0),"fill Table 1b"),"NA")</f>
        <v>NA</v>
      </c>
      <c r="K80" s="167" t="str">
        <f>IF(ISNUMBER('PMS(Table2c+2d+2e)'!K$26),IF(ISNUMBER('PMS(Table1b)'!K80), ROUND('PMS(Table1b)'!K80*'PMS(Table2c+2d+2e)'!K$26,0),"fill Table 1b"),"NA")</f>
        <v>fill Table 1b</v>
      </c>
      <c r="L80" s="167" t="str">
        <f>IF(ISNUMBER('PMS(Table2c+2d+2e)'!L$26),IF(ISNUMBER('PMS(Table1b)'!L80), ROUND('PMS(Table1b)'!L80*'PMS(Table2c+2d+2e)'!L$26,0),"fill Table 1b"),"NA")</f>
        <v>fill Table 1b</v>
      </c>
      <c r="M80" s="167" t="str">
        <f>IF(ISNUMBER('PMS(Table2c+2d+2e)'!M$26),IF(ISNUMBER('PMS(Table1b)'!M80), ROUND('PMS(Table1b)'!M80*'PMS(Table2c+2d+2e)'!M$26,0),"fill Table 1b"),"NA")</f>
        <v>NA</v>
      </c>
      <c r="N80" s="167" t="str">
        <f>IF(ISNUMBER('PMS(Table2c+2d+2e)'!N$26),IF(ISNUMBER('PMS(Table1b)'!N80), ROUND('PMS(Table1b)'!N80*'PMS(Table2c+2d+2e)'!N$26,0),"fill Table 1b"),"NA")</f>
        <v>NA</v>
      </c>
      <c r="O80" s="167" t="str">
        <f>IF(ISNUMBER('PMS(Table2c+2d+2e)'!O$26),IF(ISNUMBER('PMS(Table1b)'!O80), ROUND('PMS(Table1b)'!O80*'PMS(Table2c+2d+2e)'!O$26,0),"fill Table 1b"),"NA")</f>
        <v>fill Table 1b</v>
      </c>
      <c r="P80" s="168">
        <f t="shared" si="5"/>
        <v>0</v>
      </c>
    </row>
    <row r="81" spans="2:16" ht="30" x14ac:dyDescent="0.15">
      <c r="B81" s="197"/>
      <c r="C81" s="87" t="s">
        <v>72</v>
      </c>
      <c r="D81" s="167" t="str">
        <f>IF(ISNUMBER('PMS(Table2c+2d+2e)'!D$27),IF(ISNUMBER('PMS(Table1b)'!D81), ROUND('PMS(Table1b)'!D81*'PMS(Table2c+2d+2e)'!D$27,0),"fill Table 1b"),"NA")</f>
        <v>NA</v>
      </c>
      <c r="E81" s="167" t="str">
        <f>IF(ISNUMBER('PMS(Table2c+2d+2e)'!E$27),IF(ISNUMBER('PMS(Table1b)'!E81), ROUND('PMS(Table1b)'!E81*'PMS(Table2c+2d+2e)'!E$27,0),"fill Table 1b"),"NA")</f>
        <v>NA</v>
      </c>
      <c r="F81" s="167" t="str">
        <f>IF(ISNUMBER('PMS(Table2c+2d+2e)'!F$27),IF(ISNUMBER('PMS(Table1b)'!F81), ROUND('PMS(Table1b)'!F81*'PMS(Table2c+2d+2e)'!F$27,0),"fill Table 1b"),"NA")</f>
        <v>NA</v>
      </c>
      <c r="G81" s="167" t="str">
        <f>IF(ISNUMBER('PMS(Table2c+2d+2e)'!G$27),IF(ISNUMBER('PMS(Table1b)'!G81), ROUND('PMS(Table1b)'!G81*'PMS(Table2c+2d+2e)'!G$27,0),"fill Table 1b"),"NA")</f>
        <v>fill Table 1b</v>
      </c>
      <c r="H81" s="167" t="str">
        <f>IF(ISNUMBER('PMS(Table2c+2d+2e)'!H$27),IF(ISNUMBER('PMS(Table1b)'!H81), ROUND('PMS(Table1b)'!H81*'PMS(Table2c+2d+2e)'!H$27,0),"fill Table 1b"),"NA")</f>
        <v>fill Table 1b</v>
      </c>
      <c r="I81" s="167" t="str">
        <f>IF(ISNUMBER('PMS(Table2c+2d+2e)'!I$27),IF(ISNUMBER('PMS(Table1b)'!I81), ROUND('PMS(Table1b)'!I81*'PMS(Table2c+2d+2e)'!I$27,0),"fill Table 1b"),"NA")</f>
        <v>NA</v>
      </c>
      <c r="J81" s="167" t="str">
        <f>IF(ISNUMBER('PMS(Table2c+2d+2e)'!J$27),IF(ISNUMBER('PMS(Table1b)'!J81), ROUND('PMS(Table1b)'!J81*'PMS(Table2c+2d+2e)'!J$27,0),"fill Table 1b"),"NA")</f>
        <v>NA</v>
      </c>
      <c r="K81" s="167" t="str">
        <f>IF(ISNUMBER('PMS(Table2c+2d+2e)'!K$27),IF(ISNUMBER('PMS(Table1b)'!K81), ROUND('PMS(Table1b)'!K81*'PMS(Table2c+2d+2e)'!K$27,0),"fill Table 1b"),"NA")</f>
        <v>fill Table 1b</v>
      </c>
      <c r="L81" s="167" t="str">
        <f>IF(ISNUMBER('PMS(Table2c+2d+2e)'!L$27),IF(ISNUMBER('PMS(Table1b)'!L81), ROUND('PMS(Table1b)'!L81*'PMS(Table2c+2d+2e)'!L$27,0),"fill Table 1b"),"NA")</f>
        <v>fill Table 1b</v>
      </c>
      <c r="M81" s="167" t="str">
        <f>IF(ISNUMBER('PMS(Table2c+2d+2e)'!M$27),IF(ISNUMBER('PMS(Table1b)'!M81), ROUND('PMS(Table1b)'!M81*'PMS(Table2c+2d+2e)'!M$27,0),"fill Table 1b"),"NA")</f>
        <v>NA</v>
      </c>
      <c r="N81" s="167" t="str">
        <f>IF(ISNUMBER('PMS(Table2c+2d+2e)'!N$27),IF(ISNUMBER('PMS(Table1b)'!N81), ROUND('PMS(Table1b)'!N81*'PMS(Table2c+2d+2e)'!N$27,0),"fill Table 1b"),"NA")</f>
        <v>NA</v>
      </c>
      <c r="O81" s="167" t="str">
        <f>IF(ISNUMBER('PMS(Table2c+2d+2e)'!O$27),IF(ISNUMBER('PMS(Table1b)'!O81), ROUND('PMS(Table1b)'!O81*'PMS(Table2c+2d+2e)'!O$27,0),"fill Table 1b"),"NA")</f>
        <v>fill Table 1b</v>
      </c>
      <c r="P81" s="168">
        <f t="shared" si="5"/>
        <v>0</v>
      </c>
    </row>
    <row r="82" spans="2:16" ht="30" x14ac:dyDescent="0.15">
      <c r="B82" s="197"/>
      <c r="C82" s="89" t="s">
        <v>68</v>
      </c>
      <c r="D82" s="167" t="str">
        <f>IF(ISNUMBER('PMS(Table2c+2d+2e)'!D$28),IF(ISNUMBER('PMS(Table1b)'!D82), ROUND('PMS(Table1b)'!D82*'PMS(Table2c+2d+2e)'!D$28,0),"fill Table 1b"),"NA")</f>
        <v>NA</v>
      </c>
      <c r="E82" s="167" t="str">
        <f>IF(ISNUMBER('PMS(Table2c+2d+2e)'!E$28),IF(ISNUMBER('PMS(Table1b)'!E82), ROUND('PMS(Table1b)'!E82*'PMS(Table2c+2d+2e)'!E$28,0),"fill Table 1b"),"NA")</f>
        <v>NA</v>
      </c>
      <c r="F82" s="167" t="str">
        <f>IF(ISNUMBER('PMS(Table2c+2d+2e)'!F$28),IF(ISNUMBER('PMS(Table1b)'!F82), ROUND('PMS(Table1b)'!F82*'PMS(Table2c+2d+2e)'!F$28,0),"fill Table 1b"),"NA")</f>
        <v>NA</v>
      </c>
      <c r="G82" s="167" t="str">
        <f>IF(ISNUMBER('PMS(Table2c+2d+2e)'!G$28),IF(ISNUMBER('PMS(Table1b)'!G82), ROUND('PMS(Table1b)'!G82*'PMS(Table2c+2d+2e)'!G$28,0),"fill Table 1b"),"NA")</f>
        <v>NA</v>
      </c>
      <c r="H82" s="167" t="str">
        <f>IF(ISNUMBER('PMS(Table2c+2d+2e)'!H$28),IF(ISNUMBER('PMS(Table1b)'!H82), ROUND('PMS(Table1b)'!H82*'PMS(Table2c+2d+2e)'!H$28,0),"fill Table 1b"),"NA")</f>
        <v>fill Table 1b</v>
      </c>
      <c r="I82" s="167" t="str">
        <f>IF(ISNUMBER('PMS(Table2c+2d+2e)'!I$28),IF(ISNUMBER('PMS(Table1b)'!I82), ROUND('PMS(Table1b)'!I82*'PMS(Table2c+2d+2e)'!I$28,0),"fill Table 1b"),"NA")</f>
        <v>NA</v>
      </c>
      <c r="J82" s="167" t="str">
        <f>IF(ISNUMBER('PMS(Table2c+2d+2e)'!J$28),IF(ISNUMBER('PMS(Table1b)'!J82), ROUND('PMS(Table1b)'!J82*'PMS(Table2c+2d+2e)'!J$28,0),"fill Table 1b"),"NA")</f>
        <v>NA</v>
      </c>
      <c r="K82" s="167" t="str">
        <f>IF(ISNUMBER('PMS(Table2c+2d+2e)'!K$28),IF(ISNUMBER('PMS(Table1b)'!K82), ROUND('PMS(Table1b)'!K82*'PMS(Table2c+2d+2e)'!K$28,0),"fill Table 1b"),"NA")</f>
        <v>NA</v>
      </c>
      <c r="L82" s="167" t="str">
        <f>IF(ISNUMBER('PMS(Table2c+2d+2e)'!L$28),IF(ISNUMBER('PMS(Table1b)'!L82), ROUND('PMS(Table1b)'!L82*'PMS(Table2c+2d+2e)'!L$28,0),"fill Table 1b"),"NA")</f>
        <v>NA</v>
      </c>
      <c r="M82" s="167" t="str">
        <f>IF(ISNUMBER('PMS(Table2c+2d+2e)'!M$28),IF(ISNUMBER('PMS(Table1b)'!M82), ROUND('PMS(Table1b)'!M82*'PMS(Table2c+2d+2e)'!M$28,0),"fill Table 1b"),"NA")</f>
        <v>NA</v>
      </c>
      <c r="N82" s="167" t="str">
        <f>IF(ISNUMBER('PMS(Table2c+2d+2e)'!N$28),IF(ISNUMBER('PMS(Table1b)'!N82), ROUND('PMS(Table1b)'!N82*'PMS(Table2c+2d+2e)'!N$28,0),"fill Table 1b"),"NA")</f>
        <v>NA</v>
      </c>
      <c r="O82" s="167" t="str">
        <f>IF(ISNUMBER('PMS(Table2c+2d+2e)'!O$28),IF(ISNUMBER('PMS(Table1b)'!O82), ROUND('PMS(Table1b)'!O82*'PMS(Table2c+2d+2e)'!O$28,0),"fill Table 1b"),"NA")</f>
        <v>fill Table 1b</v>
      </c>
      <c r="P82" s="168">
        <f t="shared" si="5"/>
        <v>0</v>
      </c>
    </row>
    <row r="83" spans="2:16" ht="30" x14ac:dyDescent="0.15">
      <c r="B83" s="197"/>
      <c r="C83" s="89" t="s">
        <v>68</v>
      </c>
      <c r="D83" s="167" t="str">
        <f>IF(ISNUMBER('PMS(Table2c+2d+2e)'!D$29),IF(ISNUMBER('PMS(Table1b)'!D83), ROUND('PMS(Table1b)'!D83*'PMS(Table2c+2d+2e)'!D$29,0),"fill Table 1b"),"NA")</f>
        <v>NA</v>
      </c>
      <c r="E83" s="167" t="str">
        <f>IF(ISNUMBER('PMS(Table2c+2d+2e)'!E$29),IF(ISNUMBER('PMS(Table1b)'!E83), ROUND('PMS(Table1b)'!E83*'PMS(Table2c+2d+2e)'!E$29,0),"fill Table 1b"),"NA")</f>
        <v>NA</v>
      </c>
      <c r="F83" s="167" t="str">
        <f>IF(ISNUMBER('PMS(Table2c+2d+2e)'!F$29),IF(ISNUMBER('PMS(Table1b)'!F83), ROUND('PMS(Table1b)'!F83*'PMS(Table2c+2d+2e)'!F$29,0),"fill Table 1b"),"NA")</f>
        <v>fill Table 1b</v>
      </c>
      <c r="G83" s="167" t="str">
        <f>IF(ISNUMBER('PMS(Table2c+2d+2e)'!G$29),IF(ISNUMBER('PMS(Table1b)'!G83), ROUND('PMS(Table1b)'!G83*'PMS(Table2c+2d+2e)'!G$29,0),"fill Table 1b"),"NA")</f>
        <v>fill Table 1b</v>
      </c>
      <c r="H83" s="167" t="str">
        <f>IF(ISNUMBER('PMS(Table2c+2d+2e)'!H$29),IF(ISNUMBER('PMS(Table1b)'!H83), ROUND('PMS(Table1b)'!H83*'PMS(Table2c+2d+2e)'!H$29,0),"fill Table 1b"),"NA")</f>
        <v>fill Table 1b</v>
      </c>
      <c r="I83" s="167" t="str">
        <f>IF(ISNUMBER('PMS(Table2c+2d+2e)'!I$29),IF(ISNUMBER('PMS(Table1b)'!I83), ROUND('PMS(Table1b)'!I83*'PMS(Table2c+2d+2e)'!I$29,0),"fill Table 1b"),"NA")</f>
        <v>fill Table 1b</v>
      </c>
      <c r="J83" s="167" t="str">
        <f>IF(ISNUMBER('PMS(Table2c+2d+2e)'!J$29),IF(ISNUMBER('PMS(Table1b)'!J83), ROUND('PMS(Table1b)'!J83*'PMS(Table2c+2d+2e)'!J$29,0),"fill Table 1b"),"NA")</f>
        <v>NA</v>
      </c>
      <c r="K83" s="167" t="str">
        <f>IF(ISNUMBER('PMS(Table2c+2d+2e)'!K$29),IF(ISNUMBER('PMS(Table1b)'!K83), ROUND('PMS(Table1b)'!K83*'PMS(Table2c+2d+2e)'!K$29,0),"fill Table 1b"),"NA")</f>
        <v>fill Table 1b</v>
      </c>
      <c r="L83" s="167" t="str">
        <f>IF(ISNUMBER('PMS(Table2c+2d+2e)'!L$29),IF(ISNUMBER('PMS(Table1b)'!L83), ROUND('PMS(Table1b)'!L83*'PMS(Table2c+2d+2e)'!L$29,0),"fill Table 1b"),"NA")</f>
        <v>fill Table 1b</v>
      </c>
      <c r="M83" s="167" t="str">
        <f>IF(ISNUMBER('PMS(Table2c+2d+2e)'!M$29),IF(ISNUMBER('PMS(Table1b)'!M83), ROUND('PMS(Table1b)'!M83*'PMS(Table2c+2d+2e)'!M$29,0),"fill Table 1b"),"NA")</f>
        <v>NA</v>
      </c>
      <c r="N83" s="167" t="str">
        <f>IF(ISNUMBER('PMS(Table2c+2d+2e)'!N$29),IF(ISNUMBER('PMS(Table1b)'!N83), ROUND('PMS(Table1b)'!N83*'PMS(Table2c+2d+2e)'!N$29,0),"fill Table 1b"),"NA")</f>
        <v>NA</v>
      </c>
      <c r="O83" s="167" t="str">
        <f>IF(ISNUMBER('PMS(Table2c+2d+2e)'!O$29),IF(ISNUMBER('PMS(Table1b)'!O83), ROUND('PMS(Table1b)'!O83*'PMS(Table2c+2d+2e)'!O$29,0),"fill Table 1b"),"NA")</f>
        <v>fill Table 1b</v>
      </c>
      <c r="P83" s="168">
        <f t="shared" si="5"/>
        <v>0</v>
      </c>
    </row>
    <row r="84" spans="2:16" ht="30" x14ac:dyDescent="0.15">
      <c r="B84" s="197"/>
      <c r="C84" s="89" t="s">
        <v>68</v>
      </c>
      <c r="D84" s="167" t="str">
        <f>IF(ISNUMBER('PMS(Table2c+2d+2e)'!D$30),IF(ISNUMBER('PMS(Table1b)'!D84), ROUND('PMS(Table1b)'!D84*'PMS(Table2c+2d+2e)'!D$30,0),"fill Table 1b"),"NA")</f>
        <v>fill Table 1b</v>
      </c>
      <c r="E84" s="167" t="str">
        <f>IF(ISNUMBER('PMS(Table2c+2d+2e)'!E$30),IF(ISNUMBER('PMS(Table1b)'!E84), ROUND('PMS(Table1b)'!E84*'PMS(Table2c+2d+2e)'!E$30,0),"fill Table 1b"),"NA")</f>
        <v>NA</v>
      </c>
      <c r="F84" s="167" t="str">
        <f>IF(ISNUMBER('PMS(Table2c+2d+2e)'!F$30),IF(ISNUMBER('PMS(Table1b)'!F84), ROUND('PMS(Table1b)'!F84*'PMS(Table2c+2d+2e)'!F$30,0),"fill Table 1b"),"NA")</f>
        <v>fill Table 1b</v>
      </c>
      <c r="G84" s="167" t="str">
        <f>IF(ISNUMBER('PMS(Table2c+2d+2e)'!G$30),IF(ISNUMBER('PMS(Table1b)'!G84), ROUND('PMS(Table1b)'!G84*'PMS(Table2c+2d+2e)'!G$30,0),"fill Table 1b"),"NA")</f>
        <v>fill Table 1b</v>
      </c>
      <c r="H84" s="167" t="str">
        <f>IF(ISNUMBER('PMS(Table2c+2d+2e)'!H$30),IF(ISNUMBER('PMS(Table1b)'!H84), ROUND('PMS(Table1b)'!H84*'PMS(Table2c+2d+2e)'!H$30,0),"fill Table 1b"),"NA")</f>
        <v>fill Table 1b</v>
      </c>
      <c r="I84" s="167" t="str">
        <f>IF(ISNUMBER('PMS(Table2c+2d+2e)'!I$30),IF(ISNUMBER('PMS(Table1b)'!I84), ROUND('PMS(Table1b)'!I84*'PMS(Table2c+2d+2e)'!I$30,0),"fill Table 1b"),"NA")</f>
        <v>fill Table 1b</v>
      </c>
      <c r="J84" s="167" t="str">
        <f>IF(ISNUMBER('PMS(Table2c+2d+2e)'!J$30),IF(ISNUMBER('PMS(Table1b)'!J84), ROUND('PMS(Table1b)'!J84*'PMS(Table2c+2d+2e)'!J$30,0),"fill Table 1b"),"NA")</f>
        <v>fill Table 1b</v>
      </c>
      <c r="K84" s="167" t="str">
        <f>IF(ISNUMBER('PMS(Table2c+2d+2e)'!K$30),IF(ISNUMBER('PMS(Table1b)'!K84), ROUND('PMS(Table1b)'!K84*'PMS(Table2c+2d+2e)'!K$30,0),"fill Table 1b"),"NA")</f>
        <v>fill Table 1b</v>
      </c>
      <c r="L84" s="167" t="str">
        <f>IF(ISNUMBER('PMS(Table2c+2d+2e)'!L$30),IF(ISNUMBER('PMS(Table1b)'!L84), ROUND('PMS(Table1b)'!L84*'PMS(Table2c+2d+2e)'!L$30,0),"fill Table 1b"),"NA")</f>
        <v>fill Table 1b</v>
      </c>
      <c r="M84" s="167" t="str">
        <f>IF(ISNUMBER('PMS(Table2c+2d+2e)'!M$30),IF(ISNUMBER('PMS(Table1b)'!M84), ROUND('PMS(Table1b)'!M84*'PMS(Table2c+2d+2e)'!M$30,0),"fill Table 1b"),"NA")</f>
        <v>NA</v>
      </c>
      <c r="N84" s="167" t="str">
        <f>IF(ISNUMBER('PMS(Table2c+2d+2e)'!N$30),IF(ISNUMBER('PMS(Table1b)'!N84), ROUND('PMS(Table1b)'!N84*'PMS(Table2c+2d+2e)'!N$30,0),"fill Table 1b"),"NA")</f>
        <v>NA</v>
      </c>
      <c r="O84" s="167" t="str">
        <f>IF(ISNUMBER('PMS(Table2c+2d+2e)'!O$30),IF(ISNUMBER('PMS(Table1b)'!O84), ROUND('PMS(Table1b)'!O84*'PMS(Table2c+2d+2e)'!O$30,0),"fill Table 1b"),"NA")</f>
        <v>fill Table 1b</v>
      </c>
      <c r="P84" s="168">
        <f t="shared" si="5"/>
        <v>0</v>
      </c>
    </row>
    <row r="85" spans="2:16" ht="30" x14ac:dyDescent="0.15">
      <c r="B85" s="197"/>
      <c r="C85" s="89" t="s">
        <v>68</v>
      </c>
      <c r="D85" s="167" t="str">
        <f>IF(ISNUMBER('PMS(Table2c+2d+2e)'!D$31),IF(ISNUMBER('PMS(Table1b)'!D85), ROUND('PMS(Table1b)'!D85*'PMS(Table2c+2d+2e)'!D$31,0),"fill Table 1b"),"NA")</f>
        <v>NA</v>
      </c>
      <c r="E85" s="167" t="str">
        <f>IF(ISNUMBER('PMS(Table2c+2d+2e)'!E$31),IF(ISNUMBER('PMS(Table1b)'!E85), ROUND('PMS(Table1b)'!E85*'PMS(Table2c+2d+2e)'!E$31,0),"fill Table 1b"),"NA")</f>
        <v>NA</v>
      </c>
      <c r="F85" s="167" t="str">
        <f>IF(ISNUMBER('PMS(Table2c+2d+2e)'!F$31),IF(ISNUMBER('PMS(Table1b)'!F85), ROUND('PMS(Table1b)'!F85*'PMS(Table2c+2d+2e)'!F$31,0),"fill Table 1b"),"NA")</f>
        <v>NA</v>
      </c>
      <c r="G85" s="167" t="str">
        <f>IF(ISNUMBER('PMS(Table2c+2d+2e)'!G$31),IF(ISNUMBER('PMS(Table1b)'!G85), ROUND('PMS(Table1b)'!G85*'PMS(Table2c+2d+2e)'!G$31,0),"fill Table 1b"),"NA")</f>
        <v>NA</v>
      </c>
      <c r="H85" s="167" t="str">
        <f>IF(ISNUMBER('PMS(Table2c+2d+2e)'!H$31),IF(ISNUMBER('PMS(Table1b)'!H85), ROUND('PMS(Table1b)'!H85*'PMS(Table2c+2d+2e)'!H$31,0),"fill Table 1b"),"NA")</f>
        <v>fill Table 1b</v>
      </c>
      <c r="I85" s="167" t="str">
        <f>IF(ISNUMBER('PMS(Table2c+2d+2e)'!I$31),IF(ISNUMBER('PMS(Table1b)'!I85), ROUND('PMS(Table1b)'!I85*'PMS(Table2c+2d+2e)'!I$31,0),"fill Table 1b"),"NA")</f>
        <v>NA</v>
      </c>
      <c r="J85" s="167" t="str">
        <f>IF(ISNUMBER('PMS(Table2c+2d+2e)'!J$31),IF(ISNUMBER('PMS(Table1b)'!J85), ROUND('PMS(Table1b)'!J85*'PMS(Table2c+2d+2e)'!J$31,0),"fill Table 1b"),"NA")</f>
        <v>NA</v>
      </c>
      <c r="K85" s="167" t="str">
        <f>IF(ISNUMBER('PMS(Table2c+2d+2e)'!K$31),IF(ISNUMBER('PMS(Table1b)'!K85), ROUND('PMS(Table1b)'!K85*'PMS(Table2c+2d+2e)'!K$31,0),"fill Table 1b"),"NA")</f>
        <v>fill Table 1b</v>
      </c>
      <c r="L85" s="167" t="str">
        <f>IF(ISNUMBER('PMS(Table2c+2d+2e)'!L$31),IF(ISNUMBER('PMS(Table1b)'!L85), ROUND('PMS(Table1b)'!L85*'PMS(Table2c+2d+2e)'!L$31,0),"fill Table 1b"),"NA")</f>
        <v>NA</v>
      </c>
      <c r="M85" s="167" t="str">
        <f>IF(ISNUMBER('PMS(Table2c+2d+2e)'!M$31),IF(ISNUMBER('PMS(Table1b)'!M85), ROUND('PMS(Table1b)'!M85*'PMS(Table2c+2d+2e)'!M$31,0),"fill Table 1b"),"NA")</f>
        <v>NA</v>
      </c>
      <c r="N85" s="167" t="str">
        <f>IF(ISNUMBER('PMS(Table2c+2d+2e)'!N$31),IF(ISNUMBER('PMS(Table1b)'!N85), ROUND('PMS(Table1b)'!N85*'PMS(Table2c+2d+2e)'!N$31,0),"fill Table 1b"),"NA")</f>
        <v>NA</v>
      </c>
      <c r="O85" s="167" t="str">
        <f>IF(ISNUMBER('PMS(Table2c+2d+2e)'!O$31),IF(ISNUMBER('PMS(Table1b)'!O85), ROUND('PMS(Table1b)'!O85*'PMS(Table2c+2d+2e)'!O$31,0),"fill Table 1b"),"NA")</f>
        <v>fill Table 1b</v>
      </c>
      <c r="P85" s="168">
        <f t="shared" si="5"/>
        <v>0</v>
      </c>
    </row>
    <row r="86" spans="2:16" ht="30" x14ac:dyDescent="0.15">
      <c r="B86" s="197"/>
      <c r="C86" s="89" t="s">
        <v>68</v>
      </c>
      <c r="D86" s="167" t="str">
        <f>IF(ISNUMBER('PMS(Table2c+2d+2e)'!D$32),IF(ISNUMBER('PMS(Table1b)'!D86), ROUND('PMS(Table1b)'!D86*'PMS(Table2c+2d+2e)'!D$32,0),"fill Table 1b"),"NA")</f>
        <v>NA</v>
      </c>
      <c r="E86" s="167" t="str">
        <f>IF(ISNUMBER('PMS(Table2c+2d+2e)'!E$32),IF(ISNUMBER('PMS(Table1b)'!E86), ROUND('PMS(Table1b)'!E86*'PMS(Table2c+2d+2e)'!E$32,0),"fill Table 1b"),"NA")</f>
        <v>NA</v>
      </c>
      <c r="F86" s="167" t="str">
        <f>IF(ISNUMBER('PMS(Table2c+2d+2e)'!F$32),IF(ISNUMBER('PMS(Table1b)'!F86), ROUND('PMS(Table1b)'!F86*'PMS(Table2c+2d+2e)'!F$32,0),"fill Table 1b"),"NA")</f>
        <v>NA</v>
      </c>
      <c r="G86" s="167" t="str">
        <f>IF(ISNUMBER('PMS(Table2c+2d+2e)'!G$32),IF(ISNUMBER('PMS(Table1b)'!G86), ROUND('PMS(Table1b)'!G86*'PMS(Table2c+2d+2e)'!G$32,0),"fill Table 1b"),"NA")</f>
        <v>NA</v>
      </c>
      <c r="H86" s="167" t="str">
        <f>IF(ISNUMBER('PMS(Table2c+2d+2e)'!H$32),IF(ISNUMBER('PMS(Table1b)'!H86), ROUND('PMS(Table1b)'!H86*'PMS(Table2c+2d+2e)'!H$32,0),"fill Table 1b"),"NA")</f>
        <v>fill Table 1b</v>
      </c>
      <c r="I86" s="167" t="str">
        <f>IF(ISNUMBER('PMS(Table2c+2d+2e)'!I$32),IF(ISNUMBER('PMS(Table1b)'!I86), ROUND('PMS(Table1b)'!I86*'PMS(Table2c+2d+2e)'!I$32,0),"fill Table 1b"),"NA")</f>
        <v>NA</v>
      </c>
      <c r="J86" s="167" t="str">
        <f>IF(ISNUMBER('PMS(Table2c+2d+2e)'!J$32),IF(ISNUMBER('PMS(Table1b)'!J86), ROUND('PMS(Table1b)'!J86*'PMS(Table2c+2d+2e)'!J$32,0),"fill Table 1b"),"NA")</f>
        <v>NA</v>
      </c>
      <c r="K86" s="167" t="str">
        <f>IF(ISNUMBER('PMS(Table2c+2d+2e)'!K$32),IF(ISNUMBER('PMS(Table1b)'!K86), ROUND('PMS(Table1b)'!K86*'PMS(Table2c+2d+2e)'!K$32,0),"fill Table 1b"),"NA")</f>
        <v>fill Table 1b</v>
      </c>
      <c r="L86" s="167" t="str">
        <f>IF(ISNUMBER('PMS(Table2c+2d+2e)'!L$32),IF(ISNUMBER('PMS(Table1b)'!L86), ROUND('PMS(Table1b)'!L86*'PMS(Table2c+2d+2e)'!L$32,0),"fill Table 1b"),"NA")</f>
        <v>fill Table 1b</v>
      </c>
      <c r="M86" s="167" t="str">
        <f>IF(ISNUMBER('PMS(Table2c+2d+2e)'!M$32),IF(ISNUMBER('PMS(Table1b)'!M86), ROUND('PMS(Table1b)'!M86*'PMS(Table2c+2d+2e)'!M$32,0),"fill Table 1b"),"NA")</f>
        <v>NA</v>
      </c>
      <c r="N86" s="167" t="str">
        <f>IF(ISNUMBER('PMS(Table2c+2d+2e)'!N$32),IF(ISNUMBER('PMS(Table1b)'!N86), ROUND('PMS(Table1b)'!N86*'PMS(Table2c+2d+2e)'!N$32,0),"fill Table 1b"),"NA")</f>
        <v>NA</v>
      </c>
      <c r="O86" s="167" t="str">
        <f>IF(ISNUMBER('PMS(Table2c+2d+2e)'!O$32),IF(ISNUMBER('PMS(Table1b)'!O86), ROUND('PMS(Table1b)'!O86*'PMS(Table2c+2d+2e)'!O$32,0),"fill Table 1b"),"NA")</f>
        <v>fill Table 1b</v>
      </c>
      <c r="P86" s="168">
        <f t="shared" si="5"/>
        <v>0</v>
      </c>
    </row>
    <row r="87" spans="2:16" ht="30" x14ac:dyDescent="0.15">
      <c r="B87" s="197"/>
      <c r="C87" s="89" t="s">
        <v>68</v>
      </c>
      <c r="D87" s="167" t="str">
        <f>IF(ISNUMBER('PMS(Table2c+2d+2e)'!D$33),IF(ISNUMBER('PMS(Table1b)'!D87), ROUND('PMS(Table1b)'!D87*'PMS(Table2c+2d+2e)'!D$33,0),"fill Table 1b"),"NA")</f>
        <v>NA</v>
      </c>
      <c r="E87" s="167" t="str">
        <f>IF(ISNUMBER('PMS(Table2c+2d+2e)'!E$33),IF(ISNUMBER('PMS(Table1b)'!E87), ROUND('PMS(Table1b)'!E87*'PMS(Table2c+2d+2e)'!E$33,0),"fill Table 1b"),"NA")</f>
        <v>NA</v>
      </c>
      <c r="F87" s="167" t="str">
        <f>IF(ISNUMBER('PMS(Table2c+2d+2e)'!F$33),IF(ISNUMBER('PMS(Table1b)'!F87), ROUND('PMS(Table1b)'!F87*'PMS(Table2c+2d+2e)'!F$33,0),"fill Table 1b"),"NA")</f>
        <v>fill Table 1b</v>
      </c>
      <c r="G87" s="167" t="str">
        <f>IF(ISNUMBER('PMS(Table2c+2d+2e)'!G$33),IF(ISNUMBER('PMS(Table1b)'!G87), ROUND('PMS(Table1b)'!G87*'PMS(Table2c+2d+2e)'!G$33,0),"fill Table 1b"),"NA")</f>
        <v>fill Table 1b</v>
      </c>
      <c r="H87" s="167" t="str">
        <f>IF(ISNUMBER('PMS(Table2c+2d+2e)'!H$33),IF(ISNUMBER('PMS(Table1b)'!H87), ROUND('PMS(Table1b)'!H87*'PMS(Table2c+2d+2e)'!H$33,0),"fill Table 1b"),"NA")</f>
        <v>fill Table 1b</v>
      </c>
      <c r="I87" s="167" t="str">
        <f>IF(ISNUMBER('PMS(Table2c+2d+2e)'!I$33),IF(ISNUMBER('PMS(Table1b)'!I87), ROUND('PMS(Table1b)'!I87*'PMS(Table2c+2d+2e)'!I$33,0),"fill Table 1b"),"NA")</f>
        <v>NA</v>
      </c>
      <c r="J87" s="167" t="str">
        <f>IF(ISNUMBER('PMS(Table2c+2d+2e)'!J$33),IF(ISNUMBER('PMS(Table1b)'!J87), ROUND('PMS(Table1b)'!J87*'PMS(Table2c+2d+2e)'!J$33,0),"fill Table 1b"),"NA")</f>
        <v>NA</v>
      </c>
      <c r="K87" s="167" t="str">
        <f>IF(ISNUMBER('PMS(Table2c+2d+2e)'!K$33),IF(ISNUMBER('PMS(Table1b)'!K87), ROUND('PMS(Table1b)'!K87*'PMS(Table2c+2d+2e)'!K$33,0),"fill Table 1b"),"NA")</f>
        <v>fill Table 1b</v>
      </c>
      <c r="L87" s="167" t="str">
        <f>IF(ISNUMBER('PMS(Table2c+2d+2e)'!L$33),IF(ISNUMBER('PMS(Table1b)'!L87), ROUND('PMS(Table1b)'!L87*'PMS(Table2c+2d+2e)'!L$33,0),"fill Table 1b"),"NA")</f>
        <v>fill Table 1b</v>
      </c>
      <c r="M87" s="167" t="str">
        <f>IF(ISNUMBER('PMS(Table2c+2d+2e)'!M$33),IF(ISNUMBER('PMS(Table1b)'!M87), ROUND('PMS(Table1b)'!M87*'PMS(Table2c+2d+2e)'!M$33,0),"fill Table 1b"),"NA")</f>
        <v>fill Table 1b</v>
      </c>
      <c r="N87" s="167" t="str">
        <f>IF(ISNUMBER('PMS(Table2c+2d+2e)'!N$33),IF(ISNUMBER('PMS(Table1b)'!N87), ROUND('PMS(Table1b)'!N87*'PMS(Table2c+2d+2e)'!N$33,0),"fill Table 1b"),"NA")</f>
        <v>fill Table 1b</v>
      </c>
      <c r="O87" s="167" t="str">
        <f>IF(ISNUMBER('PMS(Table2c+2d+2e)'!O$33),IF(ISNUMBER('PMS(Table1b)'!O87), ROUND('PMS(Table1b)'!O87*'PMS(Table2c+2d+2e)'!O$33,0),"fill Table 1b"),"NA")</f>
        <v>fill Table 1b</v>
      </c>
      <c r="P87" s="168">
        <f t="shared" si="5"/>
        <v>0</v>
      </c>
    </row>
    <row r="88" spans="2:16" ht="30" x14ac:dyDescent="0.15">
      <c r="B88" s="197"/>
      <c r="C88" s="89" t="s">
        <v>68</v>
      </c>
      <c r="D88" s="167" t="str">
        <f>IF(ISNUMBER('PMS(Table2c+2d+2e)'!D$34),IF(ISNUMBER('PMS(Table1b)'!D88), ROUND('PMS(Table1b)'!D88*'PMS(Table2c+2d+2e)'!D$34,0),"fill Table 1b"),"NA")</f>
        <v>NA</v>
      </c>
      <c r="E88" s="167" t="str">
        <f>IF(ISNUMBER('PMS(Table2c+2d+2e)'!E$34),IF(ISNUMBER('PMS(Table1b)'!E88), ROUND('PMS(Table1b)'!E88*'PMS(Table2c+2d+2e)'!E$34,0),"fill Table 1b"),"NA")</f>
        <v>NA</v>
      </c>
      <c r="F88" s="167" t="str">
        <f>IF(ISNUMBER('PMS(Table2c+2d+2e)'!F$34),IF(ISNUMBER('PMS(Table1b)'!F88), ROUND('PMS(Table1b)'!F88*'PMS(Table2c+2d+2e)'!F$34,0),"fill Table 1b"),"NA")</f>
        <v>fill Table 1b</v>
      </c>
      <c r="G88" s="167" t="str">
        <f>IF(ISNUMBER('PMS(Table2c+2d+2e)'!G$34),IF(ISNUMBER('PMS(Table1b)'!G88), ROUND('PMS(Table1b)'!G88*'PMS(Table2c+2d+2e)'!G$34,0),"fill Table 1b"),"NA")</f>
        <v>fill Table 1b</v>
      </c>
      <c r="H88" s="167" t="str">
        <f>IF(ISNUMBER('PMS(Table2c+2d+2e)'!H$34),IF(ISNUMBER('PMS(Table1b)'!H88), ROUND('PMS(Table1b)'!H88*'PMS(Table2c+2d+2e)'!H$34,0),"fill Table 1b"),"NA")</f>
        <v>fill Table 1b</v>
      </c>
      <c r="I88" s="167" t="str">
        <f>IF(ISNUMBER('PMS(Table2c+2d+2e)'!I$34),IF(ISNUMBER('PMS(Table1b)'!I88), ROUND('PMS(Table1b)'!I88*'PMS(Table2c+2d+2e)'!I$34,0),"fill Table 1b"),"NA")</f>
        <v>NA</v>
      </c>
      <c r="J88" s="167" t="str">
        <f>IF(ISNUMBER('PMS(Table2c+2d+2e)'!J$34),IF(ISNUMBER('PMS(Table1b)'!J88), ROUND('PMS(Table1b)'!J88*'PMS(Table2c+2d+2e)'!J$34,0),"fill Table 1b"),"NA")</f>
        <v>NA</v>
      </c>
      <c r="K88" s="167" t="str">
        <f>IF(ISNUMBER('PMS(Table2c+2d+2e)'!K$34),IF(ISNUMBER('PMS(Table1b)'!K88), ROUND('PMS(Table1b)'!K88*'PMS(Table2c+2d+2e)'!K$34,0),"fill Table 1b"),"NA")</f>
        <v>fill Table 1b</v>
      </c>
      <c r="L88" s="167" t="str">
        <f>IF(ISNUMBER('PMS(Table2c+2d+2e)'!L$34),IF(ISNUMBER('PMS(Table1b)'!L88), ROUND('PMS(Table1b)'!L88*'PMS(Table2c+2d+2e)'!L$34,0),"fill Table 1b"),"NA")</f>
        <v>fill Table 1b</v>
      </c>
      <c r="M88" s="167" t="str">
        <f>IF(ISNUMBER('PMS(Table2c+2d+2e)'!M$34),IF(ISNUMBER('PMS(Table1b)'!M88), ROUND('PMS(Table1b)'!M88*'PMS(Table2c+2d+2e)'!M$34,0),"fill Table 1b"),"NA")</f>
        <v>fill Table 1b</v>
      </c>
      <c r="N88" s="167" t="str">
        <f>IF(ISNUMBER('PMS(Table2c+2d+2e)'!N$34),IF(ISNUMBER('PMS(Table1b)'!N88), ROUND('PMS(Table1b)'!N88*'PMS(Table2c+2d+2e)'!N$34,0),"fill Table 1b"),"NA")</f>
        <v>fill Table 1b</v>
      </c>
      <c r="O88" s="167" t="str">
        <f>IF(ISNUMBER('PMS(Table2c+2d+2e)'!O$34),IF(ISNUMBER('PMS(Table1b)'!O88), ROUND('PMS(Table1b)'!O88*'PMS(Table2c+2d+2e)'!O$34,0),"fill Table 1b"),"NA")</f>
        <v>fill Table 1b</v>
      </c>
      <c r="P88" s="168">
        <f t="shared" si="5"/>
        <v>0</v>
      </c>
    </row>
    <row r="89" spans="2:16" ht="30" x14ac:dyDescent="0.15">
      <c r="B89" s="197"/>
      <c r="C89" s="89" t="s">
        <v>68</v>
      </c>
      <c r="D89" s="167" t="str">
        <f>IF(ISNUMBER('PMS(Table2c+2d+2e)'!D$35),IF(ISNUMBER('PMS(Table1b)'!D89), ROUND('PMS(Table1b)'!D89*'PMS(Table2c+2d+2e)'!D$35,0),"fill Table 1b"),"NA")</f>
        <v>NA</v>
      </c>
      <c r="E89" s="167" t="str">
        <f>IF(ISNUMBER('PMS(Table2c+2d+2e)'!E$35),IF(ISNUMBER('PMS(Table1b)'!E89), ROUND('PMS(Table1b)'!E89*'PMS(Table2c+2d+2e)'!E$35,0),"fill Table 1b"),"NA")</f>
        <v>NA</v>
      </c>
      <c r="F89" s="167" t="str">
        <f>IF(ISNUMBER('PMS(Table2c+2d+2e)'!F$35),IF(ISNUMBER('PMS(Table1b)'!F89), ROUND('PMS(Table1b)'!F89*'PMS(Table2c+2d+2e)'!F$35,0),"fill Table 1b"),"NA")</f>
        <v>NA</v>
      </c>
      <c r="G89" s="167" t="str">
        <f>IF(ISNUMBER('PMS(Table2c+2d+2e)'!G$35),IF(ISNUMBER('PMS(Table1b)'!G89), ROUND('PMS(Table1b)'!G89*'PMS(Table2c+2d+2e)'!G$35,0),"fill Table 1b"),"NA")</f>
        <v>NA</v>
      </c>
      <c r="H89" s="167" t="str">
        <f>IF(ISNUMBER('PMS(Table2c+2d+2e)'!H$35),IF(ISNUMBER('PMS(Table1b)'!H89), ROUND('PMS(Table1b)'!H89*'PMS(Table2c+2d+2e)'!H$35,0),"fill Table 1b"),"NA")</f>
        <v>fill Table 1b</v>
      </c>
      <c r="I89" s="167" t="str">
        <f>IF(ISNUMBER('PMS(Table2c+2d+2e)'!I$35),IF(ISNUMBER('PMS(Table1b)'!I89), ROUND('PMS(Table1b)'!I89*'PMS(Table2c+2d+2e)'!I$35,0),"fill Table 1b"),"NA")</f>
        <v>NA</v>
      </c>
      <c r="J89" s="167" t="str">
        <f>IF(ISNUMBER('PMS(Table2c+2d+2e)'!J$35),IF(ISNUMBER('PMS(Table1b)'!J89), ROUND('PMS(Table1b)'!J89*'PMS(Table2c+2d+2e)'!J$35,0),"fill Table 1b"),"NA")</f>
        <v>NA</v>
      </c>
      <c r="K89" s="167" t="str">
        <f>IF(ISNUMBER('PMS(Table2c+2d+2e)'!K$35),IF(ISNUMBER('PMS(Table1b)'!K89), ROUND('PMS(Table1b)'!K89*'PMS(Table2c+2d+2e)'!K$35,0),"fill Table 1b"),"NA")</f>
        <v>NA</v>
      </c>
      <c r="L89" s="167" t="str">
        <f>IF(ISNUMBER('PMS(Table2c+2d+2e)'!L$35),IF(ISNUMBER('PMS(Table1b)'!L89), ROUND('PMS(Table1b)'!L89*'PMS(Table2c+2d+2e)'!L$35,0),"fill Table 1b"),"NA")</f>
        <v>NA</v>
      </c>
      <c r="M89" s="167" t="str">
        <f>IF(ISNUMBER('PMS(Table2c+2d+2e)'!M$35),IF(ISNUMBER('PMS(Table1b)'!M89), ROUND('PMS(Table1b)'!M89*'PMS(Table2c+2d+2e)'!M$35,0),"fill Table 1b"),"NA")</f>
        <v>NA</v>
      </c>
      <c r="N89" s="167" t="str">
        <f>IF(ISNUMBER('PMS(Table2c+2d+2e)'!N$35),IF(ISNUMBER('PMS(Table1b)'!N89), ROUND('PMS(Table1b)'!N89*'PMS(Table2c+2d+2e)'!N$35,0),"fill Table 1b"),"NA")</f>
        <v>NA</v>
      </c>
      <c r="O89" s="167" t="str">
        <f>IF(ISNUMBER('PMS(Table2c+2d+2e)'!O$35),IF(ISNUMBER('PMS(Table1b)'!O89), ROUND('PMS(Table1b)'!O89*'PMS(Table2c+2d+2e)'!O$35,0),"fill Table 1b"),"NA")</f>
        <v>fill Table 1b</v>
      </c>
      <c r="P89" s="168">
        <f t="shared" si="5"/>
        <v>0</v>
      </c>
    </row>
    <row r="90" spans="2:16" x14ac:dyDescent="0.15">
      <c r="C90" s="127" t="s">
        <v>199</v>
      </c>
      <c r="D90" s="169"/>
      <c r="E90" s="169"/>
      <c r="F90" s="169"/>
      <c r="G90" s="169"/>
      <c r="H90" s="169"/>
      <c r="I90" s="169"/>
      <c r="J90" s="169"/>
      <c r="K90" s="169"/>
      <c r="L90" s="169"/>
      <c r="M90" s="169"/>
      <c r="N90" s="169"/>
      <c r="O90" s="169"/>
      <c r="P90" s="168">
        <f>SUM(P78:P89)</f>
        <v>0</v>
      </c>
    </row>
  </sheetData>
  <mergeCells count="10">
    <mergeCell ref="D60:I60"/>
    <mergeCell ref="B62:B73"/>
    <mergeCell ref="D76:I76"/>
    <mergeCell ref="B78:B89"/>
    <mergeCell ref="D12:I12"/>
    <mergeCell ref="B14:B25"/>
    <mergeCell ref="D28:I28"/>
    <mergeCell ref="B30:B41"/>
    <mergeCell ref="D44:I44"/>
    <mergeCell ref="B46:B57"/>
  </mergeCells>
  <phoneticPr fontId="24"/>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133AB-0B3E-40E7-BC77-E40F83E485A8}">
  <sheetPr>
    <tabColor theme="3" tint="0.39997558519241921"/>
  </sheetPr>
  <dimension ref="B1:P89"/>
  <sheetViews>
    <sheetView workbookViewId="0"/>
  </sheetViews>
  <sheetFormatPr defaultColWidth="8.875" defaultRowHeight="14.25" x14ac:dyDescent="0.15"/>
  <cols>
    <col min="1" max="2" width="8.875" style="6"/>
    <col min="3" max="7" width="12.625" style="155" customWidth="1"/>
    <col min="8" max="13" width="4.125" style="6" customWidth="1"/>
    <col min="14" max="14" width="12.25" style="6" customWidth="1"/>
    <col min="15" max="15" width="12.875" style="6" bestFit="1" customWidth="1"/>
    <col min="16" max="16384" width="8.875" style="6"/>
  </cols>
  <sheetData>
    <row r="1" spans="2:16" x14ac:dyDescent="0.15">
      <c r="B1" s="159" t="s">
        <v>351</v>
      </c>
    </row>
    <row r="2" spans="2:16" x14ac:dyDescent="0.15">
      <c r="E2" s="160"/>
    </row>
    <row r="3" spans="2:16" ht="15" x14ac:dyDescent="0.15">
      <c r="C3" s="161" t="s">
        <v>67</v>
      </c>
      <c r="D3" s="87" t="s">
        <v>69</v>
      </c>
      <c r="E3" s="87" t="s">
        <v>70</v>
      </c>
      <c r="F3" s="88" t="s">
        <v>71</v>
      </c>
      <c r="G3" s="87" t="s">
        <v>68</v>
      </c>
      <c r="H3" s="89" t="s">
        <v>68</v>
      </c>
      <c r="I3" s="89" t="s">
        <v>68</v>
      </c>
      <c r="J3" s="89" t="s">
        <v>68</v>
      </c>
      <c r="K3" s="89" t="s">
        <v>68</v>
      </c>
      <c r="L3" s="89" t="s">
        <v>68</v>
      </c>
      <c r="M3" s="89" t="s">
        <v>68</v>
      </c>
      <c r="N3" s="87" t="s">
        <v>92</v>
      </c>
    </row>
    <row r="4" spans="2:16" ht="18.600000000000001" customHeight="1" x14ac:dyDescent="0.15">
      <c r="C4" s="162">
        <v>1</v>
      </c>
      <c r="D4" s="163"/>
      <c r="E4" s="163"/>
      <c r="F4" s="163"/>
      <c r="G4" s="163"/>
      <c r="H4" s="163"/>
      <c r="I4" s="163"/>
      <c r="J4" s="163"/>
      <c r="K4" s="163"/>
      <c r="L4" s="163"/>
      <c r="M4" s="163"/>
      <c r="N4" s="163"/>
    </row>
    <row r="5" spans="2:16" ht="18.600000000000001" customHeight="1" x14ac:dyDescent="0.15">
      <c r="C5" s="162">
        <v>2</v>
      </c>
      <c r="D5" s="163"/>
      <c r="E5" s="163"/>
      <c r="F5" s="163"/>
      <c r="G5" s="163"/>
      <c r="H5" s="163"/>
      <c r="I5" s="163"/>
      <c r="J5" s="163"/>
      <c r="K5" s="163"/>
      <c r="L5" s="163"/>
      <c r="M5" s="163"/>
      <c r="N5" s="163"/>
    </row>
    <row r="6" spans="2:16" ht="18.600000000000001" customHeight="1" x14ac:dyDescent="0.15">
      <c r="C6" s="162">
        <v>3</v>
      </c>
      <c r="D6" s="163"/>
      <c r="E6" s="163"/>
      <c r="F6" s="163"/>
      <c r="G6" s="163"/>
      <c r="H6" s="163"/>
      <c r="I6" s="163"/>
      <c r="J6" s="163"/>
      <c r="K6" s="163"/>
      <c r="L6" s="163"/>
      <c r="M6" s="163"/>
      <c r="N6" s="163"/>
    </row>
    <row r="7" spans="2:16" ht="18.600000000000001" customHeight="1" x14ac:dyDescent="0.15">
      <c r="C7" s="162" t="s">
        <v>68</v>
      </c>
      <c r="D7" s="163"/>
      <c r="E7" s="163"/>
      <c r="F7" s="163"/>
      <c r="G7" s="163"/>
      <c r="H7" s="163"/>
      <c r="I7" s="163"/>
      <c r="J7" s="163"/>
      <c r="K7" s="163"/>
      <c r="L7" s="163"/>
      <c r="M7" s="163"/>
      <c r="N7" s="163"/>
    </row>
    <row r="8" spans="2:16" ht="18.600000000000001" customHeight="1" x14ac:dyDescent="0.15">
      <c r="C8" s="162" t="s">
        <v>185</v>
      </c>
      <c r="D8" s="163"/>
      <c r="E8" s="163"/>
      <c r="F8" s="163"/>
      <c r="G8" s="163"/>
      <c r="H8" s="163"/>
      <c r="I8" s="163"/>
      <c r="J8" s="163"/>
      <c r="K8" s="163"/>
      <c r="L8" s="163"/>
      <c r="M8" s="163"/>
      <c r="N8" s="163"/>
      <c r="P8" s="155"/>
    </row>
    <row r="9" spans="2:16" ht="22.9" customHeight="1" x14ac:dyDescent="0.15"/>
    <row r="10" spans="2:16" x14ac:dyDescent="0.15">
      <c r="B10" s="159" t="s">
        <v>352</v>
      </c>
    </row>
    <row r="12" spans="2:16" ht="17.45" customHeight="1" x14ac:dyDescent="0.15">
      <c r="B12" s="84" t="s">
        <v>74</v>
      </c>
      <c r="D12" s="189" t="s">
        <v>77</v>
      </c>
      <c r="E12" s="189"/>
      <c r="F12" s="189"/>
      <c r="G12" s="189"/>
      <c r="H12" s="189"/>
      <c r="I12" s="189"/>
      <c r="J12" s="155"/>
    </row>
    <row r="13" spans="2:16" ht="30" customHeight="1" x14ac:dyDescent="0.15">
      <c r="C13" s="153"/>
      <c r="D13" s="87" t="s">
        <v>69</v>
      </c>
      <c r="E13" s="87" t="s">
        <v>70</v>
      </c>
      <c r="F13" s="88" t="s">
        <v>71</v>
      </c>
      <c r="G13" s="87" t="s">
        <v>72</v>
      </c>
      <c r="H13" s="87" t="s">
        <v>68</v>
      </c>
      <c r="I13" s="89" t="s">
        <v>68</v>
      </c>
      <c r="J13" s="89" t="s">
        <v>68</v>
      </c>
      <c r="K13" s="89" t="s">
        <v>68</v>
      </c>
      <c r="L13" s="89" t="s">
        <v>68</v>
      </c>
      <c r="M13" s="89" t="s">
        <v>68</v>
      </c>
      <c r="N13" s="89" t="s">
        <v>68</v>
      </c>
      <c r="O13" s="87" t="s">
        <v>76</v>
      </c>
    </row>
    <row r="14" spans="2:16" ht="30" customHeight="1" x14ac:dyDescent="0.15">
      <c r="B14" s="190" t="s">
        <v>75</v>
      </c>
      <c r="C14" s="87" t="s">
        <v>69</v>
      </c>
      <c r="D14" s="119"/>
      <c r="E14" s="119"/>
      <c r="F14" s="119"/>
      <c r="G14" s="119"/>
      <c r="H14" s="119"/>
      <c r="I14" s="119"/>
      <c r="J14" s="119"/>
      <c r="K14" s="119"/>
      <c r="L14" s="119"/>
      <c r="M14" s="119"/>
      <c r="N14" s="119"/>
      <c r="O14" s="119"/>
    </row>
    <row r="15" spans="2:16" ht="15" x14ac:dyDescent="0.15">
      <c r="B15" s="190"/>
      <c r="C15" s="87" t="s">
        <v>70</v>
      </c>
      <c r="D15" s="119"/>
      <c r="E15" s="119"/>
      <c r="F15" s="119"/>
      <c r="G15" s="119"/>
      <c r="H15" s="119"/>
      <c r="I15" s="119"/>
      <c r="J15" s="119"/>
      <c r="K15" s="119"/>
      <c r="L15" s="119"/>
      <c r="M15" s="119"/>
      <c r="N15" s="119"/>
      <c r="O15" s="119"/>
    </row>
    <row r="16" spans="2:16" ht="15" x14ac:dyDescent="0.15">
      <c r="B16" s="190"/>
      <c r="C16" s="88" t="s">
        <v>71</v>
      </c>
      <c r="D16" s="119"/>
      <c r="E16" s="119"/>
      <c r="F16" s="119"/>
      <c r="G16" s="119"/>
      <c r="H16" s="119"/>
      <c r="I16" s="119"/>
      <c r="J16" s="119"/>
      <c r="K16" s="119"/>
      <c r="L16" s="119"/>
      <c r="M16" s="119"/>
      <c r="N16" s="119"/>
      <c r="O16" s="119"/>
    </row>
    <row r="17" spans="2:15" ht="15" x14ac:dyDescent="0.15">
      <c r="B17" s="190"/>
      <c r="C17" s="87" t="s">
        <v>72</v>
      </c>
      <c r="D17" s="119"/>
      <c r="E17" s="119"/>
      <c r="F17" s="119"/>
      <c r="G17" s="119"/>
      <c r="H17" s="119"/>
      <c r="I17" s="119"/>
      <c r="J17" s="119"/>
      <c r="K17" s="119"/>
      <c r="L17" s="119"/>
      <c r="M17" s="119"/>
      <c r="N17" s="119"/>
      <c r="O17" s="119"/>
    </row>
    <row r="18" spans="2:15" ht="15" x14ac:dyDescent="0.15">
      <c r="B18" s="190"/>
      <c r="C18" s="89" t="s">
        <v>68</v>
      </c>
      <c r="D18" s="119"/>
      <c r="E18" s="119"/>
      <c r="F18" s="119"/>
      <c r="G18" s="119"/>
      <c r="H18" s="119"/>
      <c r="I18" s="119"/>
      <c r="J18" s="119"/>
      <c r="K18" s="119"/>
      <c r="L18" s="119"/>
      <c r="M18" s="119"/>
      <c r="N18" s="119"/>
      <c r="O18" s="119"/>
    </row>
    <row r="19" spans="2:15" ht="15" x14ac:dyDescent="0.15">
      <c r="B19" s="190"/>
      <c r="C19" s="89" t="s">
        <v>68</v>
      </c>
      <c r="D19" s="119"/>
      <c r="E19" s="119"/>
      <c r="F19" s="119"/>
      <c r="G19" s="119"/>
      <c r="H19" s="119"/>
      <c r="I19" s="119"/>
      <c r="J19" s="119"/>
      <c r="K19" s="119"/>
      <c r="L19" s="119"/>
      <c r="M19" s="119"/>
      <c r="N19" s="119"/>
      <c r="O19" s="119"/>
    </row>
    <row r="20" spans="2:15" ht="15" x14ac:dyDescent="0.15">
      <c r="B20" s="190"/>
      <c r="C20" s="89" t="s">
        <v>68</v>
      </c>
      <c r="D20" s="119"/>
      <c r="E20" s="119"/>
      <c r="F20" s="119"/>
      <c r="G20" s="119"/>
      <c r="H20" s="119"/>
      <c r="I20" s="119"/>
      <c r="J20" s="119"/>
      <c r="K20" s="119"/>
      <c r="L20" s="119"/>
      <c r="M20" s="119"/>
      <c r="N20" s="119"/>
      <c r="O20" s="119"/>
    </row>
    <row r="21" spans="2:15" ht="15" x14ac:dyDescent="0.15">
      <c r="B21" s="190"/>
      <c r="C21" s="89" t="s">
        <v>68</v>
      </c>
      <c r="D21" s="119"/>
      <c r="E21" s="119"/>
      <c r="F21" s="119"/>
      <c r="G21" s="119"/>
      <c r="H21" s="119"/>
      <c r="I21" s="119"/>
      <c r="J21" s="119"/>
      <c r="K21" s="119"/>
      <c r="L21" s="119"/>
      <c r="M21" s="119"/>
      <c r="N21" s="119"/>
      <c r="O21" s="119"/>
    </row>
    <row r="22" spans="2:15" ht="15" x14ac:dyDescent="0.15">
      <c r="B22" s="190"/>
      <c r="C22" s="89" t="s">
        <v>68</v>
      </c>
      <c r="D22" s="119"/>
      <c r="E22" s="119"/>
      <c r="F22" s="119"/>
      <c r="G22" s="119"/>
      <c r="H22" s="119"/>
      <c r="I22" s="119"/>
      <c r="J22" s="119"/>
      <c r="K22" s="119"/>
      <c r="L22" s="119"/>
      <c r="M22" s="119"/>
      <c r="N22" s="119"/>
      <c r="O22" s="119"/>
    </row>
    <row r="23" spans="2:15" ht="15" x14ac:dyDescent="0.15">
      <c r="B23" s="190"/>
      <c r="C23" s="89" t="s">
        <v>68</v>
      </c>
      <c r="D23" s="119"/>
      <c r="E23" s="119"/>
      <c r="F23" s="119"/>
      <c r="G23" s="119"/>
      <c r="H23" s="119"/>
      <c r="I23" s="119"/>
      <c r="J23" s="119"/>
      <c r="K23" s="119"/>
      <c r="L23" s="119"/>
      <c r="M23" s="119"/>
      <c r="N23" s="119"/>
      <c r="O23" s="119"/>
    </row>
    <row r="24" spans="2:15" ht="15" x14ac:dyDescent="0.15">
      <c r="B24" s="190"/>
      <c r="C24" s="89" t="s">
        <v>68</v>
      </c>
      <c r="D24" s="119"/>
      <c r="E24" s="119"/>
      <c r="F24" s="119"/>
      <c r="G24" s="119"/>
      <c r="H24" s="119"/>
      <c r="I24" s="119"/>
      <c r="J24" s="119"/>
      <c r="K24" s="119"/>
      <c r="L24" s="119"/>
      <c r="M24" s="119"/>
      <c r="N24" s="119"/>
      <c r="O24" s="119"/>
    </row>
    <row r="25" spans="2:15" ht="15" x14ac:dyDescent="0.15">
      <c r="B25" s="190"/>
      <c r="C25" s="89" t="s">
        <v>68</v>
      </c>
      <c r="D25" s="119"/>
      <c r="E25" s="119"/>
      <c r="F25" s="119"/>
      <c r="G25" s="119"/>
      <c r="H25" s="119"/>
      <c r="I25" s="119"/>
      <c r="J25" s="119"/>
      <c r="K25" s="119"/>
      <c r="L25" s="119"/>
      <c r="M25" s="119"/>
      <c r="N25" s="119"/>
      <c r="O25" s="119"/>
    </row>
    <row r="26" spans="2:15" x14ac:dyDescent="0.15">
      <c r="B26" s="164"/>
      <c r="C26" s="6"/>
      <c r="H26" s="155"/>
      <c r="I26" s="155"/>
      <c r="J26" s="155"/>
      <c r="K26" s="155"/>
      <c r="L26" s="155"/>
      <c r="M26" s="155"/>
      <c r="N26" s="155"/>
      <c r="O26" s="155"/>
    </row>
    <row r="28" spans="2:15" x14ac:dyDescent="0.15">
      <c r="B28" s="84" t="s">
        <v>78</v>
      </c>
      <c r="D28" s="189" t="s">
        <v>79</v>
      </c>
      <c r="E28" s="189"/>
      <c r="F28" s="189"/>
      <c r="G28" s="189"/>
      <c r="H28" s="189"/>
      <c r="I28" s="189"/>
    </row>
    <row r="29" spans="2:15" x14ac:dyDescent="0.15">
      <c r="C29" s="153"/>
      <c r="D29" s="127" t="s">
        <v>69</v>
      </c>
      <c r="E29" s="127" t="s">
        <v>70</v>
      </c>
      <c r="F29" s="128" t="s">
        <v>71</v>
      </c>
      <c r="G29" s="127" t="s">
        <v>72</v>
      </c>
      <c r="H29" s="127" t="s">
        <v>182</v>
      </c>
      <c r="I29" s="129" t="s">
        <v>68</v>
      </c>
      <c r="J29" s="129" t="s">
        <v>68</v>
      </c>
      <c r="K29" s="129" t="s">
        <v>68</v>
      </c>
      <c r="L29" s="129" t="s">
        <v>68</v>
      </c>
      <c r="M29" s="129" t="s">
        <v>68</v>
      </c>
      <c r="N29" s="129" t="s">
        <v>68</v>
      </c>
      <c r="O29" s="127" t="s">
        <v>76</v>
      </c>
    </row>
    <row r="30" spans="2:15" ht="15" x14ac:dyDescent="0.15">
      <c r="B30" s="190" t="s">
        <v>77</v>
      </c>
      <c r="C30" s="87" t="s">
        <v>69</v>
      </c>
      <c r="D30" s="119"/>
      <c r="E30" s="119"/>
      <c r="F30" s="119"/>
      <c r="G30" s="119"/>
      <c r="H30" s="119"/>
      <c r="I30" s="119"/>
      <c r="J30" s="119"/>
      <c r="K30" s="119"/>
      <c r="L30" s="119"/>
      <c r="M30" s="119"/>
      <c r="N30" s="119"/>
      <c r="O30" s="119"/>
    </row>
    <row r="31" spans="2:15" ht="15" x14ac:dyDescent="0.15">
      <c r="B31" s="190"/>
      <c r="C31" s="87" t="s">
        <v>70</v>
      </c>
      <c r="D31" s="119"/>
      <c r="E31" s="119"/>
      <c r="F31" s="119"/>
      <c r="G31" s="119"/>
      <c r="H31" s="119"/>
      <c r="I31" s="119"/>
      <c r="J31" s="119"/>
      <c r="K31" s="119"/>
      <c r="L31" s="119"/>
      <c r="M31" s="119"/>
      <c r="N31" s="119"/>
      <c r="O31" s="119"/>
    </row>
    <row r="32" spans="2:15" ht="15" x14ac:dyDescent="0.15">
      <c r="B32" s="190"/>
      <c r="C32" s="88" t="s">
        <v>71</v>
      </c>
      <c r="D32" s="119"/>
      <c r="E32" s="119"/>
      <c r="F32" s="119"/>
      <c r="G32" s="119"/>
      <c r="H32" s="119"/>
      <c r="I32" s="119"/>
      <c r="J32" s="119"/>
      <c r="K32" s="119"/>
      <c r="L32" s="119"/>
      <c r="M32" s="119"/>
      <c r="N32" s="119"/>
      <c r="O32" s="119"/>
    </row>
    <row r="33" spans="2:15" ht="15" x14ac:dyDescent="0.15">
      <c r="B33" s="190"/>
      <c r="C33" s="87" t="s">
        <v>72</v>
      </c>
      <c r="D33" s="119"/>
      <c r="E33" s="119"/>
      <c r="F33" s="119"/>
      <c r="G33" s="119"/>
      <c r="H33" s="119"/>
      <c r="I33" s="119"/>
      <c r="J33" s="119"/>
      <c r="K33" s="119"/>
      <c r="L33" s="119"/>
      <c r="M33" s="119"/>
      <c r="N33" s="119"/>
      <c r="O33" s="119"/>
    </row>
    <row r="34" spans="2:15" ht="15" x14ac:dyDescent="0.15">
      <c r="B34" s="190"/>
      <c r="C34" s="89" t="s">
        <v>68</v>
      </c>
      <c r="D34" s="119"/>
      <c r="E34" s="119"/>
      <c r="F34" s="119"/>
      <c r="G34" s="119"/>
      <c r="H34" s="119"/>
      <c r="I34" s="119"/>
      <c r="J34" s="119"/>
      <c r="K34" s="119"/>
      <c r="L34" s="119"/>
      <c r="M34" s="119"/>
      <c r="N34" s="119"/>
      <c r="O34" s="119"/>
    </row>
    <row r="35" spans="2:15" ht="15" x14ac:dyDescent="0.15">
      <c r="B35" s="190"/>
      <c r="C35" s="89" t="s">
        <v>68</v>
      </c>
      <c r="D35" s="119"/>
      <c r="E35" s="119"/>
      <c r="F35" s="119"/>
      <c r="G35" s="119"/>
      <c r="H35" s="119"/>
      <c r="I35" s="119"/>
      <c r="J35" s="119"/>
      <c r="K35" s="119"/>
      <c r="L35" s="119"/>
      <c r="M35" s="119"/>
      <c r="N35" s="119"/>
      <c r="O35" s="119"/>
    </row>
    <row r="36" spans="2:15" ht="15" x14ac:dyDescent="0.15">
      <c r="B36" s="190"/>
      <c r="C36" s="89" t="s">
        <v>68</v>
      </c>
      <c r="D36" s="119"/>
      <c r="E36" s="119"/>
      <c r="F36" s="119"/>
      <c r="G36" s="119"/>
      <c r="H36" s="119"/>
      <c r="I36" s="119"/>
      <c r="J36" s="119"/>
      <c r="K36" s="119"/>
      <c r="L36" s="119"/>
      <c r="M36" s="119"/>
      <c r="N36" s="119"/>
      <c r="O36" s="119"/>
    </row>
    <row r="37" spans="2:15" ht="15" x14ac:dyDescent="0.15">
      <c r="B37" s="190"/>
      <c r="C37" s="89" t="s">
        <v>68</v>
      </c>
      <c r="D37" s="119"/>
      <c r="E37" s="119"/>
      <c r="F37" s="119"/>
      <c r="G37" s="119"/>
      <c r="H37" s="119"/>
      <c r="I37" s="119"/>
      <c r="J37" s="119"/>
      <c r="K37" s="119"/>
      <c r="L37" s="119"/>
      <c r="M37" s="119"/>
      <c r="N37" s="119"/>
      <c r="O37" s="119"/>
    </row>
    <row r="38" spans="2:15" ht="15" x14ac:dyDescent="0.15">
      <c r="B38" s="190"/>
      <c r="C38" s="89" t="s">
        <v>68</v>
      </c>
      <c r="D38" s="119"/>
      <c r="E38" s="119"/>
      <c r="F38" s="119"/>
      <c r="G38" s="119"/>
      <c r="H38" s="119"/>
      <c r="I38" s="119"/>
      <c r="J38" s="119"/>
      <c r="K38" s="119"/>
      <c r="L38" s="119"/>
      <c r="M38" s="119"/>
      <c r="N38" s="119"/>
      <c r="O38" s="119"/>
    </row>
    <row r="39" spans="2:15" ht="15" x14ac:dyDescent="0.15">
      <c r="B39" s="190"/>
      <c r="C39" s="89" t="s">
        <v>68</v>
      </c>
      <c r="D39" s="119"/>
      <c r="E39" s="119"/>
      <c r="F39" s="119"/>
      <c r="G39" s="119"/>
      <c r="H39" s="119"/>
      <c r="I39" s="119"/>
      <c r="J39" s="119"/>
      <c r="K39" s="119"/>
      <c r="L39" s="119"/>
      <c r="M39" s="119"/>
      <c r="N39" s="119"/>
      <c r="O39" s="119"/>
    </row>
    <row r="40" spans="2:15" ht="15" x14ac:dyDescent="0.15">
      <c r="B40" s="190"/>
      <c r="C40" s="89" t="s">
        <v>68</v>
      </c>
      <c r="D40" s="119"/>
      <c r="E40" s="119"/>
      <c r="F40" s="119"/>
      <c r="G40" s="119"/>
      <c r="H40" s="119"/>
      <c r="I40" s="119"/>
      <c r="J40" s="119"/>
      <c r="K40" s="119"/>
      <c r="L40" s="119"/>
      <c r="M40" s="119"/>
      <c r="N40" s="119"/>
      <c r="O40" s="119"/>
    </row>
    <row r="41" spans="2:15" ht="15" x14ac:dyDescent="0.15">
      <c r="B41" s="190"/>
      <c r="C41" s="89" t="s">
        <v>68</v>
      </c>
      <c r="D41" s="119"/>
      <c r="E41" s="119"/>
      <c r="F41" s="119"/>
      <c r="G41" s="119"/>
      <c r="H41" s="119"/>
      <c r="I41" s="119"/>
      <c r="J41" s="119"/>
      <c r="K41" s="119"/>
      <c r="L41" s="119"/>
      <c r="M41" s="119"/>
      <c r="N41" s="119"/>
      <c r="O41" s="119"/>
    </row>
    <row r="42" spans="2:15" x14ac:dyDescent="0.15">
      <c r="B42" s="164"/>
      <c r="C42" s="6"/>
      <c r="H42" s="155"/>
      <c r="I42" s="155"/>
      <c r="J42" s="155"/>
      <c r="K42" s="155"/>
      <c r="L42" s="155"/>
      <c r="M42" s="155"/>
      <c r="N42" s="155"/>
      <c r="O42" s="155"/>
    </row>
    <row r="44" spans="2:15" x14ac:dyDescent="0.15">
      <c r="B44" s="84" t="s">
        <v>127</v>
      </c>
      <c r="D44" s="189" t="s">
        <v>212</v>
      </c>
      <c r="E44" s="189"/>
      <c r="F44" s="189"/>
      <c r="G44" s="189"/>
      <c r="H44" s="189"/>
      <c r="I44" s="189"/>
    </row>
    <row r="45" spans="2:15" x14ac:dyDescent="0.15">
      <c r="C45" s="153"/>
      <c r="D45" s="127" t="s">
        <v>69</v>
      </c>
      <c r="E45" s="127" t="s">
        <v>70</v>
      </c>
      <c r="F45" s="128" t="s">
        <v>71</v>
      </c>
      <c r="G45" s="127" t="s">
        <v>72</v>
      </c>
      <c r="H45" s="127" t="s">
        <v>182</v>
      </c>
      <c r="I45" s="129" t="s">
        <v>68</v>
      </c>
      <c r="J45" s="129" t="s">
        <v>68</v>
      </c>
      <c r="K45" s="129" t="s">
        <v>68</v>
      </c>
      <c r="L45" s="129" t="s">
        <v>68</v>
      </c>
      <c r="M45" s="129" t="s">
        <v>68</v>
      </c>
      <c r="N45" s="129" t="s">
        <v>68</v>
      </c>
      <c r="O45" s="127" t="s">
        <v>76</v>
      </c>
    </row>
    <row r="46" spans="2:15" ht="15" x14ac:dyDescent="0.15">
      <c r="B46" s="190" t="s">
        <v>79</v>
      </c>
      <c r="C46" s="87" t="s">
        <v>69</v>
      </c>
      <c r="D46" s="119"/>
      <c r="E46" s="119"/>
      <c r="F46" s="119"/>
      <c r="G46" s="119"/>
      <c r="H46" s="119"/>
      <c r="I46" s="119"/>
      <c r="J46" s="119"/>
      <c r="K46" s="119"/>
      <c r="L46" s="119"/>
      <c r="M46" s="119"/>
      <c r="N46" s="119"/>
      <c r="O46" s="119"/>
    </row>
    <row r="47" spans="2:15" ht="15" x14ac:dyDescent="0.15">
      <c r="B47" s="190"/>
      <c r="C47" s="87" t="s">
        <v>70</v>
      </c>
      <c r="D47" s="119"/>
      <c r="E47" s="119"/>
      <c r="F47" s="119"/>
      <c r="G47" s="119"/>
      <c r="H47" s="119"/>
      <c r="I47" s="119"/>
      <c r="J47" s="119"/>
      <c r="K47" s="119"/>
      <c r="L47" s="119"/>
      <c r="M47" s="119"/>
      <c r="N47" s="119"/>
      <c r="O47" s="119"/>
    </row>
    <row r="48" spans="2:15" ht="15" x14ac:dyDescent="0.15">
      <c r="B48" s="190"/>
      <c r="C48" s="88" t="s">
        <v>71</v>
      </c>
      <c r="D48" s="119"/>
      <c r="E48" s="119"/>
      <c r="F48" s="119"/>
      <c r="G48" s="119"/>
      <c r="H48" s="119"/>
      <c r="I48" s="119"/>
      <c r="J48" s="119"/>
      <c r="K48" s="119"/>
      <c r="L48" s="119"/>
      <c r="M48" s="119"/>
      <c r="N48" s="119"/>
      <c r="O48" s="119"/>
    </row>
    <row r="49" spans="2:15" ht="15" x14ac:dyDescent="0.15">
      <c r="B49" s="190"/>
      <c r="C49" s="87" t="s">
        <v>72</v>
      </c>
      <c r="D49" s="119"/>
      <c r="E49" s="119"/>
      <c r="F49" s="119"/>
      <c r="G49" s="119"/>
      <c r="H49" s="119"/>
      <c r="I49" s="119"/>
      <c r="J49" s="119"/>
      <c r="K49" s="119"/>
      <c r="L49" s="119"/>
      <c r="M49" s="119"/>
      <c r="N49" s="119"/>
      <c r="O49" s="119"/>
    </row>
    <row r="50" spans="2:15" ht="15" x14ac:dyDescent="0.15">
      <c r="B50" s="190"/>
      <c r="C50" s="89" t="s">
        <v>68</v>
      </c>
      <c r="D50" s="119"/>
      <c r="E50" s="119"/>
      <c r="F50" s="119"/>
      <c r="G50" s="119"/>
      <c r="H50" s="119"/>
      <c r="I50" s="119"/>
      <c r="J50" s="119"/>
      <c r="K50" s="119"/>
      <c r="L50" s="119"/>
      <c r="M50" s="119"/>
      <c r="N50" s="119"/>
      <c r="O50" s="119"/>
    </row>
    <row r="51" spans="2:15" ht="15" x14ac:dyDescent="0.15">
      <c r="B51" s="190"/>
      <c r="C51" s="89" t="s">
        <v>68</v>
      </c>
      <c r="D51" s="119"/>
      <c r="E51" s="119"/>
      <c r="F51" s="119"/>
      <c r="G51" s="119"/>
      <c r="H51" s="119"/>
      <c r="I51" s="119"/>
      <c r="J51" s="119"/>
      <c r="K51" s="119"/>
      <c r="L51" s="119"/>
      <c r="M51" s="119"/>
      <c r="N51" s="119"/>
      <c r="O51" s="119"/>
    </row>
    <row r="52" spans="2:15" ht="15" x14ac:dyDescent="0.15">
      <c r="B52" s="190"/>
      <c r="C52" s="89" t="s">
        <v>68</v>
      </c>
      <c r="D52" s="119"/>
      <c r="E52" s="119"/>
      <c r="F52" s="119"/>
      <c r="G52" s="119"/>
      <c r="H52" s="119"/>
      <c r="I52" s="119"/>
      <c r="J52" s="119"/>
      <c r="K52" s="119"/>
      <c r="L52" s="119"/>
      <c r="M52" s="119"/>
      <c r="N52" s="119"/>
      <c r="O52" s="119"/>
    </row>
    <row r="53" spans="2:15" ht="15" x14ac:dyDescent="0.15">
      <c r="B53" s="190"/>
      <c r="C53" s="89" t="s">
        <v>68</v>
      </c>
      <c r="D53" s="119"/>
      <c r="E53" s="119"/>
      <c r="F53" s="119"/>
      <c r="G53" s="119"/>
      <c r="H53" s="119"/>
      <c r="I53" s="119"/>
      <c r="J53" s="119"/>
      <c r="K53" s="119"/>
      <c r="L53" s="119"/>
      <c r="M53" s="119"/>
      <c r="N53" s="119"/>
      <c r="O53" s="119"/>
    </row>
    <row r="54" spans="2:15" ht="15" x14ac:dyDescent="0.15">
      <c r="B54" s="190"/>
      <c r="C54" s="89" t="s">
        <v>68</v>
      </c>
      <c r="D54" s="119"/>
      <c r="E54" s="119"/>
      <c r="F54" s="119"/>
      <c r="G54" s="119"/>
      <c r="H54" s="119"/>
      <c r="I54" s="119"/>
      <c r="J54" s="119"/>
      <c r="K54" s="119"/>
      <c r="L54" s="119"/>
      <c r="M54" s="119"/>
      <c r="N54" s="119"/>
      <c r="O54" s="119"/>
    </row>
    <row r="55" spans="2:15" ht="15" x14ac:dyDescent="0.15">
      <c r="B55" s="190"/>
      <c r="C55" s="89" t="s">
        <v>68</v>
      </c>
      <c r="D55" s="119"/>
      <c r="E55" s="119"/>
      <c r="F55" s="119"/>
      <c r="G55" s="119"/>
      <c r="H55" s="119"/>
      <c r="I55" s="119"/>
      <c r="J55" s="119"/>
      <c r="K55" s="119"/>
      <c r="L55" s="119"/>
      <c r="M55" s="119"/>
      <c r="N55" s="119"/>
      <c r="O55" s="119"/>
    </row>
    <row r="56" spans="2:15" ht="15" x14ac:dyDescent="0.15">
      <c r="B56" s="190"/>
      <c r="C56" s="89" t="s">
        <v>68</v>
      </c>
      <c r="D56" s="119"/>
      <c r="E56" s="119"/>
      <c r="F56" s="119"/>
      <c r="G56" s="119"/>
      <c r="H56" s="119"/>
      <c r="I56" s="119"/>
      <c r="J56" s="119"/>
      <c r="K56" s="119"/>
      <c r="L56" s="119"/>
      <c r="M56" s="119"/>
      <c r="N56" s="119"/>
      <c r="O56" s="119"/>
    </row>
    <row r="57" spans="2:15" ht="15" x14ac:dyDescent="0.15">
      <c r="B57" s="190"/>
      <c r="C57" s="89" t="s">
        <v>68</v>
      </c>
      <c r="D57" s="119"/>
      <c r="E57" s="119"/>
      <c r="F57" s="119"/>
      <c r="G57" s="119"/>
      <c r="H57" s="119"/>
      <c r="I57" s="119"/>
      <c r="J57" s="119"/>
      <c r="K57" s="119"/>
      <c r="L57" s="119"/>
      <c r="M57" s="119"/>
      <c r="N57" s="119"/>
      <c r="O57" s="119"/>
    </row>
    <row r="60" spans="2:15" x14ac:dyDescent="0.15">
      <c r="B60" s="84" t="s">
        <v>128</v>
      </c>
      <c r="D60" s="189" t="s">
        <v>214</v>
      </c>
      <c r="E60" s="189"/>
      <c r="F60" s="189"/>
      <c r="G60" s="189"/>
      <c r="H60" s="189"/>
      <c r="I60" s="189"/>
    </row>
    <row r="61" spans="2:15" x14ac:dyDescent="0.15">
      <c r="C61" s="153"/>
      <c r="D61" s="127" t="s">
        <v>69</v>
      </c>
      <c r="E61" s="127" t="s">
        <v>70</v>
      </c>
      <c r="F61" s="128" t="s">
        <v>71</v>
      </c>
      <c r="G61" s="127" t="s">
        <v>72</v>
      </c>
      <c r="H61" s="127" t="s">
        <v>68</v>
      </c>
      <c r="I61" s="129" t="s">
        <v>68</v>
      </c>
      <c r="J61" s="129" t="s">
        <v>68</v>
      </c>
      <c r="K61" s="129" t="s">
        <v>68</v>
      </c>
      <c r="L61" s="129" t="s">
        <v>68</v>
      </c>
      <c r="M61" s="129" t="s">
        <v>68</v>
      </c>
      <c r="N61" s="129" t="s">
        <v>68</v>
      </c>
      <c r="O61" s="127" t="s">
        <v>76</v>
      </c>
    </row>
    <row r="62" spans="2:15" ht="15" x14ac:dyDescent="0.15">
      <c r="B62" s="190" t="s">
        <v>212</v>
      </c>
      <c r="C62" s="87" t="s">
        <v>69</v>
      </c>
      <c r="D62" s="119"/>
      <c r="E62" s="119"/>
      <c r="F62" s="119"/>
      <c r="G62" s="119"/>
      <c r="H62" s="119"/>
      <c r="I62" s="119"/>
      <c r="J62" s="119"/>
      <c r="K62" s="119"/>
      <c r="L62" s="119"/>
      <c r="M62" s="119"/>
      <c r="N62" s="119"/>
      <c r="O62" s="119"/>
    </row>
    <row r="63" spans="2:15" ht="15" x14ac:dyDescent="0.15">
      <c r="B63" s="190"/>
      <c r="C63" s="87" t="s">
        <v>70</v>
      </c>
      <c r="D63" s="119"/>
      <c r="E63" s="119"/>
      <c r="F63" s="119"/>
      <c r="G63" s="119"/>
      <c r="H63" s="119"/>
      <c r="I63" s="119"/>
      <c r="J63" s="119"/>
      <c r="K63" s="119"/>
      <c r="L63" s="119"/>
      <c r="M63" s="119"/>
      <c r="N63" s="119"/>
      <c r="O63" s="119"/>
    </row>
    <row r="64" spans="2:15" ht="15" x14ac:dyDescent="0.15">
      <c r="B64" s="190"/>
      <c r="C64" s="88" t="s">
        <v>71</v>
      </c>
      <c r="D64" s="119"/>
      <c r="E64" s="119"/>
      <c r="F64" s="119"/>
      <c r="G64" s="119"/>
      <c r="H64" s="119"/>
      <c r="I64" s="119"/>
      <c r="J64" s="119"/>
      <c r="K64" s="119"/>
      <c r="L64" s="119"/>
      <c r="M64" s="119"/>
      <c r="N64" s="119"/>
      <c r="O64" s="119"/>
    </row>
    <row r="65" spans="2:15" ht="15" x14ac:dyDescent="0.15">
      <c r="B65" s="190"/>
      <c r="C65" s="87" t="s">
        <v>72</v>
      </c>
      <c r="D65" s="119"/>
      <c r="E65" s="119"/>
      <c r="F65" s="119"/>
      <c r="G65" s="119"/>
      <c r="H65" s="119"/>
      <c r="I65" s="119"/>
      <c r="J65" s="119"/>
      <c r="K65" s="119"/>
      <c r="L65" s="119"/>
      <c r="M65" s="119"/>
      <c r="N65" s="119"/>
      <c r="O65" s="119"/>
    </row>
    <row r="66" spans="2:15" ht="15" x14ac:dyDescent="0.15">
      <c r="B66" s="190"/>
      <c r="C66" s="89" t="s">
        <v>68</v>
      </c>
      <c r="D66" s="119"/>
      <c r="E66" s="119"/>
      <c r="F66" s="119"/>
      <c r="G66" s="119"/>
      <c r="H66" s="119"/>
      <c r="I66" s="119"/>
      <c r="J66" s="119"/>
      <c r="K66" s="119"/>
      <c r="L66" s="119"/>
      <c r="M66" s="119"/>
      <c r="N66" s="119"/>
      <c r="O66" s="119"/>
    </row>
    <row r="67" spans="2:15" ht="15" x14ac:dyDescent="0.15">
      <c r="B67" s="190"/>
      <c r="C67" s="89" t="s">
        <v>68</v>
      </c>
      <c r="D67" s="119"/>
      <c r="E67" s="119"/>
      <c r="F67" s="119"/>
      <c r="G67" s="119"/>
      <c r="H67" s="119"/>
      <c r="I67" s="119"/>
      <c r="J67" s="119"/>
      <c r="K67" s="119"/>
      <c r="L67" s="119"/>
      <c r="M67" s="119"/>
      <c r="N67" s="119"/>
      <c r="O67" s="119"/>
    </row>
    <row r="68" spans="2:15" ht="15" x14ac:dyDescent="0.15">
      <c r="B68" s="190"/>
      <c r="C68" s="89" t="s">
        <v>68</v>
      </c>
      <c r="D68" s="119"/>
      <c r="E68" s="119"/>
      <c r="F68" s="119"/>
      <c r="G68" s="119"/>
      <c r="H68" s="119"/>
      <c r="I68" s="119"/>
      <c r="J68" s="119"/>
      <c r="K68" s="119"/>
      <c r="L68" s="119"/>
      <c r="M68" s="119"/>
      <c r="N68" s="119"/>
      <c r="O68" s="119"/>
    </row>
    <row r="69" spans="2:15" ht="15" x14ac:dyDescent="0.15">
      <c r="B69" s="190"/>
      <c r="C69" s="89" t="s">
        <v>68</v>
      </c>
      <c r="D69" s="119"/>
      <c r="E69" s="119"/>
      <c r="F69" s="119"/>
      <c r="G69" s="119"/>
      <c r="H69" s="119"/>
      <c r="I69" s="119"/>
      <c r="J69" s="119"/>
      <c r="K69" s="119"/>
      <c r="L69" s="119"/>
      <c r="M69" s="119"/>
      <c r="N69" s="119"/>
      <c r="O69" s="119"/>
    </row>
    <row r="70" spans="2:15" ht="15" x14ac:dyDescent="0.15">
      <c r="B70" s="190"/>
      <c r="C70" s="89" t="s">
        <v>68</v>
      </c>
      <c r="D70" s="119"/>
      <c r="E70" s="119"/>
      <c r="F70" s="119"/>
      <c r="G70" s="119"/>
      <c r="H70" s="119"/>
      <c r="I70" s="119"/>
      <c r="J70" s="119"/>
      <c r="K70" s="119"/>
      <c r="L70" s="119"/>
      <c r="M70" s="119"/>
      <c r="N70" s="119"/>
      <c r="O70" s="119"/>
    </row>
    <row r="71" spans="2:15" ht="15" x14ac:dyDescent="0.15">
      <c r="B71" s="190"/>
      <c r="C71" s="89" t="s">
        <v>68</v>
      </c>
      <c r="D71" s="119"/>
      <c r="E71" s="119"/>
      <c r="F71" s="119"/>
      <c r="G71" s="119"/>
      <c r="H71" s="119"/>
      <c r="I71" s="119"/>
      <c r="J71" s="119"/>
      <c r="K71" s="119"/>
      <c r="L71" s="119"/>
      <c r="M71" s="119"/>
      <c r="N71" s="119"/>
      <c r="O71" s="119"/>
    </row>
    <row r="72" spans="2:15" ht="15" x14ac:dyDescent="0.15">
      <c r="B72" s="190"/>
      <c r="C72" s="89" t="s">
        <v>68</v>
      </c>
      <c r="D72" s="119"/>
      <c r="E72" s="119"/>
      <c r="F72" s="119"/>
      <c r="G72" s="119"/>
      <c r="H72" s="119"/>
      <c r="I72" s="119"/>
      <c r="J72" s="119"/>
      <c r="K72" s="119"/>
      <c r="L72" s="119"/>
      <c r="M72" s="119"/>
      <c r="N72" s="119"/>
      <c r="O72" s="119"/>
    </row>
    <row r="73" spans="2:15" ht="15" x14ac:dyDescent="0.15">
      <c r="B73" s="190"/>
      <c r="C73" s="89" t="s">
        <v>68</v>
      </c>
      <c r="D73" s="119"/>
      <c r="E73" s="119"/>
      <c r="F73" s="119"/>
      <c r="G73" s="119"/>
      <c r="H73" s="119"/>
      <c r="I73" s="119"/>
      <c r="J73" s="119"/>
      <c r="K73" s="119"/>
      <c r="L73" s="119"/>
      <c r="M73" s="119"/>
      <c r="N73" s="119"/>
      <c r="O73" s="119"/>
    </row>
    <row r="76" spans="2:15" x14ac:dyDescent="0.15">
      <c r="B76" s="84" t="s">
        <v>129</v>
      </c>
      <c r="D76" s="189" t="s">
        <v>350</v>
      </c>
      <c r="E76" s="189"/>
      <c r="F76" s="189"/>
      <c r="G76" s="189"/>
      <c r="H76" s="189"/>
      <c r="I76" s="189"/>
    </row>
    <row r="77" spans="2:15" x14ac:dyDescent="0.15">
      <c r="C77" s="153"/>
      <c r="D77" s="127" t="s">
        <v>69</v>
      </c>
      <c r="E77" s="127" t="s">
        <v>70</v>
      </c>
      <c r="F77" s="128" t="s">
        <v>71</v>
      </c>
      <c r="G77" s="127" t="s">
        <v>72</v>
      </c>
      <c r="H77" s="127" t="s">
        <v>68</v>
      </c>
      <c r="I77" s="129" t="s">
        <v>68</v>
      </c>
      <c r="J77" s="129" t="s">
        <v>68</v>
      </c>
      <c r="K77" s="129" t="s">
        <v>68</v>
      </c>
      <c r="L77" s="129" t="s">
        <v>68</v>
      </c>
      <c r="M77" s="129" t="s">
        <v>68</v>
      </c>
      <c r="N77" s="129" t="s">
        <v>68</v>
      </c>
      <c r="O77" s="127" t="s">
        <v>76</v>
      </c>
    </row>
    <row r="78" spans="2:15" ht="15" x14ac:dyDescent="0.15">
      <c r="B78" s="190" t="s">
        <v>214</v>
      </c>
      <c r="C78" s="87" t="s">
        <v>69</v>
      </c>
      <c r="D78" s="119"/>
      <c r="E78" s="119"/>
      <c r="F78" s="119"/>
      <c r="G78" s="119"/>
      <c r="H78" s="119"/>
      <c r="I78" s="119"/>
      <c r="J78" s="119"/>
      <c r="K78" s="119"/>
      <c r="L78" s="119"/>
      <c r="M78" s="119"/>
      <c r="N78" s="119"/>
      <c r="O78" s="119"/>
    </row>
    <row r="79" spans="2:15" ht="15" x14ac:dyDescent="0.15">
      <c r="B79" s="190"/>
      <c r="C79" s="87" t="s">
        <v>70</v>
      </c>
      <c r="D79" s="119"/>
      <c r="E79" s="119"/>
      <c r="F79" s="119"/>
      <c r="G79" s="119"/>
      <c r="H79" s="119"/>
      <c r="I79" s="119"/>
      <c r="J79" s="119"/>
      <c r="K79" s="119"/>
      <c r="L79" s="119"/>
      <c r="M79" s="119"/>
      <c r="N79" s="119"/>
      <c r="O79" s="119"/>
    </row>
    <row r="80" spans="2:15" ht="15" x14ac:dyDescent="0.15">
      <c r="B80" s="190"/>
      <c r="C80" s="88" t="s">
        <v>71</v>
      </c>
      <c r="D80" s="119"/>
      <c r="E80" s="119"/>
      <c r="F80" s="119"/>
      <c r="G80" s="119"/>
      <c r="H80" s="119"/>
      <c r="I80" s="119"/>
      <c r="J80" s="119"/>
      <c r="K80" s="119"/>
      <c r="L80" s="119"/>
      <c r="M80" s="119"/>
      <c r="N80" s="119"/>
      <c r="O80" s="119"/>
    </row>
    <row r="81" spans="2:15" ht="15" x14ac:dyDescent="0.15">
      <c r="B81" s="190"/>
      <c r="C81" s="87" t="s">
        <v>72</v>
      </c>
      <c r="D81" s="119"/>
      <c r="E81" s="119"/>
      <c r="F81" s="119"/>
      <c r="G81" s="119"/>
      <c r="H81" s="119"/>
      <c r="I81" s="119"/>
      <c r="J81" s="119"/>
      <c r="K81" s="119"/>
      <c r="L81" s="119"/>
      <c r="M81" s="119"/>
      <c r="N81" s="119"/>
      <c r="O81" s="119"/>
    </row>
    <row r="82" spans="2:15" ht="15" x14ac:dyDescent="0.15">
      <c r="B82" s="190"/>
      <c r="C82" s="89" t="s">
        <v>68</v>
      </c>
      <c r="D82" s="119"/>
      <c r="E82" s="119"/>
      <c r="F82" s="119"/>
      <c r="G82" s="119"/>
      <c r="H82" s="119"/>
      <c r="I82" s="119"/>
      <c r="J82" s="119"/>
      <c r="K82" s="119"/>
      <c r="L82" s="119"/>
      <c r="M82" s="119"/>
      <c r="N82" s="119"/>
      <c r="O82" s="119"/>
    </row>
    <row r="83" spans="2:15" ht="15" x14ac:dyDescent="0.15">
      <c r="B83" s="190"/>
      <c r="C83" s="89" t="s">
        <v>68</v>
      </c>
      <c r="D83" s="119"/>
      <c r="E83" s="119"/>
      <c r="F83" s="119"/>
      <c r="G83" s="119"/>
      <c r="H83" s="119"/>
      <c r="I83" s="119"/>
      <c r="J83" s="119"/>
      <c r="K83" s="119"/>
      <c r="L83" s="119"/>
      <c r="M83" s="119"/>
      <c r="N83" s="119"/>
      <c r="O83" s="119"/>
    </row>
    <row r="84" spans="2:15" ht="15" x14ac:dyDescent="0.15">
      <c r="B84" s="190"/>
      <c r="C84" s="89" t="s">
        <v>68</v>
      </c>
      <c r="D84" s="119"/>
      <c r="E84" s="119"/>
      <c r="F84" s="119"/>
      <c r="G84" s="119"/>
      <c r="H84" s="119"/>
      <c r="I84" s="119"/>
      <c r="J84" s="119"/>
      <c r="K84" s="119"/>
      <c r="L84" s="119"/>
      <c r="M84" s="119"/>
      <c r="N84" s="119"/>
      <c r="O84" s="119"/>
    </row>
    <row r="85" spans="2:15" ht="15" x14ac:dyDescent="0.15">
      <c r="B85" s="190"/>
      <c r="C85" s="89" t="s">
        <v>68</v>
      </c>
      <c r="D85" s="119"/>
      <c r="E85" s="119"/>
      <c r="F85" s="119"/>
      <c r="G85" s="119"/>
      <c r="H85" s="119"/>
      <c r="I85" s="119"/>
      <c r="J85" s="119"/>
      <c r="K85" s="119"/>
      <c r="L85" s="119"/>
      <c r="M85" s="119"/>
      <c r="N85" s="119"/>
      <c r="O85" s="119"/>
    </row>
    <row r="86" spans="2:15" ht="15" x14ac:dyDescent="0.15">
      <c r="B86" s="190"/>
      <c r="C86" s="89" t="s">
        <v>68</v>
      </c>
      <c r="D86" s="119"/>
      <c r="E86" s="119"/>
      <c r="F86" s="119"/>
      <c r="G86" s="119"/>
      <c r="H86" s="119"/>
      <c r="I86" s="119"/>
      <c r="J86" s="119"/>
      <c r="K86" s="119"/>
      <c r="L86" s="119"/>
      <c r="M86" s="119"/>
      <c r="N86" s="119"/>
      <c r="O86" s="119"/>
    </row>
    <row r="87" spans="2:15" ht="15" x14ac:dyDescent="0.15">
      <c r="B87" s="190"/>
      <c r="C87" s="89" t="s">
        <v>68</v>
      </c>
      <c r="D87" s="119"/>
      <c r="E87" s="119"/>
      <c r="F87" s="119"/>
      <c r="G87" s="119"/>
      <c r="H87" s="119"/>
      <c r="I87" s="119"/>
      <c r="J87" s="119"/>
      <c r="K87" s="119"/>
      <c r="L87" s="119"/>
      <c r="M87" s="119"/>
      <c r="N87" s="119"/>
      <c r="O87" s="119"/>
    </row>
    <row r="88" spans="2:15" ht="15" x14ac:dyDescent="0.15">
      <c r="B88" s="190"/>
      <c r="C88" s="89" t="s">
        <v>68</v>
      </c>
      <c r="D88" s="119"/>
      <c r="E88" s="119"/>
      <c r="F88" s="119"/>
      <c r="G88" s="119"/>
      <c r="H88" s="119"/>
      <c r="I88" s="119"/>
      <c r="J88" s="119"/>
      <c r="K88" s="119"/>
      <c r="L88" s="119"/>
      <c r="M88" s="119"/>
      <c r="N88" s="119"/>
      <c r="O88" s="119"/>
    </row>
    <row r="89" spans="2:15" ht="15" x14ac:dyDescent="0.15">
      <c r="B89" s="190"/>
      <c r="C89" s="89" t="s">
        <v>68</v>
      </c>
      <c r="D89" s="119"/>
      <c r="E89" s="119"/>
      <c r="F89" s="119"/>
      <c r="G89" s="119"/>
      <c r="H89" s="119"/>
      <c r="I89" s="119"/>
      <c r="J89" s="119"/>
      <c r="K89" s="119"/>
      <c r="L89" s="119"/>
      <c r="M89" s="119"/>
      <c r="N89" s="119"/>
      <c r="O89" s="119"/>
    </row>
  </sheetData>
  <mergeCells count="10">
    <mergeCell ref="D60:I60"/>
    <mergeCell ref="B62:B73"/>
    <mergeCell ref="D76:I76"/>
    <mergeCell ref="B78:B89"/>
    <mergeCell ref="B46:B57"/>
    <mergeCell ref="D12:I12"/>
    <mergeCell ref="B14:B25"/>
    <mergeCell ref="D28:I28"/>
    <mergeCell ref="B30:B41"/>
    <mergeCell ref="D44:I44"/>
  </mergeCells>
  <phoneticPr fontId="2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2B02-97D0-40EF-B795-9F7E27B581EC}">
  <sheetPr>
    <tabColor theme="3" tint="0.39997558519241921"/>
  </sheetPr>
  <dimension ref="B1:O89"/>
  <sheetViews>
    <sheetView workbookViewId="0"/>
  </sheetViews>
  <sheetFormatPr defaultColWidth="8.875" defaultRowHeight="14.25" x14ac:dyDescent="0.15"/>
  <cols>
    <col min="1" max="2" width="8.875" style="6"/>
    <col min="3" max="7" width="14.125" style="155" customWidth="1"/>
    <col min="8" max="13" width="4" style="6" customWidth="1"/>
    <col min="14" max="14" width="14.75" style="6" customWidth="1"/>
    <col min="15" max="15" width="13.75" style="6" customWidth="1"/>
    <col min="16" max="16384" width="8.875" style="6"/>
  </cols>
  <sheetData>
    <row r="1" spans="2:15" x14ac:dyDescent="0.15">
      <c r="B1" s="159" t="s">
        <v>399</v>
      </c>
    </row>
    <row r="2" spans="2:15" x14ac:dyDescent="0.15">
      <c r="E2" s="160"/>
    </row>
    <row r="3" spans="2:15" x14ac:dyDescent="0.15">
      <c r="C3" s="161" t="s">
        <v>67</v>
      </c>
      <c r="D3" s="127" t="s">
        <v>69</v>
      </c>
      <c r="E3" s="127" t="s">
        <v>70</v>
      </c>
      <c r="F3" s="128" t="s">
        <v>71</v>
      </c>
      <c r="G3" s="127" t="s">
        <v>182</v>
      </c>
      <c r="H3" s="129" t="s">
        <v>68</v>
      </c>
      <c r="I3" s="129" t="s">
        <v>68</v>
      </c>
      <c r="J3" s="129" t="s">
        <v>68</v>
      </c>
      <c r="K3" s="129" t="s">
        <v>68</v>
      </c>
      <c r="L3" s="129" t="s">
        <v>68</v>
      </c>
      <c r="M3" s="129" t="s">
        <v>68</v>
      </c>
      <c r="N3" s="127" t="s">
        <v>92</v>
      </c>
    </row>
    <row r="4" spans="2:15" ht="18.600000000000001" customHeight="1" x14ac:dyDescent="0.15">
      <c r="C4" s="162">
        <v>1</v>
      </c>
      <c r="D4" s="163"/>
      <c r="E4" s="163"/>
      <c r="F4" s="163"/>
      <c r="G4" s="163"/>
      <c r="H4" s="163"/>
      <c r="I4" s="163"/>
      <c r="J4" s="163"/>
      <c r="K4" s="163"/>
      <c r="L4" s="163"/>
      <c r="M4" s="163"/>
      <c r="N4" s="163">
        <f>'PMS(Tabe 3)'!N4-'PMS(Tabe 3)'!N5</f>
        <v>0</v>
      </c>
    </row>
    <row r="5" spans="2:15" ht="18.600000000000001" customHeight="1" x14ac:dyDescent="0.15">
      <c r="C5" s="162">
        <v>2</v>
      </c>
      <c r="D5" s="163"/>
      <c r="E5" s="163"/>
      <c r="F5" s="163"/>
      <c r="G5" s="163"/>
      <c r="H5" s="163"/>
      <c r="I5" s="163"/>
      <c r="J5" s="163"/>
      <c r="K5" s="163"/>
      <c r="L5" s="163"/>
      <c r="M5" s="163"/>
      <c r="N5" s="163">
        <f>'PMS(Tabe 3)'!N5-'PMS(Tabe 3)'!N6</f>
        <v>0</v>
      </c>
    </row>
    <row r="6" spans="2:15" ht="18.600000000000001" customHeight="1" x14ac:dyDescent="0.15">
      <c r="C6" s="162">
        <v>3</v>
      </c>
      <c r="D6" s="163"/>
      <c r="E6" s="163"/>
      <c r="F6" s="163"/>
      <c r="G6" s="163"/>
      <c r="H6" s="163"/>
      <c r="I6" s="163"/>
      <c r="J6" s="163"/>
      <c r="K6" s="163"/>
      <c r="L6" s="163"/>
      <c r="M6" s="163"/>
      <c r="N6" s="163">
        <f>'PMS(Tabe 3)'!N6-'PMS(Tabe 3)'!N7</f>
        <v>0</v>
      </c>
    </row>
    <row r="7" spans="2:15" ht="18.600000000000001" customHeight="1" x14ac:dyDescent="0.15">
      <c r="C7" s="162">
        <v>4</v>
      </c>
      <c r="D7" s="163"/>
      <c r="E7" s="163"/>
      <c r="F7" s="163"/>
      <c r="G7" s="163"/>
      <c r="H7" s="163"/>
      <c r="I7" s="163"/>
      <c r="J7" s="163"/>
      <c r="K7" s="163"/>
      <c r="L7" s="163"/>
      <c r="M7" s="163"/>
      <c r="N7" s="163">
        <f>'PMS(Tabe 3)'!N7-'PMS(Tabe 3)'!N8</f>
        <v>0</v>
      </c>
    </row>
    <row r="8" spans="2:15" ht="18.600000000000001" customHeight="1" x14ac:dyDescent="0.15">
      <c r="C8" s="162">
        <v>5</v>
      </c>
      <c r="D8" s="163"/>
      <c r="E8" s="163"/>
      <c r="F8" s="163"/>
      <c r="G8" s="163"/>
      <c r="H8" s="163"/>
      <c r="I8" s="163"/>
      <c r="J8" s="163"/>
      <c r="K8" s="163"/>
      <c r="L8" s="163"/>
      <c r="M8" s="163"/>
      <c r="N8" s="163">
        <f>'PMS(Tabe 3)'!N8-'PMS(Tabe 3)'!N9</f>
        <v>0</v>
      </c>
    </row>
    <row r="9" spans="2:15" ht="22.9" customHeight="1" x14ac:dyDescent="0.15"/>
    <row r="10" spans="2:15" x14ac:dyDescent="0.15">
      <c r="B10" s="159" t="s">
        <v>400</v>
      </c>
    </row>
    <row r="12" spans="2:15" ht="17.45" customHeight="1" x14ac:dyDescent="0.15">
      <c r="B12" s="84" t="s">
        <v>74</v>
      </c>
      <c r="D12" s="189" t="s">
        <v>77</v>
      </c>
      <c r="E12" s="189"/>
      <c r="F12" s="189"/>
      <c r="G12" s="189"/>
      <c r="H12" s="189"/>
      <c r="I12" s="189"/>
      <c r="J12" s="155"/>
    </row>
    <row r="13" spans="2:15" ht="30" customHeight="1" x14ac:dyDescent="0.15">
      <c r="C13" s="153"/>
      <c r="D13" s="127" t="s">
        <v>69</v>
      </c>
      <c r="E13" s="127" t="s">
        <v>70</v>
      </c>
      <c r="F13" s="128" t="s">
        <v>71</v>
      </c>
      <c r="G13" s="127" t="s">
        <v>72</v>
      </c>
      <c r="H13" s="127" t="s">
        <v>182</v>
      </c>
      <c r="I13" s="127" t="s">
        <v>182</v>
      </c>
      <c r="J13" s="127" t="s">
        <v>182</v>
      </c>
      <c r="K13" s="127" t="s">
        <v>182</v>
      </c>
      <c r="L13" s="127" t="s">
        <v>182</v>
      </c>
      <c r="M13" s="127" t="s">
        <v>182</v>
      </c>
      <c r="N13" s="127" t="s">
        <v>182</v>
      </c>
      <c r="O13" s="130" t="s">
        <v>76</v>
      </c>
    </row>
    <row r="14" spans="2:15" ht="30" customHeight="1" x14ac:dyDescent="0.15">
      <c r="B14" s="190" t="s">
        <v>75</v>
      </c>
      <c r="C14" s="127" t="s">
        <v>69</v>
      </c>
      <c r="D14" s="119"/>
      <c r="E14" s="119"/>
      <c r="F14" s="119"/>
      <c r="G14" s="119"/>
      <c r="H14" s="119"/>
      <c r="I14" s="119"/>
      <c r="J14" s="119"/>
      <c r="K14" s="119"/>
      <c r="L14" s="119"/>
      <c r="M14" s="119"/>
      <c r="N14" s="119"/>
      <c r="O14" s="119"/>
    </row>
    <row r="15" spans="2:15" x14ac:dyDescent="0.15">
      <c r="B15" s="190"/>
      <c r="C15" s="127" t="s">
        <v>70</v>
      </c>
      <c r="D15" s="119"/>
      <c r="E15" s="119"/>
      <c r="F15" s="119"/>
      <c r="G15" s="119"/>
      <c r="H15" s="119"/>
      <c r="I15" s="119"/>
      <c r="J15" s="119"/>
      <c r="K15" s="119"/>
      <c r="L15" s="119"/>
      <c r="M15" s="119"/>
      <c r="N15" s="119"/>
      <c r="O15" s="119"/>
    </row>
    <row r="16" spans="2:15" x14ac:dyDescent="0.15">
      <c r="B16" s="190"/>
      <c r="C16" s="128" t="s">
        <v>71</v>
      </c>
      <c r="D16" s="119"/>
      <c r="E16" s="119"/>
      <c r="F16" s="119"/>
      <c r="G16" s="119"/>
      <c r="H16" s="119"/>
      <c r="I16" s="119"/>
      <c r="J16" s="119"/>
      <c r="K16" s="119"/>
      <c r="L16" s="119"/>
      <c r="M16" s="119"/>
      <c r="N16" s="119"/>
      <c r="O16" s="119"/>
    </row>
    <row r="17" spans="2:15" x14ac:dyDescent="0.15">
      <c r="B17" s="190"/>
      <c r="C17" s="127" t="s">
        <v>72</v>
      </c>
      <c r="D17" s="119"/>
      <c r="E17" s="119"/>
      <c r="F17" s="119"/>
      <c r="G17" s="119"/>
      <c r="H17" s="119"/>
      <c r="I17" s="119"/>
      <c r="J17" s="119"/>
      <c r="K17" s="119"/>
      <c r="L17" s="119"/>
      <c r="M17" s="119"/>
      <c r="N17" s="119"/>
      <c r="O17" s="119"/>
    </row>
    <row r="18" spans="2:15" x14ac:dyDescent="0.15">
      <c r="B18" s="190"/>
      <c r="C18" s="129" t="s">
        <v>68</v>
      </c>
      <c r="D18" s="119"/>
      <c r="E18" s="119"/>
      <c r="F18" s="119"/>
      <c r="G18" s="119"/>
      <c r="H18" s="119"/>
      <c r="I18" s="119"/>
      <c r="J18" s="119"/>
      <c r="K18" s="119"/>
      <c r="L18" s="119"/>
      <c r="M18" s="119"/>
      <c r="N18" s="119"/>
      <c r="O18" s="119"/>
    </row>
    <row r="19" spans="2:15" x14ac:dyDescent="0.15">
      <c r="B19" s="190"/>
      <c r="C19" s="129" t="s">
        <v>68</v>
      </c>
      <c r="D19" s="119"/>
      <c r="E19" s="119"/>
      <c r="F19" s="119"/>
      <c r="G19" s="119"/>
      <c r="H19" s="119"/>
      <c r="I19" s="119"/>
      <c r="J19" s="119"/>
      <c r="K19" s="119"/>
      <c r="L19" s="119"/>
      <c r="M19" s="119"/>
      <c r="N19" s="119"/>
      <c r="O19" s="119"/>
    </row>
    <row r="20" spans="2:15" x14ac:dyDescent="0.15">
      <c r="B20" s="190"/>
      <c r="C20" s="129" t="s">
        <v>68</v>
      </c>
      <c r="D20" s="119"/>
      <c r="E20" s="119"/>
      <c r="F20" s="119"/>
      <c r="G20" s="119"/>
      <c r="H20" s="119"/>
      <c r="I20" s="119"/>
      <c r="J20" s="119"/>
      <c r="K20" s="119"/>
      <c r="L20" s="119"/>
      <c r="M20" s="119"/>
      <c r="N20" s="119"/>
      <c r="O20" s="119"/>
    </row>
    <row r="21" spans="2:15" x14ac:dyDescent="0.15">
      <c r="B21" s="190"/>
      <c r="C21" s="129" t="s">
        <v>68</v>
      </c>
      <c r="D21" s="119"/>
      <c r="E21" s="119"/>
      <c r="F21" s="119"/>
      <c r="G21" s="119"/>
      <c r="H21" s="119"/>
      <c r="I21" s="119"/>
      <c r="J21" s="119"/>
      <c r="K21" s="119"/>
      <c r="L21" s="119"/>
      <c r="M21" s="119"/>
      <c r="N21" s="119"/>
      <c r="O21" s="119"/>
    </row>
    <row r="22" spans="2:15" x14ac:dyDescent="0.15">
      <c r="B22" s="190"/>
      <c r="C22" s="129" t="s">
        <v>68</v>
      </c>
      <c r="D22" s="119"/>
      <c r="E22" s="119"/>
      <c r="F22" s="119"/>
      <c r="G22" s="119"/>
      <c r="H22" s="119"/>
      <c r="I22" s="119"/>
      <c r="J22" s="119"/>
      <c r="K22" s="119"/>
      <c r="L22" s="119"/>
      <c r="M22" s="119"/>
      <c r="N22" s="119"/>
      <c r="O22" s="119"/>
    </row>
    <row r="23" spans="2:15" x14ac:dyDescent="0.15">
      <c r="B23" s="190"/>
      <c r="C23" s="129" t="s">
        <v>68</v>
      </c>
      <c r="D23" s="119"/>
      <c r="E23" s="119"/>
      <c r="F23" s="119"/>
      <c r="G23" s="119"/>
      <c r="H23" s="119"/>
      <c r="I23" s="119"/>
      <c r="J23" s="119"/>
      <c r="K23" s="119"/>
      <c r="L23" s="119"/>
      <c r="M23" s="119"/>
      <c r="N23" s="119"/>
      <c r="O23" s="119"/>
    </row>
    <row r="24" spans="2:15" x14ac:dyDescent="0.15">
      <c r="B24" s="190"/>
      <c r="C24" s="129" t="s">
        <v>68</v>
      </c>
      <c r="D24" s="119"/>
      <c r="E24" s="119"/>
      <c r="F24" s="119"/>
      <c r="G24" s="119"/>
      <c r="H24" s="119"/>
      <c r="I24" s="119"/>
      <c r="J24" s="119"/>
      <c r="K24" s="119"/>
      <c r="L24" s="119"/>
      <c r="M24" s="119"/>
      <c r="N24" s="119"/>
      <c r="O24" s="119"/>
    </row>
    <row r="25" spans="2:15" x14ac:dyDescent="0.15">
      <c r="B25" s="190"/>
      <c r="C25" s="129" t="s">
        <v>68</v>
      </c>
      <c r="D25" s="119"/>
      <c r="E25" s="119"/>
      <c r="F25" s="119"/>
      <c r="G25" s="119"/>
      <c r="H25" s="119"/>
      <c r="I25" s="119"/>
      <c r="J25" s="119"/>
      <c r="K25" s="119"/>
      <c r="L25" s="119"/>
      <c r="M25" s="119"/>
      <c r="N25" s="119"/>
      <c r="O25" s="119"/>
    </row>
    <row r="26" spans="2:15" x14ac:dyDescent="0.15">
      <c r="B26" s="164"/>
      <c r="C26" s="153"/>
      <c r="H26" s="155"/>
      <c r="I26" s="155"/>
      <c r="J26" s="155"/>
      <c r="K26" s="155"/>
      <c r="L26" s="155"/>
      <c r="M26" s="155"/>
      <c r="N26" s="155"/>
      <c r="O26" s="155"/>
    </row>
    <row r="28" spans="2:15" x14ac:dyDescent="0.15">
      <c r="B28" s="84" t="s">
        <v>78</v>
      </c>
      <c r="D28" s="189" t="s">
        <v>79</v>
      </c>
      <c r="E28" s="189"/>
      <c r="F28" s="189"/>
      <c r="G28" s="189"/>
      <c r="H28" s="189"/>
      <c r="I28" s="189"/>
    </row>
    <row r="29" spans="2:15" x14ac:dyDescent="0.15">
      <c r="C29" s="153"/>
      <c r="D29" s="127" t="s">
        <v>69</v>
      </c>
      <c r="E29" s="127" t="s">
        <v>70</v>
      </c>
      <c r="F29" s="128" t="s">
        <v>71</v>
      </c>
      <c r="G29" s="127" t="s">
        <v>72</v>
      </c>
      <c r="H29" s="127" t="s">
        <v>182</v>
      </c>
      <c r="I29" s="127" t="s">
        <v>182</v>
      </c>
      <c r="J29" s="127" t="s">
        <v>182</v>
      </c>
      <c r="K29" s="127" t="s">
        <v>182</v>
      </c>
      <c r="L29" s="127" t="s">
        <v>182</v>
      </c>
      <c r="M29" s="127" t="s">
        <v>182</v>
      </c>
      <c r="N29" s="127" t="s">
        <v>182</v>
      </c>
      <c r="O29" s="130" t="s">
        <v>76</v>
      </c>
    </row>
    <row r="30" spans="2:15" x14ac:dyDescent="0.15">
      <c r="B30" s="190" t="s">
        <v>77</v>
      </c>
      <c r="C30" s="127" t="s">
        <v>69</v>
      </c>
      <c r="D30" s="119"/>
      <c r="E30" s="119"/>
      <c r="F30" s="119"/>
      <c r="G30" s="119"/>
      <c r="H30" s="119"/>
      <c r="I30" s="119"/>
      <c r="J30" s="119"/>
      <c r="K30" s="119"/>
      <c r="L30" s="119"/>
      <c r="M30" s="119"/>
      <c r="N30" s="119"/>
      <c r="O30" s="119"/>
    </row>
    <row r="31" spans="2:15" x14ac:dyDescent="0.15">
      <c r="B31" s="190"/>
      <c r="C31" s="127" t="s">
        <v>70</v>
      </c>
      <c r="D31" s="119"/>
      <c r="E31" s="119"/>
      <c r="F31" s="119"/>
      <c r="G31" s="119"/>
      <c r="H31" s="119"/>
      <c r="I31" s="119"/>
      <c r="J31" s="119"/>
      <c r="K31" s="119"/>
      <c r="L31" s="119"/>
      <c r="M31" s="119"/>
      <c r="N31" s="119"/>
      <c r="O31" s="119"/>
    </row>
    <row r="32" spans="2:15" x14ac:dyDescent="0.15">
      <c r="B32" s="190"/>
      <c r="C32" s="128" t="s">
        <v>71</v>
      </c>
      <c r="D32" s="119"/>
      <c r="E32" s="119"/>
      <c r="F32" s="119"/>
      <c r="G32" s="119"/>
      <c r="H32" s="119"/>
      <c r="I32" s="119"/>
      <c r="J32" s="119"/>
      <c r="K32" s="119"/>
      <c r="L32" s="119"/>
      <c r="M32" s="119"/>
      <c r="N32" s="119"/>
      <c r="O32" s="119"/>
    </row>
    <row r="33" spans="2:15" x14ac:dyDescent="0.15">
      <c r="B33" s="190"/>
      <c r="C33" s="127" t="s">
        <v>72</v>
      </c>
      <c r="D33" s="119"/>
      <c r="E33" s="119"/>
      <c r="F33" s="119"/>
      <c r="G33" s="119"/>
      <c r="H33" s="119"/>
      <c r="I33" s="119"/>
      <c r="J33" s="119"/>
      <c r="K33" s="119"/>
      <c r="L33" s="119"/>
      <c r="M33" s="119"/>
      <c r="N33" s="119"/>
      <c r="O33" s="119"/>
    </row>
    <row r="34" spans="2:15" x14ac:dyDescent="0.15">
      <c r="B34" s="190"/>
      <c r="C34" s="129" t="s">
        <v>68</v>
      </c>
      <c r="D34" s="119"/>
      <c r="E34" s="119"/>
      <c r="F34" s="119"/>
      <c r="G34" s="119"/>
      <c r="H34" s="119"/>
      <c r="I34" s="119"/>
      <c r="J34" s="119"/>
      <c r="K34" s="119"/>
      <c r="L34" s="119"/>
      <c r="M34" s="119"/>
      <c r="N34" s="119"/>
      <c r="O34" s="119"/>
    </row>
    <row r="35" spans="2:15" x14ac:dyDescent="0.15">
      <c r="B35" s="190"/>
      <c r="C35" s="129" t="s">
        <v>68</v>
      </c>
      <c r="D35" s="119"/>
      <c r="E35" s="119"/>
      <c r="F35" s="119"/>
      <c r="G35" s="119"/>
      <c r="H35" s="119"/>
      <c r="I35" s="119"/>
      <c r="J35" s="119"/>
      <c r="K35" s="119"/>
      <c r="L35" s="119"/>
      <c r="M35" s="119"/>
      <c r="N35" s="119"/>
      <c r="O35" s="119"/>
    </row>
    <row r="36" spans="2:15" x14ac:dyDescent="0.15">
      <c r="B36" s="190"/>
      <c r="C36" s="129" t="s">
        <v>68</v>
      </c>
      <c r="D36" s="119"/>
      <c r="E36" s="119"/>
      <c r="F36" s="119"/>
      <c r="G36" s="119"/>
      <c r="H36" s="119"/>
      <c r="I36" s="119"/>
      <c r="J36" s="119"/>
      <c r="K36" s="119"/>
      <c r="L36" s="119"/>
      <c r="M36" s="119"/>
      <c r="N36" s="119"/>
      <c r="O36" s="119"/>
    </row>
    <row r="37" spans="2:15" x14ac:dyDescent="0.15">
      <c r="B37" s="190"/>
      <c r="C37" s="129" t="s">
        <v>68</v>
      </c>
      <c r="D37" s="119"/>
      <c r="E37" s="119"/>
      <c r="F37" s="119"/>
      <c r="G37" s="119"/>
      <c r="H37" s="119"/>
      <c r="I37" s="119"/>
      <c r="J37" s="119"/>
      <c r="K37" s="119"/>
      <c r="L37" s="119"/>
      <c r="M37" s="119"/>
      <c r="N37" s="119"/>
      <c r="O37" s="119"/>
    </row>
    <row r="38" spans="2:15" x14ac:dyDescent="0.15">
      <c r="B38" s="190"/>
      <c r="C38" s="129" t="s">
        <v>68</v>
      </c>
      <c r="D38" s="119"/>
      <c r="E38" s="119"/>
      <c r="F38" s="119"/>
      <c r="G38" s="119"/>
      <c r="H38" s="119"/>
      <c r="I38" s="119"/>
      <c r="J38" s="119"/>
      <c r="K38" s="119"/>
      <c r="L38" s="119"/>
      <c r="M38" s="119"/>
      <c r="N38" s="119"/>
      <c r="O38" s="119"/>
    </row>
    <row r="39" spans="2:15" x14ac:dyDescent="0.15">
      <c r="B39" s="190"/>
      <c r="C39" s="129" t="s">
        <v>68</v>
      </c>
      <c r="D39" s="119"/>
      <c r="E39" s="119"/>
      <c r="F39" s="119"/>
      <c r="G39" s="119"/>
      <c r="H39" s="119"/>
      <c r="I39" s="119"/>
      <c r="J39" s="119"/>
      <c r="K39" s="119"/>
      <c r="L39" s="119"/>
      <c r="M39" s="119"/>
      <c r="N39" s="119"/>
      <c r="O39" s="119"/>
    </row>
    <row r="40" spans="2:15" x14ac:dyDescent="0.15">
      <c r="B40" s="190"/>
      <c r="C40" s="129" t="s">
        <v>68</v>
      </c>
      <c r="D40" s="119"/>
      <c r="E40" s="119"/>
      <c r="F40" s="119"/>
      <c r="G40" s="119"/>
      <c r="H40" s="119"/>
      <c r="I40" s="119"/>
      <c r="J40" s="119"/>
      <c r="K40" s="119"/>
      <c r="L40" s="119"/>
      <c r="M40" s="119"/>
      <c r="N40" s="119"/>
      <c r="O40" s="119"/>
    </row>
    <row r="41" spans="2:15" x14ac:dyDescent="0.15">
      <c r="B41" s="190"/>
      <c r="C41" s="129" t="s">
        <v>68</v>
      </c>
      <c r="D41" s="119"/>
      <c r="E41" s="119"/>
      <c r="F41" s="119"/>
      <c r="G41" s="119"/>
      <c r="H41" s="119"/>
      <c r="I41" s="119"/>
      <c r="J41" s="119"/>
      <c r="K41" s="119"/>
      <c r="L41" s="119"/>
      <c r="M41" s="119"/>
      <c r="N41" s="119"/>
      <c r="O41" s="119"/>
    </row>
    <row r="42" spans="2:15" x14ac:dyDescent="0.15">
      <c r="B42" s="164"/>
      <c r="C42" s="153"/>
      <c r="H42" s="155"/>
      <c r="I42" s="155"/>
      <c r="J42" s="155"/>
      <c r="K42" s="155"/>
      <c r="L42" s="155"/>
      <c r="M42" s="155"/>
      <c r="N42" s="155"/>
      <c r="O42" s="155"/>
    </row>
    <row r="44" spans="2:15" x14ac:dyDescent="0.15">
      <c r="B44" s="84" t="s">
        <v>127</v>
      </c>
      <c r="D44" s="189" t="s">
        <v>212</v>
      </c>
      <c r="E44" s="189"/>
      <c r="F44" s="189"/>
      <c r="G44" s="189"/>
      <c r="H44" s="189"/>
      <c r="I44" s="189"/>
    </row>
    <row r="45" spans="2:15" x14ac:dyDescent="0.15">
      <c r="C45" s="153"/>
      <c r="D45" s="127" t="s">
        <v>69</v>
      </c>
      <c r="E45" s="127" t="s">
        <v>70</v>
      </c>
      <c r="F45" s="128" t="s">
        <v>71</v>
      </c>
      <c r="G45" s="127" t="s">
        <v>72</v>
      </c>
      <c r="H45" s="127" t="s">
        <v>182</v>
      </c>
      <c r="I45" s="127" t="s">
        <v>182</v>
      </c>
      <c r="J45" s="127" t="s">
        <v>182</v>
      </c>
      <c r="K45" s="127" t="s">
        <v>182</v>
      </c>
      <c r="L45" s="127" t="s">
        <v>182</v>
      </c>
      <c r="M45" s="127" t="s">
        <v>182</v>
      </c>
      <c r="N45" s="127" t="s">
        <v>182</v>
      </c>
      <c r="O45" s="130" t="s">
        <v>76</v>
      </c>
    </row>
    <row r="46" spans="2:15" x14ac:dyDescent="0.15">
      <c r="B46" s="190" t="s">
        <v>79</v>
      </c>
      <c r="C46" s="127" t="s">
        <v>69</v>
      </c>
      <c r="D46" s="119"/>
      <c r="E46" s="119"/>
      <c r="F46" s="119"/>
      <c r="G46" s="119"/>
      <c r="H46" s="119"/>
      <c r="I46" s="119"/>
      <c r="J46" s="119"/>
      <c r="K46" s="119"/>
      <c r="L46" s="119"/>
      <c r="M46" s="119"/>
      <c r="N46" s="119"/>
      <c r="O46" s="119"/>
    </row>
    <row r="47" spans="2:15" x14ac:dyDescent="0.15">
      <c r="B47" s="190"/>
      <c r="C47" s="127" t="s">
        <v>70</v>
      </c>
      <c r="D47" s="119"/>
      <c r="E47" s="119"/>
      <c r="F47" s="119"/>
      <c r="G47" s="119"/>
      <c r="H47" s="119"/>
      <c r="I47" s="119"/>
      <c r="J47" s="119"/>
      <c r="K47" s="119"/>
      <c r="L47" s="119"/>
      <c r="M47" s="119"/>
      <c r="N47" s="119"/>
      <c r="O47" s="119"/>
    </row>
    <row r="48" spans="2:15" x14ac:dyDescent="0.15">
      <c r="B48" s="190"/>
      <c r="C48" s="128" t="s">
        <v>71</v>
      </c>
      <c r="D48" s="119"/>
      <c r="E48" s="119"/>
      <c r="F48" s="119"/>
      <c r="G48" s="119"/>
      <c r="H48" s="119"/>
      <c r="I48" s="119"/>
      <c r="J48" s="119"/>
      <c r="K48" s="119"/>
      <c r="L48" s="119"/>
      <c r="M48" s="119"/>
      <c r="N48" s="119"/>
      <c r="O48" s="119"/>
    </row>
    <row r="49" spans="2:15" x14ac:dyDescent="0.15">
      <c r="B49" s="190"/>
      <c r="C49" s="127" t="s">
        <v>72</v>
      </c>
      <c r="D49" s="119"/>
      <c r="E49" s="119"/>
      <c r="F49" s="119"/>
      <c r="G49" s="119"/>
      <c r="H49" s="119"/>
      <c r="I49" s="119"/>
      <c r="J49" s="119"/>
      <c r="K49" s="119"/>
      <c r="L49" s="119"/>
      <c r="M49" s="119"/>
      <c r="N49" s="119"/>
      <c r="O49" s="119"/>
    </row>
    <row r="50" spans="2:15" x14ac:dyDescent="0.15">
      <c r="B50" s="190"/>
      <c r="C50" s="129" t="s">
        <v>68</v>
      </c>
      <c r="D50" s="119"/>
      <c r="E50" s="119"/>
      <c r="F50" s="119"/>
      <c r="G50" s="119"/>
      <c r="H50" s="119"/>
      <c r="I50" s="119"/>
      <c r="J50" s="119"/>
      <c r="K50" s="119"/>
      <c r="L50" s="119"/>
      <c r="M50" s="119"/>
      <c r="N50" s="119"/>
      <c r="O50" s="119"/>
    </row>
    <row r="51" spans="2:15" x14ac:dyDescent="0.15">
      <c r="B51" s="190"/>
      <c r="C51" s="129" t="s">
        <v>68</v>
      </c>
      <c r="D51" s="119"/>
      <c r="E51" s="119"/>
      <c r="F51" s="119"/>
      <c r="G51" s="119"/>
      <c r="H51" s="119"/>
      <c r="I51" s="119"/>
      <c r="J51" s="119"/>
      <c r="K51" s="119"/>
      <c r="L51" s="119"/>
      <c r="M51" s="119"/>
      <c r="N51" s="119"/>
      <c r="O51" s="119"/>
    </row>
    <row r="52" spans="2:15" x14ac:dyDescent="0.15">
      <c r="B52" s="190"/>
      <c r="C52" s="129" t="s">
        <v>68</v>
      </c>
      <c r="D52" s="119"/>
      <c r="E52" s="119"/>
      <c r="F52" s="119"/>
      <c r="G52" s="119"/>
      <c r="H52" s="119"/>
      <c r="I52" s="119"/>
      <c r="J52" s="119"/>
      <c r="K52" s="119"/>
      <c r="L52" s="119"/>
      <c r="M52" s="119"/>
      <c r="N52" s="119"/>
      <c r="O52" s="119"/>
    </row>
    <row r="53" spans="2:15" x14ac:dyDescent="0.15">
      <c r="B53" s="190"/>
      <c r="C53" s="129" t="s">
        <v>68</v>
      </c>
      <c r="D53" s="119"/>
      <c r="E53" s="119"/>
      <c r="F53" s="119"/>
      <c r="G53" s="119"/>
      <c r="H53" s="119"/>
      <c r="I53" s="119"/>
      <c r="J53" s="119"/>
      <c r="K53" s="119"/>
      <c r="L53" s="119"/>
      <c r="M53" s="119"/>
      <c r="N53" s="119"/>
      <c r="O53" s="119"/>
    </row>
    <row r="54" spans="2:15" x14ac:dyDescent="0.15">
      <c r="B54" s="190"/>
      <c r="C54" s="129" t="s">
        <v>68</v>
      </c>
      <c r="D54" s="119"/>
      <c r="E54" s="119"/>
      <c r="F54" s="119"/>
      <c r="G54" s="119"/>
      <c r="H54" s="119"/>
      <c r="I54" s="119"/>
      <c r="J54" s="119"/>
      <c r="K54" s="119"/>
      <c r="L54" s="119"/>
      <c r="M54" s="119"/>
      <c r="N54" s="119"/>
      <c r="O54" s="119"/>
    </row>
    <row r="55" spans="2:15" x14ac:dyDescent="0.15">
      <c r="B55" s="190"/>
      <c r="C55" s="129" t="s">
        <v>68</v>
      </c>
      <c r="D55" s="119"/>
      <c r="E55" s="119"/>
      <c r="F55" s="119"/>
      <c r="G55" s="119"/>
      <c r="H55" s="119"/>
      <c r="I55" s="119"/>
      <c r="J55" s="119"/>
      <c r="K55" s="119"/>
      <c r="L55" s="119"/>
      <c r="M55" s="119"/>
      <c r="N55" s="119"/>
      <c r="O55" s="119"/>
    </row>
    <row r="56" spans="2:15" x14ac:dyDescent="0.15">
      <c r="B56" s="190"/>
      <c r="C56" s="129" t="s">
        <v>68</v>
      </c>
      <c r="D56" s="119"/>
      <c r="E56" s="119"/>
      <c r="F56" s="119"/>
      <c r="G56" s="119"/>
      <c r="H56" s="119"/>
      <c r="I56" s="119"/>
      <c r="J56" s="119"/>
      <c r="K56" s="119"/>
      <c r="L56" s="119"/>
      <c r="M56" s="119"/>
      <c r="N56" s="119"/>
      <c r="O56" s="119"/>
    </row>
    <row r="57" spans="2:15" x14ac:dyDescent="0.15">
      <c r="B57" s="190"/>
      <c r="C57" s="129" t="s">
        <v>68</v>
      </c>
      <c r="D57" s="119"/>
      <c r="E57" s="119"/>
      <c r="F57" s="119"/>
      <c r="G57" s="119"/>
      <c r="H57" s="119"/>
      <c r="I57" s="119"/>
      <c r="J57" s="119"/>
      <c r="K57" s="119"/>
      <c r="L57" s="119"/>
      <c r="M57" s="119"/>
      <c r="N57" s="119"/>
      <c r="O57" s="119"/>
    </row>
    <row r="60" spans="2:15" x14ac:dyDescent="0.15">
      <c r="B60" s="84" t="s">
        <v>128</v>
      </c>
      <c r="D60" s="189" t="s">
        <v>214</v>
      </c>
      <c r="E60" s="189"/>
      <c r="F60" s="189"/>
      <c r="G60" s="189"/>
      <c r="H60" s="189"/>
      <c r="I60" s="189"/>
    </row>
    <row r="61" spans="2:15" x14ac:dyDescent="0.15">
      <c r="C61" s="153"/>
      <c r="D61" s="127" t="s">
        <v>69</v>
      </c>
      <c r="E61" s="127" t="s">
        <v>70</v>
      </c>
      <c r="F61" s="128" t="s">
        <v>71</v>
      </c>
      <c r="G61" s="127" t="s">
        <v>72</v>
      </c>
      <c r="H61" s="127" t="s">
        <v>68</v>
      </c>
      <c r="I61" s="127" t="s">
        <v>68</v>
      </c>
      <c r="J61" s="127" t="s">
        <v>68</v>
      </c>
      <c r="K61" s="127" t="s">
        <v>68</v>
      </c>
      <c r="L61" s="127" t="s">
        <v>68</v>
      </c>
      <c r="M61" s="127" t="s">
        <v>68</v>
      </c>
      <c r="N61" s="127" t="s">
        <v>68</v>
      </c>
      <c r="O61" s="130" t="s">
        <v>76</v>
      </c>
    </row>
    <row r="62" spans="2:15" x14ac:dyDescent="0.15">
      <c r="B62" s="190" t="s">
        <v>212</v>
      </c>
      <c r="C62" s="127" t="s">
        <v>69</v>
      </c>
      <c r="D62" s="119"/>
      <c r="E62" s="119"/>
      <c r="F62" s="119"/>
      <c r="G62" s="119"/>
      <c r="H62" s="119"/>
      <c r="I62" s="119"/>
      <c r="J62" s="119"/>
      <c r="K62" s="119"/>
      <c r="L62" s="119"/>
      <c r="M62" s="119"/>
      <c r="N62" s="119"/>
      <c r="O62" s="119"/>
    </row>
    <row r="63" spans="2:15" x14ac:dyDescent="0.15">
      <c r="B63" s="190"/>
      <c r="C63" s="127" t="s">
        <v>70</v>
      </c>
      <c r="D63" s="119"/>
      <c r="E63" s="119"/>
      <c r="F63" s="119"/>
      <c r="G63" s="119"/>
      <c r="H63" s="119"/>
      <c r="I63" s="119"/>
      <c r="J63" s="119"/>
      <c r="K63" s="119"/>
      <c r="L63" s="119"/>
      <c r="M63" s="119"/>
      <c r="N63" s="119"/>
      <c r="O63" s="119"/>
    </row>
    <row r="64" spans="2:15" x14ac:dyDescent="0.15">
      <c r="B64" s="190"/>
      <c r="C64" s="128" t="s">
        <v>71</v>
      </c>
      <c r="D64" s="119"/>
      <c r="E64" s="119"/>
      <c r="F64" s="119"/>
      <c r="G64" s="119"/>
      <c r="H64" s="119"/>
      <c r="I64" s="119"/>
      <c r="J64" s="119"/>
      <c r="K64" s="119"/>
      <c r="L64" s="119"/>
      <c r="M64" s="119"/>
      <c r="N64" s="119"/>
      <c r="O64" s="119"/>
    </row>
    <row r="65" spans="2:15" x14ac:dyDescent="0.15">
      <c r="B65" s="190"/>
      <c r="C65" s="127" t="s">
        <v>72</v>
      </c>
      <c r="D65" s="119"/>
      <c r="E65" s="119"/>
      <c r="F65" s="119"/>
      <c r="G65" s="119"/>
      <c r="H65" s="119"/>
      <c r="I65" s="119"/>
      <c r="J65" s="119"/>
      <c r="K65" s="119"/>
      <c r="L65" s="119"/>
      <c r="M65" s="119"/>
      <c r="N65" s="119"/>
      <c r="O65" s="119"/>
    </row>
    <row r="66" spans="2:15" x14ac:dyDescent="0.15">
      <c r="B66" s="190"/>
      <c r="C66" s="129" t="s">
        <v>68</v>
      </c>
      <c r="D66" s="119"/>
      <c r="E66" s="119"/>
      <c r="F66" s="119"/>
      <c r="G66" s="119"/>
      <c r="H66" s="119"/>
      <c r="I66" s="119"/>
      <c r="J66" s="119"/>
      <c r="K66" s="119"/>
      <c r="L66" s="119"/>
      <c r="M66" s="119"/>
      <c r="N66" s="119"/>
      <c r="O66" s="119"/>
    </row>
    <row r="67" spans="2:15" x14ac:dyDescent="0.15">
      <c r="B67" s="190"/>
      <c r="C67" s="129" t="s">
        <v>68</v>
      </c>
      <c r="D67" s="119"/>
      <c r="E67" s="119"/>
      <c r="F67" s="119"/>
      <c r="G67" s="119"/>
      <c r="H67" s="119"/>
      <c r="I67" s="119"/>
      <c r="J67" s="119"/>
      <c r="K67" s="119"/>
      <c r="L67" s="119"/>
      <c r="M67" s="119"/>
      <c r="N67" s="119"/>
      <c r="O67" s="119"/>
    </row>
    <row r="68" spans="2:15" x14ac:dyDescent="0.15">
      <c r="B68" s="190"/>
      <c r="C68" s="129" t="s">
        <v>68</v>
      </c>
      <c r="D68" s="119"/>
      <c r="E68" s="119"/>
      <c r="F68" s="119"/>
      <c r="G68" s="119"/>
      <c r="H68" s="119"/>
      <c r="I68" s="119"/>
      <c r="J68" s="119"/>
      <c r="K68" s="119"/>
      <c r="L68" s="119"/>
      <c r="M68" s="119"/>
      <c r="N68" s="119"/>
      <c r="O68" s="119"/>
    </row>
    <row r="69" spans="2:15" x14ac:dyDescent="0.15">
      <c r="B69" s="190"/>
      <c r="C69" s="129" t="s">
        <v>68</v>
      </c>
      <c r="D69" s="119"/>
      <c r="E69" s="119"/>
      <c r="F69" s="119"/>
      <c r="G69" s="119"/>
      <c r="H69" s="119"/>
      <c r="I69" s="119"/>
      <c r="J69" s="119"/>
      <c r="K69" s="119"/>
      <c r="L69" s="119"/>
      <c r="M69" s="119"/>
      <c r="N69" s="119"/>
      <c r="O69" s="119"/>
    </row>
    <row r="70" spans="2:15" x14ac:dyDescent="0.15">
      <c r="B70" s="190"/>
      <c r="C70" s="129" t="s">
        <v>68</v>
      </c>
      <c r="D70" s="119"/>
      <c r="E70" s="119"/>
      <c r="F70" s="119"/>
      <c r="G70" s="119"/>
      <c r="H70" s="119"/>
      <c r="I70" s="119"/>
      <c r="J70" s="119"/>
      <c r="K70" s="119"/>
      <c r="L70" s="119"/>
      <c r="M70" s="119"/>
      <c r="N70" s="119"/>
      <c r="O70" s="119"/>
    </row>
    <row r="71" spans="2:15" x14ac:dyDescent="0.15">
      <c r="B71" s="190"/>
      <c r="C71" s="129" t="s">
        <v>68</v>
      </c>
      <c r="D71" s="119"/>
      <c r="E71" s="119"/>
      <c r="F71" s="119"/>
      <c r="G71" s="119"/>
      <c r="H71" s="119"/>
      <c r="I71" s="119"/>
      <c r="J71" s="119"/>
      <c r="K71" s="119"/>
      <c r="L71" s="119"/>
      <c r="M71" s="119"/>
      <c r="N71" s="119"/>
      <c r="O71" s="119"/>
    </row>
    <row r="72" spans="2:15" x14ac:dyDescent="0.15">
      <c r="B72" s="190"/>
      <c r="C72" s="129" t="s">
        <v>68</v>
      </c>
      <c r="D72" s="119"/>
      <c r="E72" s="119"/>
      <c r="F72" s="119"/>
      <c r="G72" s="119"/>
      <c r="H72" s="119"/>
      <c r="I72" s="119"/>
      <c r="J72" s="119"/>
      <c r="K72" s="119"/>
      <c r="L72" s="119"/>
      <c r="M72" s="119"/>
      <c r="N72" s="119"/>
      <c r="O72" s="119"/>
    </row>
    <row r="73" spans="2:15" x14ac:dyDescent="0.15">
      <c r="B73" s="190"/>
      <c r="C73" s="129" t="s">
        <v>68</v>
      </c>
      <c r="D73" s="119"/>
      <c r="E73" s="119"/>
      <c r="F73" s="119"/>
      <c r="G73" s="119"/>
      <c r="H73" s="119"/>
      <c r="I73" s="119"/>
      <c r="J73" s="119"/>
      <c r="K73" s="119"/>
      <c r="L73" s="119"/>
      <c r="M73" s="119"/>
      <c r="N73" s="119"/>
      <c r="O73" s="119"/>
    </row>
    <row r="76" spans="2:15" x14ac:dyDescent="0.15">
      <c r="B76" s="84" t="s">
        <v>128</v>
      </c>
      <c r="D76" s="189" t="s">
        <v>214</v>
      </c>
      <c r="E76" s="189"/>
      <c r="F76" s="189"/>
      <c r="G76" s="189"/>
      <c r="H76" s="189"/>
      <c r="I76" s="189"/>
    </row>
    <row r="77" spans="2:15" x14ac:dyDescent="0.15">
      <c r="C77" s="153"/>
      <c r="D77" s="127" t="s">
        <v>69</v>
      </c>
      <c r="E77" s="127" t="s">
        <v>70</v>
      </c>
      <c r="F77" s="128" t="s">
        <v>71</v>
      </c>
      <c r="G77" s="127" t="s">
        <v>72</v>
      </c>
      <c r="H77" s="127" t="s">
        <v>68</v>
      </c>
      <c r="I77" s="127" t="s">
        <v>68</v>
      </c>
      <c r="J77" s="127" t="s">
        <v>68</v>
      </c>
      <c r="K77" s="127" t="s">
        <v>68</v>
      </c>
      <c r="L77" s="127" t="s">
        <v>68</v>
      </c>
      <c r="M77" s="127" t="s">
        <v>68</v>
      </c>
      <c r="N77" s="127" t="s">
        <v>68</v>
      </c>
      <c r="O77" s="130" t="s">
        <v>76</v>
      </c>
    </row>
    <row r="78" spans="2:15" x14ac:dyDescent="0.15">
      <c r="B78" s="190" t="s">
        <v>212</v>
      </c>
      <c r="C78" s="127" t="s">
        <v>69</v>
      </c>
      <c r="D78" s="119"/>
      <c r="E78" s="119"/>
      <c r="F78" s="119"/>
      <c r="G78" s="119"/>
      <c r="H78" s="119"/>
      <c r="I78" s="119"/>
      <c r="J78" s="119"/>
      <c r="K78" s="119"/>
      <c r="L78" s="119"/>
      <c r="M78" s="119"/>
      <c r="N78" s="119"/>
      <c r="O78" s="119"/>
    </row>
    <row r="79" spans="2:15" x14ac:dyDescent="0.15">
      <c r="B79" s="190"/>
      <c r="C79" s="127" t="s">
        <v>70</v>
      </c>
      <c r="D79" s="119"/>
      <c r="E79" s="119"/>
      <c r="F79" s="119"/>
      <c r="G79" s="119"/>
      <c r="H79" s="119"/>
      <c r="I79" s="119"/>
      <c r="J79" s="119"/>
      <c r="K79" s="119"/>
      <c r="L79" s="119"/>
      <c r="M79" s="119"/>
      <c r="N79" s="119"/>
      <c r="O79" s="119"/>
    </row>
    <row r="80" spans="2:15" x14ac:dyDescent="0.15">
      <c r="B80" s="190"/>
      <c r="C80" s="128" t="s">
        <v>71</v>
      </c>
      <c r="D80" s="119"/>
      <c r="E80" s="119"/>
      <c r="F80" s="119"/>
      <c r="G80" s="119"/>
      <c r="H80" s="119"/>
      <c r="I80" s="119"/>
      <c r="J80" s="119"/>
      <c r="K80" s="119"/>
      <c r="L80" s="119"/>
      <c r="M80" s="119"/>
      <c r="N80" s="119"/>
      <c r="O80" s="119"/>
    </row>
    <row r="81" spans="2:15" x14ac:dyDescent="0.15">
      <c r="B81" s="190"/>
      <c r="C81" s="127" t="s">
        <v>72</v>
      </c>
      <c r="D81" s="119"/>
      <c r="E81" s="119"/>
      <c r="F81" s="119"/>
      <c r="G81" s="119"/>
      <c r="H81" s="119"/>
      <c r="I81" s="119"/>
      <c r="J81" s="119"/>
      <c r="K81" s="119"/>
      <c r="L81" s="119"/>
      <c r="M81" s="119"/>
      <c r="N81" s="119"/>
      <c r="O81" s="119"/>
    </row>
    <row r="82" spans="2:15" x14ac:dyDescent="0.15">
      <c r="B82" s="190"/>
      <c r="C82" s="129" t="s">
        <v>68</v>
      </c>
      <c r="D82" s="119"/>
      <c r="E82" s="119"/>
      <c r="F82" s="119"/>
      <c r="G82" s="119"/>
      <c r="H82" s="119"/>
      <c r="I82" s="119"/>
      <c r="J82" s="119"/>
      <c r="K82" s="119"/>
      <c r="L82" s="119"/>
      <c r="M82" s="119"/>
      <c r="N82" s="119"/>
      <c r="O82" s="119"/>
    </row>
    <row r="83" spans="2:15" x14ac:dyDescent="0.15">
      <c r="B83" s="190"/>
      <c r="C83" s="129" t="s">
        <v>68</v>
      </c>
      <c r="D83" s="119"/>
      <c r="E83" s="119"/>
      <c r="F83" s="119"/>
      <c r="G83" s="119"/>
      <c r="H83" s="119"/>
      <c r="I83" s="119"/>
      <c r="J83" s="119"/>
      <c r="K83" s="119"/>
      <c r="L83" s="119"/>
      <c r="M83" s="119"/>
      <c r="N83" s="119"/>
      <c r="O83" s="119"/>
    </row>
    <row r="84" spans="2:15" x14ac:dyDescent="0.15">
      <c r="B84" s="190"/>
      <c r="C84" s="129" t="s">
        <v>68</v>
      </c>
      <c r="D84" s="119"/>
      <c r="E84" s="119"/>
      <c r="F84" s="119"/>
      <c r="G84" s="119"/>
      <c r="H84" s="119"/>
      <c r="I84" s="119"/>
      <c r="J84" s="119"/>
      <c r="K84" s="119"/>
      <c r="L84" s="119"/>
      <c r="M84" s="119"/>
      <c r="N84" s="119"/>
      <c r="O84" s="119"/>
    </row>
    <row r="85" spans="2:15" x14ac:dyDescent="0.15">
      <c r="B85" s="190"/>
      <c r="C85" s="129" t="s">
        <v>68</v>
      </c>
      <c r="D85" s="119"/>
      <c r="E85" s="119"/>
      <c r="F85" s="119"/>
      <c r="G85" s="119"/>
      <c r="H85" s="119"/>
      <c r="I85" s="119"/>
      <c r="J85" s="119"/>
      <c r="K85" s="119"/>
      <c r="L85" s="119"/>
      <c r="M85" s="119"/>
      <c r="N85" s="119"/>
      <c r="O85" s="119"/>
    </row>
    <row r="86" spans="2:15" x14ac:dyDescent="0.15">
      <c r="B86" s="190"/>
      <c r="C86" s="129" t="s">
        <v>68</v>
      </c>
      <c r="D86" s="119"/>
      <c r="E86" s="119"/>
      <c r="F86" s="119"/>
      <c r="G86" s="119"/>
      <c r="H86" s="119"/>
      <c r="I86" s="119"/>
      <c r="J86" s="119"/>
      <c r="K86" s="119"/>
      <c r="L86" s="119"/>
      <c r="M86" s="119"/>
      <c r="N86" s="119"/>
      <c r="O86" s="119"/>
    </row>
    <row r="87" spans="2:15" x14ac:dyDescent="0.15">
      <c r="B87" s="190"/>
      <c r="C87" s="129" t="s">
        <v>68</v>
      </c>
      <c r="D87" s="119"/>
      <c r="E87" s="119"/>
      <c r="F87" s="119"/>
      <c r="G87" s="119"/>
      <c r="H87" s="119"/>
      <c r="I87" s="119"/>
      <c r="J87" s="119"/>
      <c r="K87" s="119"/>
      <c r="L87" s="119"/>
      <c r="M87" s="119"/>
      <c r="N87" s="119"/>
      <c r="O87" s="119"/>
    </row>
    <row r="88" spans="2:15" x14ac:dyDescent="0.15">
      <c r="B88" s="190"/>
      <c r="C88" s="129" t="s">
        <v>68</v>
      </c>
      <c r="D88" s="119"/>
      <c r="E88" s="119"/>
      <c r="F88" s="119"/>
      <c r="G88" s="119"/>
      <c r="H88" s="119"/>
      <c r="I88" s="119"/>
      <c r="J88" s="119"/>
      <c r="K88" s="119"/>
      <c r="L88" s="119"/>
      <c r="M88" s="119"/>
      <c r="N88" s="119"/>
      <c r="O88" s="119"/>
    </row>
    <row r="89" spans="2:15" x14ac:dyDescent="0.15">
      <c r="B89" s="190"/>
      <c r="C89" s="129" t="s">
        <v>68</v>
      </c>
      <c r="D89" s="119"/>
      <c r="E89" s="119"/>
      <c r="F89" s="119"/>
      <c r="G89" s="119"/>
      <c r="H89" s="119"/>
      <c r="I89" s="119"/>
      <c r="J89" s="119"/>
      <c r="K89" s="119"/>
      <c r="L89" s="119"/>
      <c r="M89" s="119"/>
      <c r="N89" s="119"/>
      <c r="O89" s="119"/>
    </row>
  </sheetData>
  <mergeCells count="10">
    <mergeCell ref="D12:I12"/>
    <mergeCell ref="B14:B25"/>
    <mergeCell ref="D28:I28"/>
    <mergeCell ref="B30:B41"/>
    <mergeCell ref="D44:I44"/>
    <mergeCell ref="D60:I60"/>
    <mergeCell ref="B62:B73"/>
    <mergeCell ref="D76:I76"/>
    <mergeCell ref="B78:B89"/>
    <mergeCell ref="B46:B57"/>
  </mergeCells>
  <phoneticPr fontId="2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A639-380D-41E1-AC7D-8FDB0B33F426}">
  <sheetPr>
    <tabColor theme="3" tint="0.39997558519241921"/>
  </sheetPr>
  <dimension ref="B2:N27"/>
  <sheetViews>
    <sheetView workbookViewId="0"/>
  </sheetViews>
  <sheetFormatPr defaultColWidth="8.875" defaultRowHeight="14.25" x14ac:dyDescent="0.15"/>
  <cols>
    <col min="1" max="1" width="8.875" style="6"/>
    <col min="2" max="2" width="15.5" style="6" customWidth="1"/>
    <col min="3" max="5" width="11.5" style="155" customWidth="1"/>
    <col min="6" max="7" width="8.625" style="155" customWidth="1"/>
    <col min="8" max="8" width="8.625" style="6" customWidth="1"/>
    <col min="9" max="11" width="10.375" style="6" customWidth="1"/>
    <col min="12" max="14" width="7.875" style="6" customWidth="1"/>
    <col min="15" max="16384" width="8.875" style="6"/>
  </cols>
  <sheetData>
    <row r="2" spans="2:14" ht="15" x14ac:dyDescent="0.15">
      <c r="B2" s="95" t="s">
        <v>262</v>
      </c>
    </row>
    <row r="3" spans="2:14" x14ac:dyDescent="0.15">
      <c r="C3" s="6"/>
      <c r="D3" s="6"/>
      <c r="E3" s="6"/>
      <c r="F3" s="6"/>
      <c r="G3" s="6"/>
    </row>
    <row r="4" spans="2:14" ht="30" x14ac:dyDescent="0.15">
      <c r="B4" s="87" t="s">
        <v>125</v>
      </c>
      <c r="C4" s="98" t="s">
        <v>271</v>
      </c>
      <c r="D4" s="99"/>
      <c r="E4" s="100"/>
      <c r="F4" s="98" t="s">
        <v>122</v>
      </c>
      <c r="G4" s="99"/>
      <c r="H4" s="101"/>
      <c r="I4" s="102" t="s">
        <v>272</v>
      </c>
      <c r="J4" s="103"/>
      <c r="K4" s="101"/>
    </row>
    <row r="5" spans="2:14" ht="15" x14ac:dyDescent="0.15">
      <c r="B5" s="87" t="s">
        <v>124</v>
      </c>
      <c r="C5" s="87" t="s">
        <v>271</v>
      </c>
      <c r="D5" s="87" t="s">
        <v>122</v>
      </c>
      <c r="E5" s="88" t="s">
        <v>273</v>
      </c>
      <c r="F5" s="87" t="s">
        <v>271</v>
      </c>
      <c r="G5" s="87" t="s">
        <v>68</v>
      </c>
      <c r="H5" s="88" t="s">
        <v>273</v>
      </c>
      <c r="I5" s="87" t="s">
        <v>271</v>
      </c>
      <c r="J5" s="87" t="s">
        <v>68</v>
      </c>
      <c r="K5" s="88" t="s">
        <v>273</v>
      </c>
    </row>
    <row r="6" spans="2:14" ht="18.600000000000001" customHeight="1" x14ac:dyDescent="0.15">
      <c r="B6" s="97" t="s">
        <v>74</v>
      </c>
      <c r="C6" s="91"/>
      <c r="D6" s="91"/>
      <c r="E6" s="91"/>
      <c r="F6" s="91"/>
      <c r="G6" s="91"/>
      <c r="H6" s="93"/>
      <c r="I6" s="93"/>
      <c r="J6" s="93"/>
      <c r="K6" s="93"/>
    </row>
    <row r="7" spans="2:14" ht="18.600000000000001" customHeight="1" x14ac:dyDescent="0.15">
      <c r="B7" s="97" t="s">
        <v>78</v>
      </c>
      <c r="C7" s="91"/>
      <c r="D7" s="91"/>
      <c r="E7" s="91"/>
      <c r="F7" s="91"/>
      <c r="G7" s="91"/>
      <c r="H7" s="93"/>
      <c r="I7" s="93"/>
      <c r="J7" s="93"/>
      <c r="K7" s="93"/>
    </row>
    <row r="8" spans="2:14" ht="18.600000000000001" customHeight="1" x14ac:dyDescent="0.15">
      <c r="B8" s="97" t="s">
        <v>127</v>
      </c>
      <c r="C8" s="91"/>
      <c r="D8" s="91"/>
      <c r="E8" s="91"/>
      <c r="F8" s="91"/>
      <c r="G8" s="91"/>
      <c r="H8" s="93"/>
      <c r="I8" s="93"/>
      <c r="J8" s="93"/>
      <c r="K8" s="93"/>
    </row>
    <row r="9" spans="2:14" ht="18.600000000000001" customHeight="1" x14ac:dyDescent="0.15">
      <c r="B9" s="97" t="s">
        <v>128</v>
      </c>
      <c r="C9" s="91"/>
      <c r="D9" s="91"/>
      <c r="E9" s="91"/>
      <c r="F9" s="91"/>
      <c r="G9" s="91"/>
      <c r="H9" s="93"/>
      <c r="I9" s="93"/>
      <c r="J9" s="93"/>
      <c r="K9" s="93"/>
    </row>
    <row r="10" spans="2:14" ht="18.600000000000001" customHeight="1" x14ac:dyDescent="0.15">
      <c r="B10" s="97" t="s">
        <v>129</v>
      </c>
      <c r="C10" s="91"/>
      <c r="D10" s="91"/>
      <c r="E10" s="91"/>
      <c r="F10" s="91"/>
      <c r="G10" s="91"/>
      <c r="H10" s="93"/>
      <c r="I10" s="93"/>
      <c r="J10" s="93"/>
      <c r="K10" s="93"/>
    </row>
    <row r="11" spans="2:14" ht="22.9" customHeight="1" x14ac:dyDescent="0.15"/>
    <row r="12" spans="2:14" ht="15" x14ac:dyDescent="0.15">
      <c r="B12" s="95" t="s">
        <v>266</v>
      </c>
    </row>
    <row r="14" spans="2:14" ht="30" x14ac:dyDescent="0.15">
      <c r="B14" s="90" t="s">
        <v>125</v>
      </c>
      <c r="C14" s="193" t="s">
        <v>265</v>
      </c>
      <c r="D14" s="193"/>
      <c r="E14" s="193" t="s">
        <v>270</v>
      </c>
      <c r="F14" s="193"/>
      <c r="G14" s="193" t="s">
        <v>274</v>
      </c>
      <c r="H14" s="193"/>
      <c r="I14" s="109"/>
      <c r="J14" s="105"/>
      <c r="K14" s="105"/>
      <c r="L14" s="105"/>
      <c r="M14" s="105"/>
      <c r="N14" s="105"/>
    </row>
    <row r="15" spans="2:14" ht="15" customHeight="1" x14ac:dyDescent="0.15">
      <c r="B15" s="90"/>
      <c r="C15" s="87" t="s">
        <v>130</v>
      </c>
      <c r="D15" s="87" t="s">
        <v>267</v>
      </c>
      <c r="E15" s="87" t="s">
        <v>268</v>
      </c>
      <c r="F15" s="87" t="s">
        <v>269</v>
      </c>
      <c r="G15" s="87" t="s">
        <v>268</v>
      </c>
      <c r="H15" s="87" t="s">
        <v>267</v>
      </c>
      <c r="I15" s="192"/>
      <c r="J15" s="191"/>
      <c r="K15" s="191"/>
      <c r="L15" s="191"/>
      <c r="M15" s="191"/>
      <c r="N15" s="191"/>
    </row>
    <row r="16" spans="2:14" ht="15" x14ac:dyDescent="0.15">
      <c r="B16" s="97" t="s">
        <v>74</v>
      </c>
      <c r="C16" s="156"/>
      <c r="D16" s="91"/>
      <c r="E16" s="91"/>
      <c r="F16" s="91"/>
      <c r="G16" s="91"/>
      <c r="H16" s="93"/>
      <c r="I16" s="143"/>
      <c r="J16" s="106"/>
      <c r="K16" s="106"/>
    </row>
    <row r="17" spans="2:11" ht="15" x14ac:dyDescent="0.15">
      <c r="B17" s="97" t="s">
        <v>78</v>
      </c>
      <c r="C17" s="156"/>
      <c r="D17" s="91"/>
      <c r="E17" s="91"/>
      <c r="F17" s="91"/>
      <c r="G17" s="91"/>
      <c r="H17" s="93"/>
      <c r="I17" s="143"/>
      <c r="J17" s="106"/>
      <c r="K17" s="106"/>
    </row>
    <row r="18" spans="2:11" ht="15" x14ac:dyDescent="0.15">
      <c r="B18" s="97" t="s">
        <v>127</v>
      </c>
      <c r="C18" s="91"/>
      <c r="D18" s="91"/>
      <c r="E18" s="91"/>
      <c r="F18" s="91"/>
      <c r="G18" s="91"/>
      <c r="H18" s="93"/>
      <c r="I18" s="143"/>
      <c r="J18" s="106"/>
      <c r="K18" s="106"/>
    </row>
    <row r="19" spans="2:11" ht="15" x14ac:dyDescent="0.15">
      <c r="B19" s="97" t="s">
        <v>128</v>
      </c>
      <c r="C19" s="91"/>
      <c r="D19" s="91"/>
      <c r="E19" s="91"/>
      <c r="F19" s="91"/>
      <c r="G19" s="91"/>
      <c r="H19" s="93"/>
      <c r="I19" s="143"/>
      <c r="J19" s="106"/>
      <c r="K19" s="106"/>
    </row>
    <row r="20" spans="2:11" ht="15" x14ac:dyDescent="0.15">
      <c r="B20" s="97" t="s">
        <v>129</v>
      </c>
      <c r="C20" s="91"/>
      <c r="D20" s="91"/>
      <c r="E20" s="91"/>
      <c r="F20" s="91"/>
      <c r="G20" s="91"/>
      <c r="H20" s="93"/>
      <c r="I20" s="143"/>
      <c r="J20" s="106"/>
      <c r="K20" s="106"/>
    </row>
    <row r="23" spans="2:11" ht="15" x14ac:dyDescent="0.15">
      <c r="B23" s="95" t="s">
        <v>264</v>
      </c>
    </row>
    <row r="25" spans="2:11" ht="30" x14ac:dyDescent="0.15">
      <c r="B25" s="87" t="s">
        <v>125</v>
      </c>
      <c r="C25" s="98" t="s">
        <v>121</v>
      </c>
      <c r="D25" s="99"/>
      <c r="E25" s="100"/>
      <c r="F25" s="98" t="s">
        <v>68</v>
      </c>
      <c r="G25" s="99"/>
      <c r="H25" s="101"/>
      <c r="I25" s="102" t="s">
        <v>126</v>
      </c>
      <c r="J25" s="103"/>
      <c r="K25" s="101"/>
    </row>
    <row r="26" spans="2:11" ht="15" x14ac:dyDescent="0.15">
      <c r="B26" s="87" t="s">
        <v>124</v>
      </c>
      <c r="C26" s="87" t="s">
        <v>121</v>
      </c>
      <c r="D26" s="87" t="s">
        <v>68</v>
      </c>
      <c r="E26" s="88" t="s">
        <v>123</v>
      </c>
      <c r="F26" s="87" t="s">
        <v>121</v>
      </c>
      <c r="G26" s="87" t="s">
        <v>68</v>
      </c>
      <c r="H26" s="88" t="s">
        <v>123</v>
      </c>
      <c r="I26" s="87" t="s">
        <v>121</v>
      </c>
      <c r="J26" s="87" t="s">
        <v>68</v>
      </c>
      <c r="K26" s="88" t="s">
        <v>123</v>
      </c>
    </row>
    <row r="27" spans="2:11" ht="15" x14ac:dyDescent="0.15">
      <c r="B27" s="97" t="s">
        <v>74</v>
      </c>
      <c r="C27" s="91"/>
      <c r="D27" s="91"/>
      <c r="E27" s="91"/>
      <c r="F27" s="91"/>
      <c r="G27" s="91"/>
      <c r="H27" s="91"/>
      <c r="I27" s="93"/>
      <c r="J27" s="93"/>
      <c r="K27" s="93"/>
    </row>
  </sheetData>
  <mergeCells count="5">
    <mergeCell ref="L15:N15"/>
    <mergeCell ref="I15:K15"/>
    <mergeCell ref="C14:D14"/>
    <mergeCell ref="E14:F14"/>
    <mergeCell ref="G14:H14"/>
  </mergeCells>
  <phoneticPr fontId="24"/>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78FB-0296-4265-84E2-A3D435A3FB4C}">
  <sheetPr>
    <tabColor theme="3" tint="0.39997558519241921"/>
  </sheetPr>
  <dimension ref="B2:K57"/>
  <sheetViews>
    <sheetView zoomScale="90" zoomScaleNormal="90" workbookViewId="0"/>
  </sheetViews>
  <sheetFormatPr defaultColWidth="8.875" defaultRowHeight="14.25" x14ac:dyDescent="0.15"/>
  <cols>
    <col min="1" max="1" width="8.875" style="6"/>
    <col min="2" max="2" width="15.5" style="6" customWidth="1"/>
    <col min="3" max="5" width="11.5" style="155" customWidth="1"/>
    <col min="6" max="6" width="8.625" style="155" customWidth="1"/>
    <col min="7" max="7" width="11.625" style="155" customWidth="1"/>
    <col min="8" max="8" width="8.625" style="6" customWidth="1"/>
    <col min="9" max="11" width="10.375" style="6" customWidth="1"/>
    <col min="12" max="14" width="7.875" style="6" customWidth="1"/>
    <col min="15" max="16384" width="8.875" style="6"/>
  </cols>
  <sheetData>
    <row r="2" spans="2:8" ht="15" x14ac:dyDescent="0.15">
      <c r="B2" s="95" t="s">
        <v>353</v>
      </c>
    </row>
    <row r="3" spans="2:8" x14ac:dyDescent="0.15">
      <c r="C3" s="6"/>
      <c r="D3" s="6"/>
      <c r="E3" s="6"/>
      <c r="F3" s="6"/>
      <c r="G3" s="6"/>
    </row>
    <row r="4" spans="2:8" ht="30" customHeight="1" x14ac:dyDescent="0.15">
      <c r="B4" s="87" t="s">
        <v>138</v>
      </c>
      <c r="C4" s="194" t="s">
        <v>330</v>
      </c>
      <c r="D4" s="195"/>
      <c r="E4" s="196"/>
      <c r="F4" s="194" t="s">
        <v>329</v>
      </c>
      <c r="G4" s="195"/>
      <c r="H4" s="196"/>
    </row>
    <row r="5" spans="2:8" ht="30" x14ac:dyDescent="0.15">
      <c r="B5" s="87" t="s">
        <v>137</v>
      </c>
      <c r="C5" s="90" t="s">
        <v>121</v>
      </c>
      <c r="D5" s="90" t="s">
        <v>68</v>
      </c>
      <c r="E5" s="90" t="s">
        <v>139</v>
      </c>
      <c r="F5" s="90" t="s">
        <v>121</v>
      </c>
      <c r="G5" s="90" t="s">
        <v>68</v>
      </c>
      <c r="H5" s="90" t="s">
        <v>139</v>
      </c>
    </row>
    <row r="6" spans="2:8" ht="18.600000000000001" customHeight="1" x14ac:dyDescent="0.15">
      <c r="B6" s="97" t="s">
        <v>74</v>
      </c>
      <c r="C6" s="91"/>
      <c r="D6" s="91"/>
      <c r="E6" s="91"/>
      <c r="F6" s="91"/>
      <c r="G6" s="91"/>
      <c r="H6" s="91"/>
    </row>
    <row r="7" spans="2:8" ht="18.600000000000001" customHeight="1" x14ac:dyDescent="0.15">
      <c r="B7" s="97" t="s">
        <v>78</v>
      </c>
      <c r="C7" s="91"/>
      <c r="D7" s="91"/>
      <c r="E7" s="91"/>
      <c r="F7" s="91"/>
      <c r="G7" s="93"/>
      <c r="H7" s="93"/>
    </row>
    <row r="8" spans="2:8" ht="18.600000000000001" customHeight="1" x14ac:dyDescent="0.15">
      <c r="B8" s="97" t="s">
        <v>127</v>
      </c>
      <c r="C8" s="91"/>
      <c r="D8" s="91"/>
      <c r="E8" s="91"/>
      <c r="F8" s="91"/>
      <c r="G8" s="91"/>
      <c r="H8" s="93"/>
    </row>
    <row r="9" spans="2:8" ht="18.600000000000001" customHeight="1" x14ac:dyDescent="0.15">
      <c r="B9" s="97" t="s">
        <v>128</v>
      </c>
      <c r="C9" s="91"/>
      <c r="D9" s="91"/>
      <c r="E9" s="91"/>
      <c r="F9" s="91"/>
      <c r="G9" s="93"/>
      <c r="H9" s="93"/>
    </row>
    <row r="10" spans="2:8" ht="18.600000000000001" customHeight="1" x14ac:dyDescent="0.15">
      <c r="B10" s="97" t="s">
        <v>129</v>
      </c>
      <c r="C10" s="91"/>
      <c r="D10" s="91"/>
      <c r="E10" s="91"/>
      <c r="F10" s="91"/>
      <c r="G10" s="91"/>
      <c r="H10" s="93"/>
    </row>
    <row r="11" spans="2:8" ht="22.9" customHeight="1" x14ac:dyDescent="0.15">
      <c r="G11" s="6"/>
    </row>
    <row r="12" spans="2:8" ht="15" x14ac:dyDescent="0.15">
      <c r="B12" s="95" t="s">
        <v>354</v>
      </c>
      <c r="G12" s="6"/>
    </row>
    <row r="13" spans="2:8" x14ac:dyDescent="0.15">
      <c r="G13" s="6"/>
    </row>
    <row r="14" spans="2:8" ht="30" customHeight="1" x14ac:dyDescent="0.15">
      <c r="B14" s="87" t="s">
        <v>138</v>
      </c>
      <c r="C14" s="194" t="s">
        <v>330</v>
      </c>
      <c r="D14" s="195"/>
      <c r="E14" s="196"/>
      <c r="F14" s="194" t="s">
        <v>329</v>
      </c>
      <c r="G14" s="195"/>
      <c r="H14" s="196"/>
    </row>
    <row r="15" spans="2:8" ht="30" x14ac:dyDescent="0.15">
      <c r="B15" s="87" t="s">
        <v>137</v>
      </c>
      <c r="C15" s="90" t="s">
        <v>121</v>
      </c>
      <c r="D15" s="90" t="s">
        <v>68</v>
      </c>
      <c r="E15" s="90" t="s">
        <v>139</v>
      </c>
      <c r="F15" s="90" t="s">
        <v>121</v>
      </c>
      <c r="G15" s="90" t="s">
        <v>68</v>
      </c>
      <c r="H15" s="90" t="s">
        <v>139</v>
      </c>
    </row>
    <row r="16" spans="2:8" ht="15" x14ac:dyDescent="0.15">
      <c r="B16" s="97" t="s">
        <v>74</v>
      </c>
      <c r="C16" s="91"/>
      <c r="D16" s="91"/>
      <c r="E16" s="91"/>
      <c r="F16" s="91"/>
      <c r="G16" s="91"/>
      <c r="H16" s="93"/>
    </row>
    <row r="17" spans="2:11" ht="15" x14ac:dyDescent="0.15">
      <c r="B17" s="97" t="s">
        <v>78</v>
      </c>
      <c r="C17" s="91"/>
      <c r="D17" s="91"/>
      <c r="E17" s="91"/>
      <c r="F17" s="91"/>
      <c r="G17" s="93"/>
      <c r="H17" s="93"/>
    </row>
    <row r="18" spans="2:11" ht="15" x14ac:dyDescent="0.15">
      <c r="B18" s="97" t="s">
        <v>127</v>
      </c>
      <c r="C18" s="91"/>
      <c r="D18" s="91"/>
      <c r="E18" s="91"/>
      <c r="F18" s="91"/>
      <c r="G18" s="91"/>
      <c r="H18" s="93"/>
    </row>
    <row r="19" spans="2:11" ht="15" x14ac:dyDescent="0.15">
      <c r="B19" s="97" t="s">
        <v>128</v>
      </c>
      <c r="C19" s="91"/>
      <c r="D19" s="91"/>
      <c r="E19" s="91"/>
      <c r="F19" s="91"/>
      <c r="G19" s="93"/>
      <c r="H19" s="93"/>
    </row>
    <row r="20" spans="2:11" ht="15" x14ac:dyDescent="0.15">
      <c r="B20" s="97" t="s">
        <v>129</v>
      </c>
      <c r="C20" s="91"/>
      <c r="D20" s="91"/>
      <c r="E20" s="91"/>
      <c r="F20" s="91"/>
      <c r="G20" s="91"/>
      <c r="H20" s="93"/>
    </row>
    <row r="22" spans="2:11" ht="15" x14ac:dyDescent="0.15">
      <c r="B22" s="95" t="s">
        <v>315</v>
      </c>
    </row>
    <row r="24" spans="2:11" ht="15" x14ac:dyDescent="0.15">
      <c r="B24" s="87" t="s">
        <v>143</v>
      </c>
      <c r="C24" s="87" t="s">
        <v>271</v>
      </c>
      <c r="D24" s="87" t="s">
        <v>308</v>
      </c>
      <c r="E24" s="90" t="s">
        <v>310</v>
      </c>
      <c r="F24" s="192"/>
      <c r="G24" s="191"/>
      <c r="H24" s="191"/>
      <c r="I24" s="191"/>
      <c r="J24" s="191"/>
      <c r="K24" s="191"/>
    </row>
    <row r="25" spans="2:11" ht="15" x14ac:dyDescent="0.15">
      <c r="B25" s="97" t="s">
        <v>74</v>
      </c>
      <c r="C25" s="6"/>
      <c r="D25" s="91"/>
      <c r="E25" s="104"/>
      <c r="F25" s="109"/>
      <c r="G25" s="105"/>
      <c r="H25" s="106"/>
      <c r="I25" s="106"/>
      <c r="J25" s="106"/>
      <c r="K25" s="106"/>
    </row>
    <row r="26" spans="2:11" ht="15" x14ac:dyDescent="0.15">
      <c r="B26" s="97" t="s">
        <v>78</v>
      </c>
      <c r="C26" s="91"/>
      <c r="D26" s="91"/>
      <c r="E26" s="104"/>
      <c r="F26" s="109"/>
      <c r="G26" s="105"/>
      <c r="H26" s="106"/>
      <c r="I26" s="106"/>
      <c r="J26" s="106"/>
      <c r="K26" s="106"/>
    </row>
    <row r="27" spans="2:11" ht="15" x14ac:dyDescent="0.15">
      <c r="B27" s="97" t="s">
        <v>127</v>
      </c>
      <c r="C27" s="91"/>
      <c r="D27" s="91"/>
      <c r="E27" s="104"/>
      <c r="F27" s="109"/>
      <c r="G27" s="105"/>
      <c r="H27" s="106"/>
      <c r="I27" s="106"/>
      <c r="J27" s="106"/>
      <c r="K27" s="106"/>
    </row>
    <row r="28" spans="2:11" ht="15" x14ac:dyDescent="0.15">
      <c r="B28" s="97" t="s">
        <v>128</v>
      </c>
      <c r="C28" s="91"/>
      <c r="D28" s="91"/>
      <c r="E28" s="104"/>
      <c r="F28" s="109"/>
      <c r="G28" s="105"/>
      <c r="H28" s="106"/>
      <c r="I28" s="106"/>
      <c r="J28" s="106"/>
      <c r="K28" s="106"/>
    </row>
    <row r="29" spans="2:11" ht="15" x14ac:dyDescent="0.15">
      <c r="B29" s="97" t="s">
        <v>129</v>
      </c>
      <c r="C29" s="91"/>
      <c r="D29" s="91"/>
      <c r="E29" s="104"/>
      <c r="F29" s="109"/>
      <c r="G29" s="105"/>
      <c r="H29" s="106"/>
      <c r="I29" s="106"/>
      <c r="J29" s="106"/>
      <c r="K29" s="106"/>
    </row>
    <row r="31" spans="2:11" ht="15" x14ac:dyDescent="0.15">
      <c r="B31" s="95" t="s">
        <v>317</v>
      </c>
    </row>
    <row r="32" spans="2:11" x14ac:dyDescent="0.15">
      <c r="B32" s="6" t="s">
        <v>311</v>
      </c>
    </row>
    <row r="33" spans="2:11" ht="15" x14ac:dyDescent="0.15">
      <c r="B33" s="87" t="s">
        <v>147</v>
      </c>
      <c r="C33" s="194" t="s">
        <v>312</v>
      </c>
      <c r="D33" s="196"/>
      <c r="E33" s="194" t="s">
        <v>308</v>
      </c>
      <c r="F33" s="196"/>
      <c r="G33" s="194" t="s">
        <v>309</v>
      </c>
      <c r="H33" s="196"/>
      <c r="I33" s="105"/>
      <c r="J33" s="105"/>
      <c r="K33" s="107"/>
    </row>
    <row r="34" spans="2:11" ht="15" x14ac:dyDescent="0.15">
      <c r="B34" s="87"/>
      <c r="C34" s="87" t="s">
        <v>306</v>
      </c>
      <c r="D34" s="87" t="s">
        <v>307</v>
      </c>
      <c r="E34" s="87" t="s">
        <v>306</v>
      </c>
      <c r="F34" s="87" t="s">
        <v>307</v>
      </c>
      <c r="G34" s="87" t="s">
        <v>306</v>
      </c>
      <c r="H34" s="87" t="s">
        <v>307</v>
      </c>
      <c r="I34" s="105"/>
      <c r="J34" s="105"/>
      <c r="K34" s="107"/>
    </row>
    <row r="35" spans="2:11" ht="15" x14ac:dyDescent="0.15">
      <c r="B35" s="97" t="s">
        <v>74</v>
      </c>
      <c r="C35" s="91" t="e">
        <f>(C25*1.13+0.85)/C25</f>
        <v>#DIV/0!</v>
      </c>
      <c r="D35" s="91" t="e">
        <f>(C25*1.13+0.85+C25)/C25*0.19</f>
        <v>#DIV/0!</v>
      </c>
      <c r="E35" s="91"/>
      <c r="F35" s="91"/>
      <c r="G35" s="91"/>
      <c r="H35" s="91"/>
      <c r="I35" s="106"/>
      <c r="J35" s="106"/>
      <c r="K35" s="106"/>
    </row>
    <row r="36" spans="2:11" ht="15" x14ac:dyDescent="0.15">
      <c r="B36" s="97" t="s">
        <v>78</v>
      </c>
      <c r="C36" s="91"/>
      <c r="D36" s="91"/>
      <c r="E36" s="91"/>
      <c r="F36" s="91"/>
      <c r="G36" s="91"/>
      <c r="H36" s="91"/>
      <c r="I36" s="106"/>
      <c r="J36" s="106"/>
      <c r="K36" s="106"/>
    </row>
    <row r="37" spans="2:11" ht="15" x14ac:dyDescent="0.15">
      <c r="B37" s="97" t="s">
        <v>127</v>
      </c>
      <c r="C37" s="91"/>
      <c r="D37" s="91"/>
      <c r="E37" s="91"/>
      <c r="F37" s="91"/>
      <c r="G37" s="91"/>
      <c r="H37" s="91"/>
      <c r="I37" s="106"/>
      <c r="J37" s="106"/>
      <c r="K37" s="106"/>
    </row>
    <row r="38" spans="2:11" ht="15" x14ac:dyDescent="0.15">
      <c r="B38" s="97" t="s">
        <v>128</v>
      </c>
      <c r="C38" s="91"/>
      <c r="D38" s="91"/>
      <c r="E38" s="91"/>
      <c r="F38" s="91"/>
      <c r="G38" s="91"/>
      <c r="H38" s="91"/>
      <c r="I38" s="106"/>
      <c r="J38" s="106"/>
      <c r="K38" s="106"/>
    </row>
    <row r="39" spans="2:11" ht="15" x14ac:dyDescent="0.15">
      <c r="B39" s="97" t="s">
        <v>129</v>
      </c>
      <c r="C39" s="91"/>
      <c r="D39" s="91"/>
      <c r="E39" s="91"/>
      <c r="F39" s="91"/>
      <c r="G39" s="91"/>
      <c r="H39" s="91"/>
      <c r="I39" s="106"/>
      <c r="J39" s="106"/>
      <c r="K39" s="106"/>
    </row>
    <row r="40" spans="2:11" ht="15" x14ac:dyDescent="0.15">
      <c r="B40" s="83"/>
      <c r="C40" s="105"/>
      <c r="D40" s="105"/>
      <c r="E40" s="105"/>
      <c r="F40" s="105"/>
      <c r="G40" s="105"/>
      <c r="H40" s="106"/>
      <c r="I40" s="106"/>
      <c r="J40" s="106"/>
      <c r="K40" s="106"/>
    </row>
    <row r="41" spans="2:11" ht="15" x14ac:dyDescent="0.15">
      <c r="B41" s="95" t="s">
        <v>355</v>
      </c>
    </row>
    <row r="43" spans="2:11" ht="15" x14ac:dyDescent="0.15">
      <c r="B43" s="87" t="s">
        <v>147</v>
      </c>
      <c r="C43" s="87" t="s">
        <v>271</v>
      </c>
      <c r="D43" s="87" t="s">
        <v>122</v>
      </c>
      <c r="E43" s="108" t="s">
        <v>309</v>
      </c>
      <c r="F43" s="109"/>
      <c r="G43" s="105"/>
      <c r="H43" s="107"/>
      <c r="I43" s="105"/>
      <c r="J43" s="105"/>
      <c r="K43" s="107"/>
    </row>
    <row r="44" spans="2:11" ht="15" x14ac:dyDescent="0.15">
      <c r="B44" s="97" t="s">
        <v>74</v>
      </c>
      <c r="C44" s="91"/>
      <c r="D44" s="91"/>
      <c r="E44" s="104"/>
      <c r="F44" s="109"/>
      <c r="G44" s="105"/>
      <c r="H44" s="106"/>
      <c r="I44" s="106"/>
      <c r="J44" s="106"/>
      <c r="K44" s="106"/>
    </row>
    <row r="45" spans="2:11" ht="15" x14ac:dyDescent="0.15">
      <c r="B45" s="97" t="s">
        <v>78</v>
      </c>
      <c r="C45" s="91"/>
      <c r="D45" s="91"/>
      <c r="E45" s="104"/>
      <c r="F45" s="109"/>
      <c r="G45" s="105"/>
      <c r="H45" s="106"/>
      <c r="I45" s="106"/>
      <c r="J45" s="106"/>
      <c r="K45" s="106"/>
    </row>
    <row r="46" spans="2:11" ht="15" x14ac:dyDescent="0.15">
      <c r="B46" s="97" t="s">
        <v>127</v>
      </c>
      <c r="C46" s="91"/>
      <c r="D46" s="91"/>
      <c r="E46" s="104"/>
      <c r="F46" s="109"/>
      <c r="G46" s="105"/>
      <c r="H46" s="106"/>
      <c r="I46" s="106"/>
      <c r="J46" s="106"/>
      <c r="K46" s="106"/>
    </row>
    <row r="47" spans="2:11" ht="15" x14ac:dyDescent="0.15">
      <c r="B47" s="97" t="s">
        <v>128</v>
      </c>
      <c r="C47" s="91"/>
      <c r="D47" s="91"/>
      <c r="E47" s="104"/>
      <c r="F47" s="109"/>
      <c r="G47" s="105"/>
      <c r="H47" s="106"/>
      <c r="I47" s="106"/>
      <c r="J47" s="106"/>
      <c r="K47" s="106"/>
    </row>
    <row r="48" spans="2:11" ht="15" x14ac:dyDescent="0.15">
      <c r="B48" s="97" t="s">
        <v>129</v>
      </c>
      <c r="C48" s="91"/>
      <c r="D48" s="91"/>
      <c r="E48" s="104"/>
      <c r="F48" s="109"/>
      <c r="G48" s="105"/>
      <c r="H48" s="106"/>
      <c r="I48" s="106"/>
      <c r="J48" s="106"/>
      <c r="K48" s="106"/>
    </row>
    <row r="50" spans="2:11" ht="15" x14ac:dyDescent="0.15">
      <c r="B50" s="95" t="s">
        <v>356</v>
      </c>
    </row>
    <row r="52" spans="2:11" ht="15" customHeight="1" x14ac:dyDescent="0.15">
      <c r="B52" s="87"/>
      <c r="C52" s="87" t="s">
        <v>140</v>
      </c>
      <c r="D52" s="87" t="s">
        <v>141</v>
      </c>
      <c r="E52" s="87" t="s">
        <v>142</v>
      </c>
      <c r="F52" s="105"/>
      <c r="G52" s="105"/>
      <c r="H52" s="105"/>
      <c r="I52" s="105"/>
      <c r="J52" s="105"/>
      <c r="K52" s="105"/>
    </row>
    <row r="53" spans="2:11" ht="15" x14ac:dyDescent="0.15">
      <c r="B53" s="97" t="s">
        <v>74</v>
      </c>
      <c r="C53" s="91"/>
      <c r="D53" s="91"/>
      <c r="E53" s="91"/>
      <c r="F53" s="105"/>
      <c r="G53" s="105"/>
      <c r="H53" s="106"/>
      <c r="I53" s="106"/>
      <c r="J53" s="106"/>
      <c r="K53" s="106"/>
    </row>
    <row r="54" spans="2:11" ht="15" x14ac:dyDescent="0.15">
      <c r="B54" s="97" t="s">
        <v>78</v>
      </c>
      <c r="C54" s="91"/>
      <c r="D54" s="91"/>
      <c r="E54" s="91"/>
      <c r="F54" s="105"/>
      <c r="G54" s="105"/>
      <c r="H54" s="106"/>
      <c r="I54" s="106"/>
      <c r="J54" s="106"/>
      <c r="K54" s="106"/>
    </row>
    <row r="55" spans="2:11" ht="15" x14ac:dyDescent="0.15">
      <c r="B55" s="97" t="s">
        <v>127</v>
      </c>
      <c r="C55" s="91"/>
      <c r="D55" s="91"/>
      <c r="E55" s="91"/>
      <c r="F55" s="105"/>
      <c r="G55" s="105"/>
      <c r="H55" s="106"/>
      <c r="I55" s="106"/>
      <c r="J55" s="106"/>
      <c r="K55" s="106"/>
    </row>
    <row r="56" spans="2:11" ht="15" x14ac:dyDescent="0.15">
      <c r="B56" s="97" t="s">
        <v>128</v>
      </c>
      <c r="C56" s="91"/>
      <c r="D56" s="91"/>
      <c r="E56" s="91"/>
      <c r="F56" s="105"/>
      <c r="G56" s="105"/>
      <c r="H56" s="106"/>
      <c r="I56" s="106"/>
      <c r="J56" s="106"/>
      <c r="K56" s="106"/>
    </row>
    <row r="57" spans="2:11" ht="15" x14ac:dyDescent="0.15">
      <c r="B57" s="97" t="s">
        <v>129</v>
      </c>
      <c r="C57" s="91"/>
      <c r="D57" s="91"/>
      <c r="E57" s="91"/>
      <c r="F57" s="105"/>
      <c r="G57" s="105"/>
      <c r="H57" s="106"/>
      <c r="I57" s="106"/>
      <c r="J57" s="106"/>
      <c r="K57" s="106"/>
    </row>
  </sheetData>
  <mergeCells count="9">
    <mergeCell ref="C4:E4"/>
    <mergeCell ref="F4:H4"/>
    <mergeCell ref="F24:H24"/>
    <mergeCell ref="I24:K24"/>
    <mergeCell ref="C33:D33"/>
    <mergeCell ref="E33:F33"/>
    <mergeCell ref="G33:H33"/>
    <mergeCell ref="C14:E14"/>
    <mergeCell ref="F14:H14"/>
  </mergeCells>
  <phoneticPr fontId="2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EAEA-787F-4219-8797-C7F87C0C1B37}">
  <sheetPr>
    <tabColor theme="3" tint="0.39997558519241921"/>
  </sheetPr>
  <dimension ref="B2:J35"/>
  <sheetViews>
    <sheetView workbookViewId="0"/>
  </sheetViews>
  <sheetFormatPr defaultColWidth="8.875" defaultRowHeight="13.5" x14ac:dyDescent="0.15"/>
  <cols>
    <col min="1" max="1" width="8.875" style="81"/>
    <col min="2" max="2" width="24.75" style="81" customWidth="1"/>
    <col min="3" max="3" width="13.875" style="82" bestFit="1" customWidth="1"/>
    <col min="4" max="4" width="19.75" style="82" bestFit="1" customWidth="1"/>
    <col min="5" max="5" width="8.625" style="82" customWidth="1"/>
    <col min="6" max="6" width="24.75" style="82" customWidth="1"/>
    <col min="7" max="7" width="8.625" style="81" customWidth="1"/>
    <col min="8" max="10" width="10.375" style="81" customWidth="1"/>
    <col min="11" max="13" width="7.875" style="81" customWidth="1"/>
    <col min="14" max="16384" width="8.875" style="81"/>
  </cols>
  <sheetData>
    <row r="2" spans="2:10" ht="15" x14ac:dyDescent="0.15">
      <c r="B2" s="95" t="s">
        <v>357</v>
      </c>
    </row>
    <row r="4" spans="2:10" ht="15" customHeight="1" x14ac:dyDescent="0.15">
      <c r="B4" s="87"/>
      <c r="C4" s="87" t="s">
        <v>174</v>
      </c>
      <c r="D4" s="87" t="s">
        <v>175</v>
      </c>
      <c r="E4" s="105"/>
      <c r="F4" s="105"/>
      <c r="G4" s="105"/>
      <c r="H4" s="105"/>
      <c r="I4" s="105"/>
      <c r="J4" s="105"/>
    </row>
    <row r="5" spans="2:10" ht="15" x14ac:dyDescent="0.15">
      <c r="B5" s="87"/>
      <c r="C5" s="87" t="s">
        <v>179</v>
      </c>
      <c r="D5" s="87" t="s">
        <v>180</v>
      </c>
      <c r="E5" s="105"/>
      <c r="F5" s="105"/>
      <c r="G5" s="105"/>
      <c r="H5" s="105"/>
      <c r="I5" s="105"/>
      <c r="J5" s="105"/>
    </row>
    <row r="6" spans="2:10" ht="15" x14ac:dyDescent="0.15">
      <c r="B6" s="116" t="s">
        <v>401</v>
      </c>
      <c r="C6" s="91"/>
      <c r="D6" s="91"/>
      <c r="E6" s="105"/>
      <c r="G6" s="106"/>
      <c r="H6" s="106"/>
      <c r="I6" s="106"/>
      <c r="J6" s="106"/>
    </row>
    <row r="7" spans="2:10" ht="15" x14ac:dyDescent="0.15">
      <c r="B7" s="116" t="s">
        <v>402</v>
      </c>
      <c r="C7" s="91"/>
      <c r="D7" s="91"/>
      <c r="E7" s="105"/>
      <c r="G7" s="106"/>
      <c r="H7" s="106"/>
      <c r="I7" s="106"/>
      <c r="J7" s="106"/>
    </row>
    <row r="8" spans="2:10" ht="15" x14ac:dyDescent="0.15">
      <c r="B8" s="116" t="s">
        <v>403</v>
      </c>
      <c r="C8" s="91"/>
      <c r="D8" s="91"/>
      <c r="E8" s="105"/>
      <c r="F8" s="81"/>
      <c r="G8" s="106"/>
      <c r="H8" s="106"/>
      <c r="I8" s="106"/>
      <c r="J8" s="106"/>
    </row>
    <row r="9" spans="2:10" ht="15" x14ac:dyDescent="0.15">
      <c r="B9" s="116" t="s">
        <v>404</v>
      </c>
      <c r="C9" s="91"/>
      <c r="D9" s="91"/>
      <c r="E9" s="105"/>
      <c r="F9" s="81"/>
      <c r="G9" s="106"/>
      <c r="H9" s="106"/>
      <c r="I9" s="106"/>
      <c r="J9" s="106"/>
    </row>
    <row r="10" spans="2:10" ht="15" x14ac:dyDescent="0.15">
      <c r="B10" s="116" t="s">
        <v>405</v>
      </c>
      <c r="C10" s="91"/>
      <c r="D10" s="91"/>
      <c r="E10" s="105"/>
      <c r="F10" s="81"/>
      <c r="G10" s="106"/>
      <c r="H10" s="106"/>
      <c r="I10" s="106"/>
      <c r="J10" s="106"/>
    </row>
    <row r="11" spans="2:10" ht="15" x14ac:dyDescent="0.15">
      <c r="B11" s="116" t="s">
        <v>405</v>
      </c>
      <c r="C11" s="91"/>
      <c r="D11" s="91"/>
      <c r="E11" s="105"/>
      <c r="F11" s="81"/>
      <c r="G11" s="106"/>
      <c r="H11" s="106"/>
      <c r="I11" s="106"/>
      <c r="J11" s="106"/>
    </row>
    <row r="12" spans="2:10" ht="15" x14ac:dyDescent="0.15">
      <c r="B12" s="116" t="s">
        <v>405</v>
      </c>
      <c r="C12" s="91"/>
      <c r="D12" s="91"/>
      <c r="E12" s="105"/>
      <c r="F12" s="81"/>
      <c r="G12" s="106"/>
      <c r="H12" s="106"/>
      <c r="I12" s="106"/>
      <c r="J12" s="106"/>
    </row>
    <row r="13" spans="2:10" ht="15" x14ac:dyDescent="0.15">
      <c r="B13" s="116" t="s">
        <v>405</v>
      </c>
      <c r="C13" s="91"/>
      <c r="D13" s="91"/>
      <c r="E13" s="105"/>
      <c r="F13" s="81"/>
      <c r="G13" s="106"/>
      <c r="H13" s="106"/>
      <c r="I13" s="106"/>
      <c r="J13" s="106"/>
    </row>
    <row r="14" spans="2:10" ht="15" x14ac:dyDescent="0.15">
      <c r="B14" s="116" t="s">
        <v>405</v>
      </c>
      <c r="C14" s="91"/>
      <c r="D14" s="91"/>
      <c r="E14" s="105"/>
      <c r="F14" s="81"/>
      <c r="G14" s="106"/>
      <c r="H14" s="106"/>
      <c r="I14" s="106"/>
      <c r="J14" s="106"/>
    </row>
    <row r="15" spans="2:10" ht="15" x14ac:dyDescent="0.15">
      <c r="B15" s="116" t="s">
        <v>405</v>
      </c>
      <c r="C15" s="91"/>
      <c r="D15" s="91"/>
      <c r="E15" s="105"/>
      <c r="F15" s="81"/>
      <c r="G15" s="106"/>
      <c r="H15" s="106"/>
      <c r="I15" s="106"/>
      <c r="J15" s="106"/>
    </row>
    <row r="16" spans="2:10" ht="15" x14ac:dyDescent="0.15">
      <c r="B16" s="116" t="s">
        <v>405</v>
      </c>
      <c r="C16" s="91"/>
      <c r="D16" s="91"/>
      <c r="E16" s="105"/>
      <c r="F16" s="81"/>
      <c r="G16" s="106"/>
      <c r="H16" s="106"/>
      <c r="I16" s="106"/>
      <c r="J16" s="106"/>
    </row>
    <row r="17" spans="2:10" ht="15" x14ac:dyDescent="0.15">
      <c r="B17" s="117" t="s">
        <v>405</v>
      </c>
      <c r="C17" s="91"/>
      <c r="D17" s="91"/>
      <c r="E17" s="105"/>
      <c r="F17" s="106"/>
      <c r="G17" s="106"/>
      <c r="H17" s="106"/>
      <c r="I17" s="106"/>
      <c r="J17" s="106"/>
    </row>
    <row r="18" spans="2:10" ht="15" x14ac:dyDescent="0.15">
      <c r="B18" s="117" t="s">
        <v>199</v>
      </c>
      <c r="C18" s="91"/>
      <c r="D18" s="91"/>
      <c r="E18" s="105"/>
      <c r="F18" s="106"/>
      <c r="G18" s="106"/>
      <c r="H18" s="106"/>
      <c r="I18" s="106"/>
      <c r="J18" s="106"/>
    </row>
    <row r="20" spans="2:10" ht="15" x14ac:dyDescent="0.15">
      <c r="B20" s="95" t="s">
        <v>358</v>
      </c>
    </row>
    <row r="22" spans="2:10" ht="15" x14ac:dyDescent="0.15">
      <c r="B22" s="87"/>
      <c r="C22" s="87" t="s">
        <v>174</v>
      </c>
      <c r="D22" s="87" t="s">
        <v>175</v>
      </c>
    </row>
    <row r="23" spans="2:10" ht="15" x14ac:dyDescent="0.15">
      <c r="B23" s="87"/>
      <c r="C23" s="87" t="s">
        <v>155</v>
      </c>
      <c r="D23" s="87" t="s">
        <v>169</v>
      </c>
    </row>
    <row r="24" spans="2:10" ht="15" x14ac:dyDescent="0.15">
      <c r="B24" s="116" t="s">
        <v>401</v>
      </c>
      <c r="C24" s="91"/>
      <c r="D24" s="91"/>
    </row>
    <row r="25" spans="2:10" ht="15" x14ac:dyDescent="0.15">
      <c r="B25" s="116" t="s">
        <v>402</v>
      </c>
      <c r="C25" s="91"/>
      <c r="D25" s="91"/>
    </row>
    <row r="26" spans="2:10" ht="15" x14ac:dyDescent="0.15">
      <c r="B26" s="116" t="s">
        <v>403</v>
      </c>
      <c r="C26" s="91"/>
      <c r="D26" s="91"/>
    </row>
    <row r="27" spans="2:10" ht="15" x14ac:dyDescent="0.15">
      <c r="B27" s="116" t="s">
        <v>404</v>
      </c>
      <c r="C27" s="91"/>
      <c r="D27" s="91"/>
    </row>
    <row r="28" spans="2:10" ht="15" x14ac:dyDescent="0.15">
      <c r="B28" s="116" t="s">
        <v>405</v>
      </c>
      <c r="C28" s="91"/>
      <c r="D28" s="91"/>
    </row>
    <row r="29" spans="2:10" ht="15" x14ac:dyDescent="0.15">
      <c r="B29" s="116" t="s">
        <v>405</v>
      </c>
      <c r="C29" s="91"/>
      <c r="D29" s="91"/>
    </row>
    <row r="30" spans="2:10" ht="15" x14ac:dyDescent="0.15">
      <c r="B30" s="116" t="s">
        <v>405</v>
      </c>
      <c r="C30" s="91"/>
      <c r="D30" s="91"/>
    </row>
    <row r="31" spans="2:10" ht="15" x14ac:dyDescent="0.15">
      <c r="B31" s="116" t="s">
        <v>405</v>
      </c>
      <c r="C31" s="91"/>
      <c r="D31" s="91"/>
    </row>
    <row r="32" spans="2:10" ht="15" x14ac:dyDescent="0.15">
      <c r="B32" s="116" t="s">
        <v>405</v>
      </c>
      <c r="C32" s="91"/>
      <c r="D32" s="91"/>
    </row>
    <row r="33" spans="2:4" ht="15" x14ac:dyDescent="0.15">
      <c r="B33" s="116" t="s">
        <v>405</v>
      </c>
      <c r="C33" s="91"/>
      <c r="D33" s="91"/>
    </row>
    <row r="34" spans="2:4" ht="15" x14ac:dyDescent="0.15">
      <c r="B34" s="116" t="s">
        <v>405</v>
      </c>
      <c r="C34" s="91"/>
      <c r="D34" s="91"/>
    </row>
    <row r="35" spans="2:4" ht="15" x14ac:dyDescent="0.15">
      <c r="B35" s="117" t="s">
        <v>405</v>
      </c>
    </row>
  </sheetData>
  <phoneticPr fontId="2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1A421-1AAA-417E-AFAD-1C6A135AC74E}">
  <sheetPr>
    <tabColor theme="3" tint="0.39997558519241921"/>
  </sheetPr>
  <dimension ref="B2:P53"/>
  <sheetViews>
    <sheetView workbookViewId="0"/>
  </sheetViews>
  <sheetFormatPr defaultColWidth="8.875" defaultRowHeight="13.5" x14ac:dyDescent="0.15"/>
  <cols>
    <col min="1" max="1" width="8.875" style="81"/>
    <col min="2" max="2" width="6.5" style="81" customWidth="1"/>
    <col min="3" max="3" width="12.875" style="82" customWidth="1"/>
    <col min="4" max="6" width="9.5" style="82" customWidth="1"/>
    <col min="7" max="15" width="9.5" style="81" customWidth="1"/>
    <col min="16" max="16" width="10.375" style="81" customWidth="1"/>
    <col min="17" max="19" width="7.875" style="81" customWidth="1"/>
    <col min="20" max="16384" width="8.875" style="81"/>
  </cols>
  <sheetData>
    <row r="2" spans="2:16" ht="15" x14ac:dyDescent="0.15">
      <c r="B2" s="95" t="s">
        <v>359</v>
      </c>
    </row>
    <row r="3" spans="2:16" ht="15" customHeight="1" x14ac:dyDescent="0.15">
      <c r="C3" s="95"/>
      <c r="G3" s="82"/>
      <c r="H3" s="82"/>
      <c r="I3" s="82"/>
      <c r="J3" s="82"/>
      <c r="K3" s="82"/>
      <c r="L3" s="82"/>
      <c r="M3" s="82"/>
      <c r="P3" s="105"/>
    </row>
    <row r="4" spans="2:16" ht="15" x14ac:dyDescent="0.15">
      <c r="B4" s="84"/>
      <c r="D4" s="198" t="s">
        <v>177</v>
      </c>
      <c r="E4" s="198"/>
      <c r="F4" s="198"/>
      <c r="G4" s="198"/>
      <c r="H4" s="198"/>
      <c r="I4" s="198"/>
      <c r="J4" s="198"/>
      <c r="K4" s="198"/>
      <c r="L4" s="198"/>
      <c r="M4" s="198"/>
      <c r="N4" s="198"/>
      <c r="O4" s="198"/>
      <c r="P4" s="106"/>
    </row>
    <row r="5" spans="2:16" ht="30" x14ac:dyDescent="0.15">
      <c r="B5" s="85"/>
      <c r="C5" s="86"/>
      <c r="D5" s="87" t="s">
        <v>69</v>
      </c>
      <c r="E5" s="87" t="s">
        <v>70</v>
      </c>
      <c r="F5" s="88" t="s">
        <v>71</v>
      </c>
      <c r="G5" s="87" t="s">
        <v>72</v>
      </c>
      <c r="H5" s="89" t="s">
        <v>68</v>
      </c>
      <c r="I5" s="89" t="s">
        <v>68</v>
      </c>
      <c r="J5" s="89" t="s">
        <v>68</v>
      </c>
      <c r="K5" s="89" t="s">
        <v>68</v>
      </c>
      <c r="L5" s="89" t="s">
        <v>68</v>
      </c>
      <c r="M5" s="89" t="s">
        <v>68</v>
      </c>
      <c r="N5" s="89" t="s">
        <v>68</v>
      </c>
      <c r="O5" s="87" t="s">
        <v>76</v>
      </c>
      <c r="P5" s="106"/>
    </row>
    <row r="6" spans="2:16" ht="15" x14ac:dyDescent="0.15">
      <c r="B6" s="197" t="s">
        <v>176</v>
      </c>
      <c r="C6" s="87" t="s">
        <v>69</v>
      </c>
      <c r="D6" s="125"/>
      <c r="E6" s="125"/>
      <c r="F6" s="125"/>
      <c r="G6" s="125"/>
      <c r="H6" s="126"/>
      <c r="I6" s="126"/>
      <c r="J6" s="126"/>
      <c r="K6" s="126"/>
      <c r="L6" s="126"/>
      <c r="M6" s="126"/>
      <c r="N6" s="126"/>
      <c r="O6" s="125"/>
      <c r="P6" s="106"/>
    </row>
    <row r="7" spans="2:16" ht="15" x14ac:dyDescent="0.15">
      <c r="B7" s="197"/>
      <c r="C7" s="87" t="s">
        <v>70</v>
      </c>
      <c r="D7" s="125"/>
      <c r="E7" s="125"/>
      <c r="F7" s="125"/>
      <c r="G7" s="125"/>
      <c r="H7" s="126"/>
      <c r="I7" s="126"/>
      <c r="J7" s="126"/>
      <c r="K7" s="126"/>
      <c r="L7" s="126"/>
      <c r="M7" s="126"/>
      <c r="N7" s="126"/>
      <c r="O7" s="125"/>
      <c r="P7" s="106"/>
    </row>
    <row r="8" spans="2:16" ht="15" x14ac:dyDescent="0.15">
      <c r="B8" s="197"/>
      <c r="C8" s="88" t="s">
        <v>71</v>
      </c>
      <c r="D8" s="125"/>
      <c r="E8" s="125"/>
      <c r="F8" s="125"/>
      <c r="G8" s="125"/>
      <c r="H8" s="126"/>
      <c r="I8" s="126"/>
      <c r="J8" s="126"/>
      <c r="K8" s="126"/>
      <c r="L8" s="126"/>
      <c r="M8" s="126"/>
      <c r="N8" s="126"/>
      <c r="O8" s="125"/>
      <c r="P8" s="106"/>
    </row>
    <row r="9" spans="2:16" ht="15" x14ac:dyDescent="0.15">
      <c r="B9" s="197"/>
      <c r="C9" s="87" t="s">
        <v>72</v>
      </c>
      <c r="D9" s="125"/>
      <c r="E9" s="125"/>
      <c r="F9" s="125"/>
      <c r="G9" s="125"/>
      <c r="H9" s="126"/>
      <c r="I9" s="126"/>
      <c r="J9" s="126"/>
      <c r="K9" s="126"/>
      <c r="L9" s="126"/>
      <c r="M9" s="126"/>
      <c r="N9" s="126"/>
      <c r="O9" s="125"/>
      <c r="P9" s="106"/>
    </row>
    <row r="10" spans="2:16" ht="15" x14ac:dyDescent="0.15">
      <c r="B10" s="197"/>
      <c r="C10" s="89" t="s">
        <v>68</v>
      </c>
      <c r="D10" s="126"/>
      <c r="E10" s="126"/>
      <c r="F10" s="126"/>
      <c r="G10" s="126"/>
      <c r="H10" s="126"/>
      <c r="I10" s="126"/>
      <c r="J10" s="126"/>
      <c r="K10" s="126"/>
      <c r="L10" s="126"/>
      <c r="M10" s="126"/>
      <c r="N10" s="126"/>
      <c r="O10" s="126"/>
      <c r="P10" s="106"/>
    </row>
    <row r="11" spans="2:16" ht="15" x14ac:dyDescent="0.15">
      <c r="B11" s="197"/>
      <c r="C11" s="89" t="s">
        <v>68</v>
      </c>
      <c r="D11" s="126"/>
      <c r="E11" s="126"/>
      <c r="F11" s="126"/>
      <c r="G11" s="126"/>
      <c r="H11" s="126"/>
      <c r="I11" s="126"/>
      <c r="J11" s="126"/>
      <c r="K11" s="126"/>
      <c r="L11" s="126"/>
      <c r="M11" s="126"/>
      <c r="N11" s="126"/>
      <c r="O11" s="126"/>
      <c r="P11" s="106"/>
    </row>
    <row r="12" spans="2:16" ht="15" x14ac:dyDescent="0.15">
      <c r="B12" s="197"/>
      <c r="C12" s="89" t="s">
        <v>68</v>
      </c>
      <c r="D12" s="126"/>
      <c r="E12" s="126"/>
      <c r="F12" s="126"/>
      <c r="G12" s="126"/>
      <c r="H12" s="126"/>
      <c r="I12" s="126"/>
      <c r="J12" s="126"/>
      <c r="K12" s="126"/>
      <c r="L12" s="126"/>
      <c r="M12" s="126"/>
      <c r="N12" s="126"/>
      <c r="O12" s="126"/>
      <c r="P12" s="106"/>
    </row>
    <row r="13" spans="2:16" ht="15" x14ac:dyDescent="0.15">
      <c r="B13" s="197"/>
      <c r="C13" s="89" t="s">
        <v>68</v>
      </c>
      <c r="D13" s="126"/>
      <c r="E13" s="126"/>
      <c r="F13" s="126"/>
      <c r="G13" s="126"/>
      <c r="H13" s="126"/>
      <c r="I13" s="126"/>
      <c r="J13" s="126"/>
      <c r="K13" s="126"/>
      <c r="L13" s="126"/>
      <c r="M13" s="126"/>
      <c r="N13" s="126"/>
      <c r="O13" s="126"/>
      <c r="P13" s="106"/>
    </row>
    <row r="14" spans="2:16" ht="15" x14ac:dyDescent="0.15">
      <c r="B14" s="197"/>
      <c r="C14" s="89" t="s">
        <v>68</v>
      </c>
      <c r="D14" s="126"/>
      <c r="E14" s="126"/>
      <c r="F14" s="126"/>
      <c r="G14" s="126"/>
      <c r="H14" s="126"/>
      <c r="I14" s="126"/>
      <c r="J14" s="126"/>
      <c r="K14" s="126"/>
      <c r="L14" s="126"/>
      <c r="M14" s="126"/>
      <c r="N14" s="126"/>
      <c r="O14" s="126"/>
      <c r="P14" s="106"/>
    </row>
    <row r="15" spans="2:16" ht="15" x14ac:dyDescent="0.15">
      <c r="B15" s="197"/>
      <c r="C15" s="89" t="s">
        <v>68</v>
      </c>
      <c r="D15" s="126"/>
      <c r="E15" s="126"/>
      <c r="F15" s="126"/>
      <c r="G15" s="126"/>
      <c r="H15" s="126"/>
      <c r="I15" s="126"/>
      <c r="J15" s="126"/>
      <c r="K15" s="126"/>
      <c r="L15" s="126"/>
      <c r="M15" s="126"/>
      <c r="N15" s="126"/>
      <c r="O15" s="126"/>
      <c r="P15" s="106"/>
    </row>
    <row r="16" spans="2:16" ht="15" x14ac:dyDescent="0.15">
      <c r="B16" s="197"/>
      <c r="C16" s="89" t="s">
        <v>68</v>
      </c>
      <c r="D16" s="126"/>
      <c r="E16" s="126"/>
      <c r="F16" s="126"/>
      <c r="G16" s="126"/>
      <c r="H16" s="126"/>
      <c r="I16" s="126"/>
      <c r="J16" s="126"/>
      <c r="K16" s="126"/>
      <c r="L16" s="126"/>
      <c r="M16" s="126"/>
      <c r="N16" s="126"/>
      <c r="O16" s="126"/>
    </row>
    <row r="17" spans="2:15" ht="15" x14ac:dyDescent="0.15">
      <c r="B17" s="197"/>
      <c r="C17" s="89" t="s">
        <v>68</v>
      </c>
      <c r="D17" s="126"/>
      <c r="E17" s="126"/>
      <c r="F17" s="126"/>
      <c r="G17" s="126"/>
      <c r="H17" s="126"/>
      <c r="I17" s="126"/>
      <c r="J17" s="126"/>
      <c r="K17" s="126"/>
      <c r="L17" s="126"/>
      <c r="M17" s="126"/>
      <c r="N17" s="126"/>
      <c r="O17" s="126"/>
    </row>
    <row r="18" spans="2:15" ht="15" x14ac:dyDescent="0.15">
      <c r="B18" s="95"/>
    </row>
    <row r="20" spans="2:15" ht="15" x14ac:dyDescent="0.15">
      <c r="B20" s="95" t="s">
        <v>360</v>
      </c>
    </row>
    <row r="21" spans="2:15" ht="15" x14ac:dyDescent="0.15">
      <c r="C21" s="95" t="s">
        <v>181</v>
      </c>
      <c r="G21" s="82"/>
      <c r="H21" s="82"/>
      <c r="I21" s="82"/>
      <c r="J21" s="82"/>
      <c r="K21" s="82"/>
      <c r="L21" s="82"/>
      <c r="M21" s="82"/>
    </row>
    <row r="22" spans="2:15" ht="15" x14ac:dyDescent="0.15">
      <c r="B22" s="84"/>
      <c r="D22" s="198" t="s">
        <v>202</v>
      </c>
      <c r="E22" s="198"/>
      <c r="F22" s="198"/>
      <c r="G22" s="198"/>
      <c r="H22" s="198"/>
      <c r="I22" s="198"/>
      <c r="J22" s="198"/>
      <c r="K22" s="198"/>
      <c r="L22" s="198"/>
      <c r="M22" s="198"/>
      <c r="N22" s="198"/>
      <c r="O22" s="198"/>
    </row>
    <row r="23" spans="2:15" ht="42.75" x14ac:dyDescent="0.15">
      <c r="B23" s="85"/>
      <c r="C23" s="86"/>
      <c r="D23" s="127" t="s">
        <v>187</v>
      </c>
      <c r="E23" s="127" t="s">
        <v>188</v>
      </c>
      <c r="F23" s="128" t="s">
        <v>189</v>
      </c>
      <c r="G23" s="127" t="s">
        <v>190</v>
      </c>
      <c r="H23" s="127" t="s">
        <v>191</v>
      </c>
      <c r="I23" s="127" t="s">
        <v>192</v>
      </c>
      <c r="J23" s="127" t="s">
        <v>193</v>
      </c>
      <c r="K23" s="127" t="s">
        <v>194</v>
      </c>
      <c r="L23" s="127" t="s">
        <v>195</v>
      </c>
      <c r="M23" s="127" t="s">
        <v>196</v>
      </c>
      <c r="N23" s="127" t="s">
        <v>197</v>
      </c>
      <c r="O23" s="127" t="s">
        <v>76</v>
      </c>
    </row>
    <row r="24" spans="2:15" ht="28.5" x14ac:dyDescent="0.15">
      <c r="B24" s="197" t="s">
        <v>201</v>
      </c>
      <c r="C24" s="127" t="s">
        <v>187</v>
      </c>
      <c r="D24" s="174">
        <v>0</v>
      </c>
      <c r="E24" s="174" t="s">
        <v>200</v>
      </c>
      <c r="F24" s="174">
        <v>34.76</v>
      </c>
      <c r="G24" s="174">
        <v>43.09</v>
      </c>
      <c r="H24" s="117">
        <v>91.3</v>
      </c>
      <c r="I24" s="117">
        <v>7.15</v>
      </c>
      <c r="J24" s="117" t="s">
        <v>200</v>
      </c>
      <c r="K24" s="117">
        <v>51.44</v>
      </c>
      <c r="L24" s="117">
        <v>48.65</v>
      </c>
      <c r="M24" s="117" t="s">
        <v>200</v>
      </c>
      <c r="N24" s="117" t="s">
        <v>200</v>
      </c>
      <c r="O24" s="174">
        <v>91.3</v>
      </c>
    </row>
    <row r="25" spans="2:15" ht="42.75" x14ac:dyDescent="0.15">
      <c r="B25" s="197"/>
      <c r="C25" s="127" t="s">
        <v>188</v>
      </c>
      <c r="D25" s="174">
        <v>43.81</v>
      </c>
      <c r="E25" s="174">
        <v>0</v>
      </c>
      <c r="F25" s="174">
        <v>78.569999999999993</v>
      </c>
      <c r="G25" s="174">
        <v>86.9</v>
      </c>
      <c r="H25" s="117">
        <v>135.11000000000001</v>
      </c>
      <c r="I25" s="117">
        <v>50.96</v>
      </c>
      <c r="J25" s="117">
        <v>42.71</v>
      </c>
      <c r="K25" s="117">
        <v>95.25</v>
      </c>
      <c r="L25" s="117">
        <v>92.46</v>
      </c>
      <c r="M25" s="117" t="s">
        <v>200</v>
      </c>
      <c r="N25" s="117" t="s">
        <v>200</v>
      </c>
      <c r="O25" s="174">
        <v>135.11000000000001</v>
      </c>
    </row>
    <row r="26" spans="2:15" ht="15" x14ac:dyDescent="0.15">
      <c r="B26" s="197"/>
      <c r="C26" s="128" t="s">
        <v>189</v>
      </c>
      <c r="D26" s="174" t="s">
        <v>200</v>
      </c>
      <c r="E26" s="174" t="s">
        <v>200</v>
      </c>
      <c r="F26" s="174">
        <v>0</v>
      </c>
      <c r="G26" s="174">
        <v>8.33</v>
      </c>
      <c r="H26" s="117">
        <v>56.54</v>
      </c>
      <c r="I26" s="117" t="s">
        <v>200</v>
      </c>
      <c r="J26" s="117" t="s">
        <v>200</v>
      </c>
      <c r="K26" s="117">
        <v>16.68</v>
      </c>
      <c r="L26" s="117">
        <v>13.89</v>
      </c>
      <c r="M26" s="117" t="s">
        <v>200</v>
      </c>
      <c r="N26" s="117" t="s">
        <v>200</v>
      </c>
      <c r="O26" s="174">
        <v>56.54</v>
      </c>
    </row>
    <row r="27" spans="2:15" ht="28.5" x14ac:dyDescent="0.15">
      <c r="B27" s="197"/>
      <c r="C27" s="127" t="s">
        <v>190</v>
      </c>
      <c r="D27" s="174" t="s">
        <v>200</v>
      </c>
      <c r="E27" s="174" t="s">
        <v>200</v>
      </c>
      <c r="F27" s="174" t="s">
        <v>407</v>
      </c>
      <c r="G27" s="174">
        <v>0</v>
      </c>
      <c r="H27" s="117">
        <v>48.21</v>
      </c>
      <c r="I27" s="117" t="s">
        <v>200</v>
      </c>
      <c r="J27" s="117" t="s">
        <v>200</v>
      </c>
      <c r="K27" s="117">
        <v>8.35</v>
      </c>
      <c r="L27" s="117">
        <v>5.56</v>
      </c>
      <c r="M27" s="117" t="s">
        <v>200</v>
      </c>
      <c r="N27" s="117" t="s">
        <v>200</v>
      </c>
      <c r="O27" s="174">
        <v>48.21</v>
      </c>
    </row>
    <row r="28" spans="2:15" ht="15" x14ac:dyDescent="0.15">
      <c r="B28" s="197"/>
      <c r="C28" s="129" t="s">
        <v>191</v>
      </c>
      <c r="D28" s="117" t="s">
        <v>200</v>
      </c>
      <c r="E28" s="117" t="s">
        <v>200</v>
      </c>
      <c r="F28" s="117" t="s">
        <v>200</v>
      </c>
      <c r="G28" s="117" t="s">
        <v>200</v>
      </c>
      <c r="H28" s="117">
        <v>0</v>
      </c>
      <c r="I28" s="117" t="s">
        <v>200</v>
      </c>
      <c r="J28" s="117" t="s">
        <v>200</v>
      </c>
      <c r="K28" s="117" t="s">
        <v>200</v>
      </c>
      <c r="L28" s="117" t="s">
        <v>200</v>
      </c>
      <c r="M28" s="117" t="s">
        <v>200</v>
      </c>
      <c r="N28" s="117" t="s">
        <v>200</v>
      </c>
      <c r="O28" s="117">
        <v>0</v>
      </c>
    </row>
    <row r="29" spans="2:15" ht="15" x14ac:dyDescent="0.15">
      <c r="B29" s="197"/>
      <c r="C29" s="129" t="s">
        <v>192</v>
      </c>
      <c r="D29" s="117" t="s">
        <v>200</v>
      </c>
      <c r="E29" s="117" t="s">
        <v>200</v>
      </c>
      <c r="F29" s="117">
        <v>27.61</v>
      </c>
      <c r="G29" s="117">
        <v>35.94</v>
      </c>
      <c r="H29" s="117">
        <v>84.15</v>
      </c>
      <c r="I29" s="117">
        <v>0</v>
      </c>
      <c r="J29" s="117" t="s">
        <v>200</v>
      </c>
      <c r="K29" s="117">
        <v>44.29</v>
      </c>
      <c r="L29" s="117">
        <v>41.5</v>
      </c>
      <c r="M29" s="117" t="s">
        <v>200</v>
      </c>
      <c r="N29" s="117" t="s">
        <v>200</v>
      </c>
      <c r="O29" s="117">
        <v>84.15</v>
      </c>
    </row>
    <row r="30" spans="2:15" ht="15" x14ac:dyDescent="0.15">
      <c r="B30" s="197"/>
      <c r="C30" s="129" t="s">
        <v>193</v>
      </c>
      <c r="D30" s="117">
        <v>1.1000000000000001</v>
      </c>
      <c r="E30" s="117" t="s">
        <v>200</v>
      </c>
      <c r="F30" s="117">
        <v>35.86</v>
      </c>
      <c r="G30" s="117">
        <v>44.19</v>
      </c>
      <c r="H30" s="117">
        <v>92.4</v>
      </c>
      <c r="I30" s="117">
        <v>8.25</v>
      </c>
      <c r="J30" s="117">
        <v>0</v>
      </c>
      <c r="K30" s="117">
        <v>52.54</v>
      </c>
      <c r="L30" s="117">
        <v>49.75</v>
      </c>
      <c r="M30" s="117" t="s">
        <v>200</v>
      </c>
      <c r="N30" s="117" t="s">
        <v>200</v>
      </c>
      <c r="O30" s="117">
        <v>92.4</v>
      </c>
    </row>
    <row r="31" spans="2:15" ht="15" x14ac:dyDescent="0.15">
      <c r="B31" s="197"/>
      <c r="C31" s="129" t="s">
        <v>194</v>
      </c>
      <c r="D31" s="117" t="s">
        <v>200</v>
      </c>
      <c r="E31" s="117" t="s">
        <v>200</v>
      </c>
      <c r="F31" s="117" t="s">
        <v>200</v>
      </c>
      <c r="G31" s="117" t="s">
        <v>200</v>
      </c>
      <c r="H31" s="117">
        <v>39.86</v>
      </c>
      <c r="I31" s="117" t="s">
        <v>200</v>
      </c>
      <c r="J31" s="117" t="s">
        <v>200</v>
      </c>
      <c r="K31" s="117">
        <v>0</v>
      </c>
      <c r="L31" s="117" t="s">
        <v>200</v>
      </c>
      <c r="M31" s="117" t="s">
        <v>200</v>
      </c>
      <c r="N31" s="117" t="s">
        <v>200</v>
      </c>
      <c r="O31" s="117">
        <v>39.86</v>
      </c>
    </row>
    <row r="32" spans="2:15" ht="15" x14ac:dyDescent="0.15">
      <c r="B32" s="197"/>
      <c r="C32" s="129" t="s">
        <v>195</v>
      </c>
      <c r="D32" s="117" t="s">
        <v>200</v>
      </c>
      <c r="E32" s="117" t="s">
        <v>200</v>
      </c>
      <c r="F32" s="117" t="s">
        <v>200</v>
      </c>
      <c r="G32" s="117" t="s">
        <v>200</v>
      </c>
      <c r="H32" s="117">
        <v>42.65</v>
      </c>
      <c r="I32" s="117" t="s">
        <v>200</v>
      </c>
      <c r="J32" s="117" t="s">
        <v>200</v>
      </c>
      <c r="K32" s="117">
        <v>2.79</v>
      </c>
      <c r="L32" s="117">
        <v>0</v>
      </c>
      <c r="M32" s="117" t="s">
        <v>200</v>
      </c>
      <c r="N32" s="117" t="s">
        <v>200</v>
      </c>
      <c r="O32" s="117">
        <v>42.65</v>
      </c>
    </row>
    <row r="33" spans="2:16" ht="15" x14ac:dyDescent="0.15">
      <c r="B33" s="197"/>
      <c r="C33" s="129" t="s">
        <v>196</v>
      </c>
      <c r="D33" s="117" t="s">
        <v>200</v>
      </c>
      <c r="E33" s="117" t="s">
        <v>200</v>
      </c>
      <c r="F33" s="117">
        <v>0</v>
      </c>
      <c r="G33" s="117">
        <v>8.33</v>
      </c>
      <c r="H33" s="117">
        <v>56.54</v>
      </c>
      <c r="I33" s="117" t="s">
        <v>200</v>
      </c>
      <c r="J33" s="117" t="s">
        <v>200</v>
      </c>
      <c r="K33" s="117">
        <v>16.68</v>
      </c>
      <c r="L33" s="117">
        <v>13.89</v>
      </c>
      <c r="M33" s="117">
        <v>0</v>
      </c>
      <c r="N33" s="117">
        <v>0</v>
      </c>
      <c r="O33" s="117">
        <v>56.54</v>
      </c>
    </row>
    <row r="34" spans="2:16" ht="15" x14ac:dyDescent="0.15">
      <c r="B34" s="197"/>
      <c r="C34" s="129" t="s">
        <v>197</v>
      </c>
      <c r="D34" s="117" t="s">
        <v>200</v>
      </c>
      <c r="E34" s="117" t="s">
        <v>200</v>
      </c>
      <c r="F34" s="117">
        <v>0</v>
      </c>
      <c r="G34" s="117">
        <v>8.33</v>
      </c>
      <c r="H34" s="117">
        <v>56.54</v>
      </c>
      <c r="I34" s="117" t="s">
        <v>200</v>
      </c>
      <c r="J34" s="117" t="s">
        <v>200</v>
      </c>
      <c r="K34" s="117">
        <v>16.68</v>
      </c>
      <c r="L34" s="117">
        <v>13.89</v>
      </c>
      <c r="M34" s="117">
        <v>0</v>
      </c>
      <c r="N34" s="117">
        <v>0</v>
      </c>
      <c r="O34" s="117">
        <v>56.54</v>
      </c>
    </row>
    <row r="35" spans="2:16" ht="15" x14ac:dyDescent="0.15">
      <c r="B35" s="197"/>
      <c r="C35" s="129" t="s">
        <v>198</v>
      </c>
      <c r="D35" s="117" t="s">
        <v>200</v>
      </c>
      <c r="E35" s="117" t="s">
        <v>200</v>
      </c>
      <c r="F35" s="117" t="s">
        <v>200</v>
      </c>
      <c r="G35" s="117" t="s">
        <v>200</v>
      </c>
      <c r="H35" s="117">
        <v>0</v>
      </c>
      <c r="I35" s="117" t="s">
        <v>200</v>
      </c>
      <c r="J35" s="117" t="s">
        <v>200</v>
      </c>
      <c r="K35" s="117" t="s">
        <v>200</v>
      </c>
      <c r="L35" s="117" t="s">
        <v>200</v>
      </c>
      <c r="M35" s="117" t="s">
        <v>200</v>
      </c>
      <c r="N35" s="117" t="s">
        <v>200</v>
      </c>
      <c r="O35" s="117">
        <v>0</v>
      </c>
    </row>
    <row r="38" spans="2:16" ht="15" x14ac:dyDescent="0.15">
      <c r="B38" s="95" t="s">
        <v>361</v>
      </c>
    </row>
    <row r="39" spans="2:16" ht="15" customHeight="1" x14ac:dyDescent="0.15">
      <c r="C39" s="95"/>
      <c r="G39" s="82"/>
      <c r="H39" s="82"/>
      <c r="I39" s="82"/>
      <c r="J39" s="82"/>
      <c r="K39" s="82"/>
      <c r="L39" s="82"/>
      <c r="M39" s="82"/>
      <c r="P39" s="105"/>
    </row>
    <row r="40" spans="2:16" ht="15" x14ac:dyDescent="0.15">
      <c r="B40" s="84"/>
      <c r="D40" s="198" t="s">
        <v>177</v>
      </c>
      <c r="E40" s="198"/>
      <c r="F40" s="198"/>
      <c r="G40" s="198"/>
      <c r="H40" s="198"/>
      <c r="I40" s="198"/>
      <c r="J40" s="198"/>
      <c r="K40" s="198"/>
      <c r="L40" s="198"/>
      <c r="M40" s="198"/>
      <c r="N40" s="198"/>
      <c r="O40" s="198"/>
      <c r="P40" s="106"/>
    </row>
    <row r="41" spans="2:16" ht="30" x14ac:dyDescent="0.15">
      <c r="B41" s="85"/>
      <c r="C41" s="86"/>
      <c r="D41" s="87" t="s">
        <v>69</v>
      </c>
      <c r="E41" s="87" t="s">
        <v>70</v>
      </c>
      <c r="F41" s="88" t="s">
        <v>71</v>
      </c>
      <c r="G41" s="87" t="s">
        <v>72</v>
      </c>
      <c r="H41" s="89" t="s">
        <v>68</v>
      </c>
      <c r="I41" s="89" t="s">
        <v>68</v>
      </c>
      <c r="J41" s="89" t="s">
        <v>68</v>
      </c>
      <c r="K41" s="89" t="s">
        <v>68</v>
      </c>
      <c r="L41" s="89" t="s">
        <v>68</v>
      </c>
      <c r="M41" s="89" t="s">
        <v>68</v>
      </c>
      <c r="N41" s="89" t="s">
        <v>68</v>
      </c>
      <c r="O41" s="87" t="s">
        <v>76</v>
      </c>
      <c r="P41" s="106"/>
    </row>
    <row r="42" spans="2:16" ht="15" x14ac:dyDescent="0.15">
      <c r="B42" s="197" t="s">
        <v>176</v>
      </c>
      <c r="C42" s="87" t="s">
        <v>69</v>
      </c>
      <c r="D42" s="125"/>
      <c r="E42" s="125"/>
      <c r="F42" s="125"/>
      <c r="G42" s="125"/>
      <c r="H42" s="126"/>
      <c r="I42" s="126"/>
      <c r="J42" s="126"/>
      <c r="K42" s="126"/>
      <c r="L42" s="126"/>
      <c r="M42" s="126"/>
      <c r="N42" s="126"/>
      <c r="O42" s="125"/>
      <c r="P42" s="106"/>
    </row>
    <row r="43" spans="2:16" ht="15" x14ac:dyDescent="0.15">
      <c r="B43" s="197"/>
      <c r="C43" s="87" t="s">
        <v>70</v>
      </c>
      <c r="D43" s="125"/>
      <c r="E43" s="125"/>
      <c r="F43" s="125"/>
      <c r="G43" s="125"/>
      <c r="H43" s="126"/>
      <c r="I43" s="126"/>
      <c r="J43" s="126"/>
      <c r="K43" s="126"/>
      <c r="L43" s="126"/>
      <c r="M43" s="126"/>
      <c r="N43" s="126"/>
      <c r="O43" s="125"/>
      <c r="P43" s="106"/>
    </row>
    <row r="44" spans="2:16" ht="15" x14ac:dyDescent="0.15">
      <c r="B44" s="197"/>
      <c r="C44" s="88" t="s">
        <v>71</v>
      </c>
      <c r="D44" s="125"/>
      <c r="E44" s="125"/>
      <c r="F44" s="125"/>
      <c r="G44" s="125"/>
      <c r="H44" s="126"/>
      <c r="I44" s="126"/>
      <c r="J44" s="126"/>
      <c r="K44" s="126"/>
      <c r="L44" s="126"/>
      <c r="M44" s="126"/>
      <c r="N44" s="126"/>
      <c r="O44" s="125"/>
      <c r="P44" s="106"/>
    </row>
    <row r="45" spans="2:16" ht="15" x14ac:dyDescent="0.15">
      <c r="B45" s="197"/>
      <c r="C45" s="87" t="s">
        <v>72</v>
      </c>
      <c r="D45" s="125"/>
      <c r="E45" s="125"/>
      <c r="F45" s="125"/>
      <c r="G45" s="125"/>
      <c r="H45" s="126"/>
      <c r="I45" s="126"/>
      <c r="J45" s="126"/>
      <c r="K45" s="126"/>
      <c r="L45" s="126"/>
      <c r="M45" s="126"/>
      <c r="N45" s="126"/>
      <c r="O45" s="125"/>
      <c r="P45" s="106"/>
    </row>
    <row r="46" spans="2:16" ht="15" x14ac:dyDescent="0.15">
      <c r="B46" s="197"/>
      <c r="C46" s="89" t="s">
        <v>68</v>
      </c>
      <c r="D46" s="126"/>
      <c r="E46" s="126"/>
      <c r="F46" s="126"/>
      <c r="G46" s="126"/>
      <c r="H46" s="126"/>
      <c r="I46" s="126"/>
      <c r="J46" s="126"/>
      <c r="K46" s="126"/>
      <c r="L46" s="126"/>
      <c r="M46" s="126"/>
      <c r="N46" s="126"/>
      <c r="O46" s="126"/>
      <c r="P46" s="106"/>
    </row>
    <row r="47" spans="2:16" ht="15" x14ac:dyDescent="0.15">
      <c r="B47" s="197"/>
      <c r="C47" s="89" t="s">
        <v>68</v>
      </c>
      <c r="D47" s="126"/>
      <c r="E47" s="126"/>
      <c r="F47" s="126"/>
      <c r="G47" s="126"/>
      <c r="H47" s="126"/>
      <c r="I47" s="126"/>
      <c r="J47" s="126"/>
      <c r="K47" s="126"/>
      <c r="L47" s="126"/>
      <c r="M47" s="126"/>
      <c r="N47" s="126"/>
      <c r="O47" s="126"/>
      <c r="P47" s="106"/>
    </row>
    <row r="48" spans="2:16" ht="15" x14ac:dyDescent="0.15">
      <c r="B48" s="197"/>
      <c r="C48" s="89" t="s">
        <v>68</v>
      </c>
      <c r="D48" s="126"/>
      <c r="E48" s="126"/>
      <c r="F48" s="126"/>
      <c r="G48" s="126"/>
      <c r="H48" s="126"/>
      <c r="I48" s="126"/>
      <c r="J48" s="126"/>
      <c r="K48" s="126"/>
      <c r="L48" s="126"/>
      <c r="M48" s="126"/>
      <c r="N48" s="126"/>
      <c r="O48" s="126"/>
      <c r="P48" s="106"/>
    </row>
    <row r="49" spans="2:16" ht="15" x14ac:dyDescent="0.15">
      <c r="B49" s="197"/>
      <c r="C49" s="89" t="s">
        <v>68</v>
      </c>
      <c r="D49" s="126"/>
      <c r="E49" s="126"/>
      <c r="F49" s="126"/>
      <c r="G49" s="126"/>
      <c r="H49" s="126"/>
      <c r="I49" s="126"/>
      <c r="J49" s="126"/>
      <c r="K49" s="126"/>
      <c r="L49" s="126"/>
      <c r="M49" s="126"/>
      <c r="N49" s="126"/>
      <c r="O49" s="126"/>
      <c r="P49" s="106"/>
    </row>
    <row r="50" spans="2:16" ht="15" x14ac:dyDescent="0.15">
      <c r="B50" s="197"/>
      <c r="C50" s="89" t="s">
        <v>68</v>
      </c>
      <c r="D50" s="126"/>
      <c r="E50" s="126"/>
      <c r="F50" s="126"/>
      <c r="G50" s="126"/>
      <c r="H50" s="126"/>
      <c r="I50" s="126"/>
      <c r="J50" s="126"/>
      <c r="K50" s="126"/>
      <c r="L50" s="126"/>
      <c r="M50" s="126"/>
      <c r="N50" s="126"/>
      <c r="O50" s="126"/>
      <c r="P50" s="106"/>
    </row>
    <row r="51" spans="2:16" ht="15" x14ac:dyDescent="0.15">
      <c r="B51" s="197"/>
      <c r="C51" s="89" t="s">
        <v>68</v>
      </c>
      <c r="D51" s="126"/>
      <c r="E51" s="126"/>
      <c r="F51" s="126"/>
      <c r="G51" s="126"/>
      <c r="H51" s="126"/>
      <c r="I51" s="126"/>
      <c r="J51" s="126"/>
      <c r="K51" s="126"/>
      <c r="L51" s="126"/>
      <c r="M51" s="126"/>
      <c r="N51" s="126"/>
      <c r="O51" s="126"/>
      <c r="P51" s="106"/>
    </row>
    <row r="52" spans="2:16" ht="15" x14ac:dyDescent="0.15">
      <c r="B52" s="197"/>
      <c r="C52" s="89" t="s">
        <v>68</v>
      </c>
      <c r="D52" s="126"/>
      <c r="E52" s="126"/>
      <c r="F52" s="126"/>
      <c r="G52" s="126"/>
      <c r="H52" s="126"/>
      <c r="I52" s="126"/>
      <c r="J52" s="126"/>
      <c r="K52" s="126"/>
      <c r="L52" s="126"/>
      <c r="M52" s="126"/>
      <c r="N52" s="126"/>
      <c r="O52" s="126"/>
      <c r="P52" s="106"/>
    </row>
    <row r="53" spans="2:16" ht="15" x14ac:dyDescent="0.15">
      <c r="B53" s="197"/>
      <c r="C53" s="89" t="s">
        <v>68</v>
      </c>
      <c r="D53" s="126"/>
      <c r="E53" s="126"/>
      <c r="F53" s="126"/>
      <c r="G53" s="126"/>
      <c r="H53" s="126"/>
      <c r="I53" s="126"/>
      <c r="J53" s="126"/>
      <c r="K53" s="126"/>
      <c r="L53" s="126"/>
      <c r="M53" s="126"/>
      <c r="N53" s="126"/>
      <c r="O53" s="126"/>
    </row>
  </sheetData>
  <mergeCells count="6">
    <mergeCell ref="B42:B53"/>
    <mergeCell ref="D4:O4"/>
    <mergeCell ref="B6:B17"/>
    <mergeCell ref="D22:O22"/>
    <mergeCell ref="B24:B35"/>
    <mergeCell ref="D40:O40"/>
  </mergeCells>
  <phoneticPr fontId="2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B620-D56D-4CF8-8E00-D8733CDE659B}">
  <sheetPr>
    <tabColor theme="3" tint="0.39997558519241921"/>
  </sheetPr>
  <dimension ref="B2:K24"/>
  <sheetViews>
    <sheetView workbookViewId="0"/>
  </sheetViews>
  <sheetFormatPr defaultColWidth="8.875" defaultRowHeight="13.5" x14ac:dyDescent="0.15"/>
  <cols>
    <col min="1" max="1" width="8.875" style="81"/>
    <col min="2" max="2" width="15.5" style="81" customWidth="1"/>
    <col min="3" max="5" width="11.5" style="82" customWidth="1"/>
    <col min="6" max="7" width="8.625" style="82" customWidth="1"/>
    <col min="8" max="8" width="8.625" style="81" customWidth="1"/>
    <col min="9" max="11" width="10.375" style="81" customWidth="1"/>
    <col min="12" max="14" width="7.875" style="81" customWidth="1"/>
    <col min="15" max="16384" width="8.875" style="81"/>
  </cols>
  <sheetData>
    <row r="2" spans="2:11" ht="15" x14ac:dyDescent="0.15">
      <c r="B2" s="95" t="s">
        <v>255</v>
      </c>
    </row>
    <row r="3" spans="2:11" s="6" customFormat="1" ht="14.25" x14ac:dyDescent="0.15"/>
    <row r="4" spans="2:11" s="6" customFormat="1" ht="30" customHeight="1" x14ac:dyDescent="0.15">
      <c r="B4" s="87"/>
      <c r="C4" s="194" t="s">
        <v>256</v>
      </c>
      <c r="D4" s="195"/>
      <c r="E4" s="196"/>
      <c r="F4" s="194" t="s">
        <v>260</v>
      </c>
      <c r="G4" s="195"/>
      <c r="H4" s="196"/>
      <c r="I4" s="106"/>
      <c r="J4" s="106"/>
      <c r="K4" s="106"/>
    </row>
    <row r="5" spans="2:11" s="6" customFormat="1" ht="30" x14ac:dyDescent="0.15">
      <c r="B5" s="87" t="s">
        <v>124</v>
      </c>
      <c r="C5" s="87" t="s">
        <v>257</v>
      </c>
      <c r="D5" s="87" t="s">
        <v>258</v>
      </c>
      <c r="E5" s="88" t="s">
        <v>259</v>
      </c>
      <c r="F5" s="87" t="s">
        <v>257</v>
      </c>
      <c r="G5" s="87" t="s">
        <v>258</v>
      </c>
      <c r="H5" s="88" t="s">
        <v>259</v>
      </c>
      <c r="I5" s="105"/>
      <c r="J5" s="105"/>
      <c r="K5" s="107"/>
    </row>
    <row r="6" spans="2:11" s="6" customFormat="1" ht="18.600000000000001" customHeight="1" x14ac:dyDescent="0.15">
      <c r="B6" s="141" t="s">
        <v>261</v>
      </c>
      <c r="C6" s="91">
        <f>74100*10^(-6)</f>
        <v>7.4099999999999999E-2</v>
      </c>
      <c r="D6" s="91">
        <f>69300*10^(-6)</f>
        <v>6.93E-2</v>
      </c>
      <c r="E6" s="91">
        <f>73300*10^(-6)</f>
        <v>7.329999999999999E-2</v>
      </c>
      <c r="F6" s="91">
        <f>43*10^(-3)</f>
        <v>4.3000000000000003E-2</v>
      </c>
      <c r="G6" s="91">
        <f>44.3*10^(-3)</f>
        <v>4.4299999999999999E-2</v>
      </c>
      <c r="H6" s="93">
        <f>42.3*10^(-3)</f>
        <v>4.2299999999999997E-2</v>
      </c>
      <c r="I6" s="140"/>
      <c r="J6" s="140"/>
      <c r="K6" s="140"/>
    </row>
    <row r="7" spans="2:11" ht="22.9" customHeight="1" x14ac:dyDescent="0.15"/>
    <row r="8" spans="2:11" ht="15" x14ac:dyDescent="0.15">
      <c r="B8" s="95" t="s">
        <v>325</v>
      </c>
    </row>
    <row r="10" spans="2:11" ht="15" customHeight="1" x14ac:dyDescent="0.15">
      <c r="B10" s="87"/>
      <c r="C10" s="194" t="s">
        <v>313</v>
      </c>
      <c r="D10" s="196"/>
      <c r="E10" s="194" t="s">
        <v>314</v>
      </c>
      <c r="F10" s="196"/>
      <c r="G10" s="192"/>
      <c r="H10" s="191"/>
      <c r="I10" s="191"/>
    </row>
    <row r="11" spans="2:11" ht="30" x14ac:dyDescent="0.15">
      <c r="B11" s="87" t="s">
        <v>138</v>
      </c>
      <c r="C11" s="87" t="s">
        <v>330</v>
      </c>
      <c r="D11" s="87" t="s">
        <v>329</v>
      </c>
      <c r="E11" s="87" t="s">
        <v>330</v>
      </c>
      <c r="F11" s="87" t="s">
        <v>329</v>
      </c>
      <c r="G11" s="109"/>
      <c r="H11" s="105"/>
      <c r="I11" s="107"/>
    </row>
    <row r="12" spans="2:11" ht="15" x14ac:dyDescent="0.15">
      <c r="B12" s="97" t="s">
        <v>261</v>
      </c>
      <c r="C12" s="91"/>
      <c r="D12" s="91"/>
      <c r="E12" s="91"/>
      <c r="F12" s="91"/>
      <c r="G12" s="143"/>
      <c r="H12" s="106"/>
      <c r="I12" s="106"/>
    </row>
    <row r="13" spans="2:11" ht="15" x14ac:dyDescent="0.15">
      <c r="B13" s="83"/>
      <c r="C13" s="105"/>
      <c r="D13" s="105"/>
      <c r="E13" s="105"/>
      <c r="F13" s="105"/>
      <c r="G13" s="105"/>
      <c r="H13" s="106"/>
      <c r="I13" s="106"/>
      <c r="J13" s="106"/>
      <c r="K13" s="106"/>
    </row>
    <row r="14" spans="2:11" ht="15" x14ac:dyDescent="0.15">
      <c r="B14" s="95" t="s">
        <v>326</v>
      </c>
    </row>
    <row r="15" spans="2:11" x14ac:dyDescent="0.15">
      <c r="B15" s="81" t="s">
        <v>311</v>
      </c>
    </row>
    <row r="16" spans="2:11" ht="15" x14ac:dyDescent="0.15">
      <c r="B16" s="87" t="s">
        <v>147</v>
      </c>
      <c r="C16" s="194" t="s">
        <v>312</v>
      </c>
      <c r="D16" s="196"/>
      <c r="E16" s="194" t="s">
        <v>308</v>
      </c>
      <c r="F16" s="196"/>
      <c r="G16" s="194" t="s">
        <v>309</v>
      </c>
      <c r="H16" s="196"/>
      <c r="I16" s="105"/>
      <c r="J16" s="105"/>
      <c r="K16" s="107"/>
    </row>
    <row r="17" spans="2:11" ht="15" x14ac:dyDescent="0.15">
      <c r="B17" s="87"/>
      <c r="C17" s="87" t="s">
        <v>320</v>
      </c>
      <c r="D17" s="87" t="s">
        <v>321</v>
      </c>
      <c r="E17" s="87" t="s">
        <v>320</v>
      </c>
      <c r="F17" s="87" t="s">
        <v>321</v>
      </c>
      <c r="G17" s="87" t="s">
        <v>320</v>
      </c>
      <c r="H17" s="87" t="s">
        <v>321</v>
      </c>
      <c r="I17" s="105"/>
      <c r="J17" s="105"/>
      <c r="K17" s="107"/>
    </row>
    <row r="18" spans="2:11" ht="15" x14ac:dyDescent="0.15">
      <c r="B18" s="97" t="s">
        <v>261</v>
      </c>
      <c r="C18" s="91">
        <v>8.0000000000000002E-3</v>
      </c>
      <c r="D18" s="91">
        <v>8.0000000000000002E-3</v>
      </c>
      <c r="E18" s="91"/>
      <c r="F18" s="91"/>
      <c r="G18" s="91"/>
      <c r="H18" s="91"/>
      <c r="I18" s="106"/>
      <c r="J18" s="106"/>
      <c r="K18" s="106"/>
    </row>
    <row r="21" spans="2:11" ht="15" x14ac:dyDescent="0.15">
      <c r="B21" s="95" t="s">
        <v>327</v>
      </c>
    </row>
    <row r="22" spans="2:11" x14ac:dyDescent="0.15">
      <c r="B22" s="81" t="s">
        <v>324</v>
      </c>
    </row>
    <row r="23" spans="2:11" ht="15" x14ac:dyDescent="0.15">
      <c r="B23" s="87" t="s">
        <v>147</v>
      </c>
      <c r="C23" s="87" t="s">
        <v>121</v>
      </c>
      <c r="D23" s="87" t="s">
        <v>122</v>
      </c>
      <c r="E23" s="108" t="s">
        <v>144</v>
      </c>
      <c r="F23" s="109"/>
      <c r="G23" s="105"/>
      <c r="H23" s="107"/>
      <c r="I23" s="105"/>
      <c r="J23" s="105"/>
      <c r="K23" s="107"/>
    </row>
    <row r="24" spans="2:11" ht="15" x14ac:dyDescent="0.15">
      <c r="B24" s="97" t="s">
        <v>261</v>
      </c>
      <c r="C24" s="91"/>
      <c r="D24" s="91"/>
      <c r="E24" s="104"/>
      <c r="F24" s="109"/>
      <c r="G24" s="105"/>
      <c r="H24" s="106"/>
      <c r="I24" s="106"/>
      <c r="J24" s="106"/>
      <c r="K24" s="106"/>
    </row>
  </sheetData>
  <mergeCells count="8">
    <mergeCell ref="C4:E4"/>
    <mergeCell ref="F4:H4"/>
    <mergeCell ref="C16:D16"/>
    <mergeCell ref="E16:F16"/>
    <mergeCell ref="G16:H16"/>
    <mergeCell ref="G10:I10"/>
    <mergeCell ref="C10:D10"/>
    <mergeCell ref="E10:F10"/>
  </mergeCells>
  <phoneticPr fontId="24"/>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64DB-077D-4E1B-96EE-359EBC8376D5}">
  <sheetPr>
    <tabColor theme="3" tint="0.39997558519241921"/>
  </sheetPr>
  <dimension ref="A1:L129"/>
  <sheetViews>
    <sheetView zoomScale="85" zoomScaleNormal="85" workbookViewId="0"/>
  </sheetViews>
  <sheetFormatPr defaultColWidth="9" defaultRowHeight="14.25" x14ac:dyDescent="0.15"/>
  <cols>
    <col min="1" max="5" width="3.625" style="1" customWidth="1"/>
    <col min="6" max="6" width="47.125" style="1" customWidth="1"/>
    <col min="7" max="7" width="15" style="1" customWidth="1"/>
    <col min="8" max="8" width="12.625" style="1" customWidth="1"/>
    <col min="9" max="9" width="14.625" style="1" customWidth="1"/>
    <col min="10" max="10" width="11" style="145" customWidth="1"/>
    <col min="11" max="16384" width="9" style="1"/>
  </cols>
  <sheetData>
    <row r="1" spans="1:12" ht="18" customHeight="1" x14ac:dyDescent="0.15">
      <c r="J1" s="144" t="str">
        <f>'PMS(input)'!K1</f>
        <v>JCM_KH_F_PMS_REDD+_ver01.0</v>
      </c>
    </row>
    <row r="2" spans="1:12" ht="27.75" customHeight="1" x14ac:dyDescent="0.15">
      <c r="A2" s="199" t="s">
        <v>34</v>
      </c>
      <c r="B2" s="199"/>
      <c r="C2" s="199"/>
      <c r="D2" s="199"/>
      <c r="E2" s="199"/>
      <c r="F2" s="199"/>
      <c r="G2" s="199"/>
      <c r="H2" s="199"/>
      <c r="I2" s="199"/>
      <c r="J2" s="199"/>
    </row>
    <row r="3" spans="1:12" ht="18" customHeight="1" x14ac:dyDescent="0.15">
      <c r="A3" s="200" t="s">
        <v>33</v>
      </c>
      <c r="B3" s="201"/>
      <c r="C3" s="201"/>
      <c r="D3" s="201"/>
      <c r="E3" s="201"/>
      <c r="F3" s="201"/>
      <c r="G3" s="201"/>
      <c r="H3" s="201"/>
      <c r="I3" s="201"/>
      <c r="J3" s="201"/>
    </row>
    <row r="4" spans="1:12" ht="11.25" customHeight="1" x14ac:dyDescent="0.15"/>
    <row r="5" spans="1:12" ht="18.75" customHeight="1" x14ac:dyDescent="0.15">
      <c r="A5" s="41" t="s">
        <v>40</v>
      </c>
      <c r="B5" s="26"/>
      <c r="C5" s="26"/>
      <c r="D5" s="26"/>
      <c r="E5" s="26"/>
      <c r="F5" s="27"/>
      <c r="G5" s="28" t="s">
        <v>49</v>
      </c>
      <c r="H5" s="28" t="s">
        <v>0</v>
      </c>
      <c r="I5" s="28" t="s">
        <v>1</v>
      </c>
      <c r="J5" s="29" t="s">
        <v>2</v>
      </c>
    </row>
    <row r="6" spans="1:12" ht="18.75" customHeight="1" x14ac:dyDescent="0.15">
      <c r="A6" s="42"/>
      <c r="B6" s="30" t="s">
        <v>43</v>
      </c>
      <c r="C6" s="30"/>
      <c r="D6" s="30"/>
      <c r="E6" s="30"/>
      <c r="F6" s="30"/>
      <c r="G6" s="31"/>
      <c r="H6" s="31">
        <f>(H28-H58)*(1-H114/100)</f>
        <v>0</v>
      </c>
      <c r="I6" s="31" t="s">
        <v>59</v>
      </c>
      <c r="J6" s="146" t="s">
        <v>36</v>
      </c>
    </row>
    <row r="7" spans="1:12" ht="18.75" customHeight="1" x14ac:dyDescent="0.15">
      <c r="A7" s="41" t="s">
        <v>41</v>
      </c>
      <c r="B7" s="26"/>
      <c r="C7" s="26"/>
      <c r="D7" s="26"/>
      <c r="E7" s="26"/>
      <c r="F7" s="27"/>
      <c r="G7" s="27"/>
      <c r="H7" s="27"/>
      <c r="I7" s="27"/>
      <c r="J7" s="29"/>
      <c r="K7" s="11"/>
      <c r="L7" s="11"/>
    </row>
    <row r="8" spans="1:12" ht="18.75" customHeight="1" x14ac:dyDescent="0.15">
      <c r="A8" s="43"/>
      <c r="B8" s="38" t="s">
        <v>44</v>
      </c>
      <c r="C8" s="39"/>
      <c r="D8" s="39"/>
      <c r="E8" s="39"/>
      <c r="F8" s="40"/>
      <c r="G8" s="32"/>
      <c r="H8" s="31"/>
      <c r="I8" s="31" t="s">
        <v>186</v>
      </c>
      <c r="J8" s="146"/>
    </row>
    <row r="9" spans="1:12" ht="18.75" customHeight="1" x14ac:dyDescent="0.15">
      <c r="A9" s="43"/>
      <c r="B9" s="38" t="s">
        <v>45</v>
      </c>
      <c r="C9" s="39"/>
      <c r="D9" s="39"/>
      <c r="E9" s="39"/>
      <c r="F9" s="40"/>
      <c r="G9" s="33"/>
      <c r="H9" s="34"/>
      <c r="I9" s="34" t="s">
        <v>186</v>
      </c>
      <c r="J9" s="146"/>
    </row>
    <row r="10" spans="1:12" ht="18.75" customHeight="1" x14ac:dyDescent="0.15">
      <c r="A10" s="43"/>
      <c r="B10" s="38" t="s">
        <v>46</v>
      </c>
      <c r="C10" s="39"/>
      <c r="D10" s="39"/>
      <c r="E10" s="39"/>
      <c r="F10" s="40"/>
      <c r="G10" s="33"/>
      <c r="H10" s="34"/>
      <c r="I10" s="34" t="s">
        <v>186</v>
      </c>
      <c r="J10" s="147"/>
    </row>
    <row r="11" spans="1:12" ht="18.75" customHeight="1" x14ac:dyDescent="0.15">
      <c r="A11" s="43"/>
      <c r="B11" s="38" t="s">
        <v>47</v>
      </c>
      <c r="C11" s="39"/>
      <c r="D11" s="39"/>
      <c r="E11" s="39"/>
      <c r="F11" s="40"/>
      <c r="G11" s="33"/>
      <c r="H11" s="34"/>
      <c r="I11" s="34"/>
      <c r="J11" s="146"/>
    </row>
    <row r="12" spans="1:12" ht="18.75" customHeight="1" x14ac:dyDescent="0.15">
      <c r="A12" s="43"/>
      <c r="B12" s="38" t="s">
        <v>48</v>
      </c>
      <c r="C12" s="39"/>
      <c r="D12" s="39"/>
      <c r="E12" s="39"/>
      <c r="F12" s="40"/>
      <c r="G12" s="33"/>
      <c r="H12" s="34"/>
      <c r="I12" s="34"/>
      <c r="J12" s="147"/>
    </row>
    <row r="13" spans="1:12" ht="18.75" customHeight="1" x14ac:dyDescent="0.15">
      <c r="A13" s="41" t="s">
        <v>42</v>
      </c>
      <c r="B13" s="26"/>
      <c r="C13" s="26"/>
      <c r="D13" s="26"/>
      <c r="E13" s="26"/>
      <c r="F13" s="27"/>
      <c r="G13" s="27"/>
      <c r="H13" s="27"/>
      <c r="I13" s="27"/>
      <c r="J13" s="29"/>
      <c r="K13" s="11"/>
      <c r="L13" s="11"/>
    </row>
    <row r="14" spans="1:12" ht="18.75" customHeight="1" x14ac:dyDescent="0.15">
      <c r="A14" s="59"/>
      <c r="B14" s="38" t="s">
        <v>203</v>
      </c>
      <c r="C14" s="39"/>
      <c r="D14" s="39"/>
      <c r="E14" s="39"/>
      <c r="F14" s="40"/>
      <c r="G14" s="33"/>
      <c r="H14" s="34">
        <f>44/12</f>
        <v>3.6666666666666665</v>
      </c>
      <c r="I14" s="34"/>
      <c r="J14" s="150" t="s">
        <v>305</v>
      </c>
      <c r="K14" s="11"/>
      <c r="L14" s="11"/>
    </row>
    <row r="15" spans="1:12" ht="18.75" customHeight="1" x14ac:dyDescent="0.15">
      <c r="A15" s="59"/>
      <c r="B15" s="38" t="s">
        <v>238</v>
      </c>
      <c r="C15" s="39"/>
      <c r="D15" s="39"/>
      <c r="E15" s="39"/>
      <c r="F15" s="40"/>
      <c r="G15" s="33"/>
      <c r="H15" s="34">
        <f>44/28</f>
        <v>1.5714285714285714</v>
      </c>
      <c r="I15" s="34"/>
      <c r="J15" s="146" t="s">
        <v>304</v>
      </c>
      <c r="K15" s="11"/>
      <c r="L15" s="11"/>
    </row>
    <row r="16" spans="1:12" ht="18.75" customHeight="1" x14ac:dyDescent="0.15">
      <c r="A16" s="59"/>
      <c r="B16" s="38" t="s">
        <v>239</v>
      </c>
      <c r="C16" s="39"/>
      <c r="D16" s="39"/>
      <c r="E16" s="39"/>
      <c r="F16" s="40"/>
      <c r="G16" s="33"/>
      <c r="H16" s="34">
        <v>298</v>
      </c>
      <c r="I16" s="34" t="s">
        <v>253</v>
      </c>
      <c r="J16" s="146" t="s">
        <v>300</v>
      </c>
      <c r="K16" s="11"/>
      <c r="L16" s="11"/>
    </row>
    <row r="17" spans="1:12" ht="18.75" customHeight="1" x14ac:dyDescent="0.15">
      <c r="A17" s="59"/>
      <c r="B17" s="38" t="s">
        <v>278</v>
      </c>
      <c r="C17" s="39"/>
      <c r="D17" s="39"/>
      <c r="E17" s="39"/>
      <c r="F17" s="40"/>
      <c r="G17" s="33"/>
      <c r="H17" s="34">
        <v>0.01</v>
      </c>
      <c r="I17" s="34" t="s">
        <v>277</v>
      </c>
      <c r="J17" s="146" t="s">
        <v>293</v>
      </c>
      <c r="K17" s="11"/>
      <c r="L17" s="11"/>
    </row>
    <row r="18" spans="1:12" ht="18.75" customHeight="1" x14ac:dyDescent="0.15">
      <c r="A18" s="43"/>
      <c r="B18" s="38" t="s">
        <v>279</v>
      </c>
      <c r="C18" s="39"/>
      <c r="D18" s="39"/>
      <c r="E18" s="39"/>
      <c r="F18" s="40"/>
      <c r="G18" s="33"/>
      <c r="H18" s="34">
        <v>3.0000000000000001E-3</v>
      </c>
      <c r="I18" s="34" t="s">
        <v>276</v>
      </c>
      <c r="J18" s="146" t="s">
        <v>294</v>
      </c>
    </row>
    <row r="19" spans="1:12" ht="18.75" customHeight="1" x14ac:dyDescent="0.15">
      <c r="A19" s="43"/>
      <c r="B19" s="38" t="s">
        <v>280</v>
      </c>
      <c r="C19" s="39"/>
      <c r="D19" s="39"/>
      <c r="E19" s="39"/>
      <c r="F19" s="40"/>
      <c r="G19" s="33"/>
      <c r="H19" s="34">
        <v>0.01</v>
      </c>
      <c r="I19" s="34" t="s">
        <v>283</v>
      </c>
      <c r="J19" s="147" t="s">
        <v>295</v>
      </c>
    </row>
    <row r="20" spans="1:12" ht="18.75" customHeight="1" x14ac:dyDescent="0.15">
      <c r="A20" s="43"/>
      <c r="B20" s="38" t="s">
        <v>281</v>
      </c>
      <c r="C20" s="39"/>
      <c r="D20" s="39"/>
      <c r="E20" s="39"/>
      <c r="F20" s="40"/>
      <c r="G20" s="33"/>
      <c r="H20" s="34">
        <v>7.4999999999999997E-3</v>
      </c>
      <c r="I20" s="34" t="s">
        <v>282</v>
      </c>
      <c r="J20" s="146" t="s">
        <v>296</v>
      </c>
    </row>
    <row r="21" spans="1:12" ht="18.75" customHeight="1" x14ac:dyDescent="0.15">
      <c r="A21" s="43"/>
      <c r="B21" s="38" t="s">
        <v>284</v>
      </c>
      <c r="C21" s="39"/>
      <c r="D21" s="39"/>
      <c r="E21" s="39"/>
      <c r="F21" s="40"/>
      <c r="G21" s="33"/>
      <c r="H21" s="34">
        <v>0.12</v>
      </c>
      <c r="I21" s="34" t="s">
        <v>285</v>
      </c>
      <c r="J21" s="146" t="s">
        <v>297</v>
      </c>
    </row>
    <row r="22" spans="1:12" ht="18.75" customHeight="1" x14ac:dyDescent="0.15">
      <c r="A22" s="43"/>
      <c r="B22" s="38" t="s">
        <v>286</v>
      </c>
      <c r="C22" s="39"/>
      <c r="D22" s="39"/>
      <c r="E22" s="39"/>
      <c r="F22" s="40"/>
      <c r="G22" s="33"/>
      <c r="H22" s="34">
        <v>0.13</v>
      </c>
      <c r="I22" s="34" t="s">
        <v>287</v>
      </c>
      <c r="J22" s="146" t="s">
        <v>298</v>
      </c>
    </row>
    <row r="23" spans="1:12" ht="18.75" customHeight="1" x14ac:dyDescent="0.15">
      <c r="A23" s="43"/>
      <c r="B23" s="38" t="s">
        <v>288</v>
      </c>
      <c r="C23" s="39"/>
      <c r="D23" s="39"/>
      <c r="E23" s="39"/>
      <c r="F23" s="40"/>
      <c r="G23" s="33"/>
      <c r="H23" s="34">
        <v>0.2</v>
      </c>
      <c r="I23" s="34" t="s">
        <v>289</v>
      </c>
      <c r="J23" s="146" t="s">
        <v>299</v>
      </c>
    </row>
    <row r="24" spans="1:12" ht="18.75" customHeight="1" x14ac:dyDescent="0.15">
      <c r="A24" s="43"/>
      <c r="B24" s="38" t="s">
        <v>290</v>
      </c>
      <c r="C24" s="39"/>
      <c r="D24" s="39"/>
      <c r="E24" s="39"/>
      <c r="F24" s="40"/>
      <c r="G24" s="33"/>
      <c r="H24" s="34">
        <v>0.1</v>
      </c>
      <c r="I24" s="34"/>
      <c r="J24" s="146" t="s">
        <v>301</v>
      </c>
    </row>
    <row r="25" spans="1:12" ht="18.75" customHeight="1" x14ac:dyDescent="0.15">
      <c r="A25" s="43"/>
      <c r="B25" s="38" t="s">
        <v>291</v>
      </c>
      <c r="C25" s="39"/>
      <c r="D25" s="39"/>
      <c r="E25" s="39"/>
      <c r="F25" s="40"/>
      <c r="G25" s="33"/>
      <c r="H25" s="34">
        <v>0.2</v>
      </c>
      <c r="I25" s="34"/>
      <c r="J25" s="146" t="s">
        <v>302</v>
      </c>
    </row>
    <row r="26" spans="1:12" ht="18.75" customHeight="1" x14ac:dyDescent="0.15">
      <c r="A26" s="42"/>
      <c r="B26" s="38" t="s">
        <v>292</v>
      </c>
      <c r="C26" s="39"/>
      <c r="D26" s="39"/>
      <c r="E26" s="39"/>
      <c r="F26" s="40"/>
      <c r="G26" s="33"/>
      <c r="H26" s="34">
        <v>0.3</v>
      </c>
      <c r="I26" s="34"/>
      <c r="J26" s="147" t="s">
        <v>303</v>
      </c>
    </row>
    <row r="27" spans="1:12" ht="18.75" customHeight="1" x14ac:dyDescent="0.15">
      <c r="A27" s="41" t="s">
        <v>50</v>
      </c>
      <c r="B27" s="27"/>
      <c r="C27" s="26"/>
      <c r="D27" s="26"/>
      <c r="E27" s="28"/>
      <c r="F27" s="28"/>
      <c r="G27" s="28"/>
      <c r="H27" s="27"/>
      <c r="I27" s="27"/>
      <c r="J27" s="29"/>
    </row>
    <row r="28" spans="1:12" ht="18.75" customHeight="1" x14ac:dyDescent="0.15">
      <c r="A28" s="43"/>
      <c r="B28" s="46" t="s">
        <v>54</v>
      </c>
      <c r="C28" s="46"/>
      <c r="D28" s="46"/>
      <c r="E28" s="46"/>
      <c r="F28" s="46"/>
      <c r="G28" s="31"/>
      <c r="H28" s="31"/>
      <c r="I28" s="31" t="s">
        <v>59</v>
      </c>
      <c r="J28" s="146" t="s">
        <v>60</v>
      </c>
    </row>
    <row r="29" spans="1:12" ht="18.75" customHeight="1" x14ac:dyDescent="0.15">
      <c r="A29" s="43"/>
      <c r="B29" s="60"/>
      <c r="C29" s="64" t="s">
        <v>51</v>
      </c>
      <c r="D29" s="67"/>
      <c r="E29" s="65"/>
      <c r="F29" s="66"/>
      <c r="G29" s="61"/>
      <c r="H29" s="31"/>
      <c r="I29" s="31"/>
      <c r="J29" s="146"/>
    </row>
    <row r="30" spans="1:12" ht="18.75" customHeight="1" x14ac:dyDescent="0.15">
      <c r="A30" s="43"/>
      <c r="B30" s="44"/>
      <c r="C30" s="44"/>
      <c r="D30" s="52"/>
      <c r="E30" s="53" t="s">
        <v>183</v>
      </c>
      <c r="F30" s="50"/>
      <c r="G30" s="32"/>
      <c r="H30" s="31"/>
      <c r="I30" s="31"/>
      <c r="J30" s="146"/>
    </row>
    <row r="31" spans="1:12" ht="18.75" customHeight="1" x14ac:dyDescent="0.15">
      <c r="A31" s="43"/>
      <c r="B31" s="44"/>
      <c r="C31" s="44"/>
      <c r="D31" s="47"/>
      <c r="E31" s="49"/>
      <c r="F31" s="122">
        <v>2018</v>
      </c>
      <c r="G31" s="32"/>
      <c r="H31" s="124">
        <f>ROUND(H45*H$14,0)</f>
        <v>0</v>
      </c>
      <c r="I31" s="31"/>
      <c r="J31" s="146"/>
    </row>
    <row r="32" spans="1:12" ht="18.75" customHeight="1" x14ac:dyDescent="0.15">
      <c r="A32" s="43"/>
      <c r="B32" s="44"/>
      <c r="C32" s="44"/>
      <c r="D32" s="47"/>
      <c r="E32" s="49"/>
      <c r="F32" s="122">
        <v>2019</v>
      </c>
      <c r="G32" s="33"/>
      <c r="H32" s="124">
        <f>ROUND(H46*H$14,0)</f>
        <v>0</v>
      </c>
      <c r="I32" s="31"/>
      <c r="J32" s="146"/>
    </row>
    <row r="33" spans="1:10" ht="18.75" customHeight="1" x14ac:dyDescent="0.15">
      <c r="A33" s="43"/>
      <c r="B33" s="44"/>
      <c r="C33" s="44"/>
      <c r="D33" s="47"/>
      <c r="E33" s="49"/>
      <c r="F33" s="122">
        <v>2020</v>
      </c>
      <c r="G33" s="33"/>
      <c r="H33" s="124">
        <f>ROUND(H47*H$14,0)</f>
        <v>0</v>
      </c>
      <c r="I33" s="31"/>
      <c r="J33" s="146"/>
    </row>
    <row r="34" spans="1:10" ht="18.75" customHeight="1" x14ac:dyDescent="0.15">
      <c r="A34" s="43"/>
      <c r="B34" s="44"/>
      <c r="C34" s="44"/>
      <c r="D34" s="47"/>
      <c r="E34" s="49"/>
      <c r="F34" s="123">
        <v>2021</v>
      </c>
      <c r="G34" s="33"/>
      <c r="H34" s="124">
        <f>ROUND(H48*H$14,0)</f>
        <v>0</v>
      </c>
      <c r="I34" s="31"/>
      <c r="J34" s="146"/>
    </row>
    <row r="35" spans="1:10" ht="18.75" customHeight="1" x14ac:dyDescent="0.15">
      <c r="A35" s="43"/>
      <c r="B35" s="44"/>
      <c r="C35" s="44"/>
      <c r="D35" s="48"/>
      <c r="E35" s="51"/>
      <c r="F35" s="123">
        <v>2022</v>
      </c>
      <c r="G35" s="32"/>
      <c r="H35" s="124">
        <f>ROUND(H49*H$14,0)</f>
        <v>0</v>
      </c>
      <c r="I35" s="31"/>
      <c r="J35" s="146"/>
    </row>
    <row r="36" spans="1:10" ht="18.75" customHeight="1" x14ac:dyDescent="0.15">
      <c r="A36" s="43"/>
      <c r="B36" s="44"/>
      <c r="C36" s="44"/>
      <c r="D36" s="52"/>
      <c r="E36" s="53" t="s">
        <v>184</v>
      </c>
      <c r="F36" s="50"/>
      <c r="G36" s="32"/>
      <c r="H36" s="31"/>
      <c r="I36" s="31"/>
      <c r="J36" s="146"/>
    </row>
    <row r="37" spans="1:10" ht="18.75" customHeight="1" x14ac:dyDescent="0.15">
      <c r="A37" s="43"/>
      <c r="B37" s="44"/>
      <c r="C37" s="44"/>
      <c r="D37" s="47"/>
      <c r="E37" s="49"/>
      <c r="F37" s="122">
        <v>2018</v>
      </c>
      <c r="G37" s="32"/>
      <c r="H37" s="124">
        <f>ROUND(H51*H$14,0)</f>
        <v>0</v>
      </c>
      <c r="I37" s="31"/>
      <c r="J37" s="146"/>
    </row>
    <row r="38" spans="1:10" ht="18.75" customHeight="1" x14ac:dyDescent="0.15">
      <c r="A38" s="43"/>
      <c r="B38" s="44"/>
      <c r="C38" s="44"/>
      <c r="D38" s="47"/>
      <c r="E38" s="49"/>
      <c r="F38" s="122">
        <v>2019</v>
      </c>
      <c r="G38" s="32"/>
      <c r="H38" s="124">
        <f t="shared" ref="H38:H41" si="0">ROUND(H52*H$14,0)</f>
        <v>0</v>
      </c>
      <c r="I38" s="31"/>
      <c r="J38" s="146"/>
    </row>
    <row r="39" spans="1:10" ht="18.75" customHeight="1" x14ac:dyDescent="0.15">
      <c r="A39" s="43"/>
      <c r="B39" s="44"/>
      <c r="C39" s="44"/>
      <c r="D39" s="47"/>
      <c r="E39" s="49"/>
      <c r="F39" s="122">
        <v>2020</v>
      </c>
      <c r="G39" s="33"/>
      <c r="H39" s="124">
        <f t="shared" si="0"/>
        <v>0</v>
      </c>
      <c r="I39" s="31"/>
      <c r="J39" s="146"/>
    </row>
    <row r="40" spans="1:10" ht="18.75" customHeight="1" x14ac:dyDescent="0.15">
      <c r="A40" s="43"/>
      <c r="B40" s="44"/>
      <c r="C40" s="44"/>
      <c r="D40" s="47"/>
      <c r="E40" s="49"/>
      <c r="F40" s="123">
        <v>2021</v>
      </c>
      <c r="G40" s="33"/>
      <c r="H40" s="124">
        <f t="shared" si="0"/>
        <v>0</v>
      </c>
      <c r="I40" s="31"/>
      <c r="J40" s="146"/>
    </row>
    <row r="41" spans="1:10" ht="18.75" customHeight="1" x14ac:dyDescent="0.15">
      <c r="A41" s="43"/>
      <c r="B41" s="44"/>
      <c r="C41" s="44"/>
      <c r="D41" s="48"/>
      <c r="E41" s="51"/>
      <c r="F41" s="123">
        <v>2022</v>
      </c>
      <c r="G41" s="32"/>
      <c r="H41" s="124">
        <f t="shared" si="0"/>
        <v>0</v>
      </c>
      <c r="I41" s="31"/>
      <c r="J41" s="146"/>
    </row>
    <row r="42" spans="1:10" ht="18.75" customHeight="1" x14ac:dyDescent="0.15">
      <c r="A42" s="43"/>
      <c r="B42" s="44"/>
      <c r="C42" s="45"/>
      <c r="D42" s="54"/>
      <c r="E42" s="62"/>
      <c r="F42" s="63"/>
      <c r="G42" s="32"/>
      <c r="H42" s="35"/>
      <c r="I42" s="36"/>
      <c r="J42" s="148"/>
    </row>
    <row r="43" spans="1:10" ht="18.75" customHeight="1" x14ac:dyDescent="0.15">
      <c r="A43" s="43"/>
      <c r="B43" s="60"/>
      <c r="C43" s="64" t="s">
        <v>204</v>
      </c>
      <c r="D43" s="67"/>
      <c r="E43" s="65"/>
      <c r="F43" s="66"/>
      <c r="G43" s="61"/>
      <c r="H43" s="31"/>
      <c r="I43" s="31" t="s">
        <v>61</v>
      </c>
      <c r="J43" s="146" t="s">
        <v>62</v>
      </c>
    </row>
    <row r="44" spans="1:10" ht="18.75" customHeight="1" x14ac:dyDescent="0.15">
      <c r="A44" s="43"/>
      <c r="B44" s="44"/>
      <c r="C44" s="44"/>
      <c r="D44" s="52"/>
      <c r="E44" s="53" t="s">
        <v>183</v>
      </c>
      <c r="F44" s="50"/>
      <c r="G44" s="32"/>
      <c r="H44" s="31"/>
      <c r="I44" s="31"/>
      <c r="J44" s="146"/>
    </row>
    <row r="45" spans="1:10" ht="18.75" customHeight="1" x14ac:dyDescent="0.15">
      <c r="A45" s="43"/>
      <c r="B45" s="44"/>
      <c r="C45" s="44"/>
      <c r="D45" s="47"/>
      <c r="E45" s="49"/>
      <c r="F45" s="122">
        <v>2018</v>
      </c>
      <c r="G45" s="32"/>
      <c r="H45" s="37">
        <f>'PMS(Tabe 3)'!O13</f>
        <v>0</v>
      </c>
      <c r="I45" s="31"/>
      <c r="J45" s="146"/>
    </row>
    <row r="46" spans="1:10" ht="18.75" customHeight="1" x14ac:dyDescent="0.15">
      <c r="A46" s="43"/>
      <c r="B46" s="44"/>
      <c r="C46" s="44"/>
      <c r="D46" s="47"/>
      <c r="E46" s="49"/>
      <c r="F46" s="122">
        <v>2019</v>
      </c>
      <c r="G46" s="33"/>
      <c r="H46" s="37">
        <f>'PMS(Tabe 3)'!O14</f>
        <v>0</v>
      </c>
      <c r="I46" s="31"/>
      <c r="J46" s="146"/>
    </row>
    <row r="47" spans="1:10" ht="18.75" customHeight="1" x14ac:dyDescent="0.15">
      <c r="A47" s="43"/>
      <c r="B47" s="44"/>
      <c r="C47" s="44"/>
      <c r="D47" s="47"/>
      <c r="E47" s="49"/>
      <c r="F47" s="122">
        <v>2020</v>
      </c>
      <c r="G47" s="33"/>
      <c r="H47" s="37">
        <f>'PMS(Tabe 3)'!O15</f>
        <v>0</v>
      </c>
      <c r="I47" s="31"/>
      <c r="J47" s="146"/>
    </row>
    <row r="48" spans="1:10" ht="18.75" customHeight="1" x14ac:dyDescent="0.15">
      <c r="A48" s="43"/>
      <c r="B48" s="44"/>
      <c r="C48" s="44"/>
      <c r="D48" s="47"/>
      <c r="E48" s="49"/>
      <c r="F48" s="123">
        <v>2021</v>
      </c>
      <c r="G48" s="33"/>
      <c r="H48" s="37">
        <f>'PMS(Tabe 3)'!O16</f>
        <v>0</v>
      </c>
      <c r="I48" s="31"/>
      <c r="J48" s="146"/>
    </row>
    <row r="49" spans="1:10" ht="18.75" customHeight="1" x14ac:dyDescent="0.15">
      <c r="A49" s="43"/>
      <c r="B49" s="44"/>
      <c r="C49" s="44"/>
      <c r="D49" s="48"/>
      <c r="E49" s="51"/>
      <c r="F49" s="123">
        <v>2022</v>
      </c>
      <c r="G49" s="32"/>
      <c r="H49" s="37">
        <f>'PMS(Tabe 3)'!O17</f>
        <v>0</v>
      </c>
      <c r="I49" s="31"/>
      <c r="J49" s="146"/>
    </row>
    <row r="50" spans="1:10" ht="18.75" customHeight="1" x14ac:dyDescent="0.15">
      <c r="A50" s="43"/>
      <c r="B50" s="44"/>
      <c r="C50" s="44"/>
      <c r="D50" s="52"/>
      <c r="E50" s="53" t="s">
        <v>184</v>
      </c>
      <c r="F50" s="50"/>
      <c r="G50" s="32"/>
      <c r="H50" s="31"/>
      <c r="I50" s="31"/>
      <c r="J50" s="146"/>
    </row>
    <row r="51" spans="1:10" ht="18.75" customHeight="1" x14ac:dyDescent="0.15">
      <c r="A51" s="43"/>
      <c r="B51" s="44"/>
      <c r="C51" s="44"/>
      <c r="D51" s="47"/>
      <c r="E51" s="49"/>
      <c r="F51" s="122">
        <v>2018</v>
      </c>
      <c r="G51" s="32"/>
      <c r="H51" s="37">
        <f>'PMS(Tabe 3)'!P118</f>
        <v>0</v>
      </c>
      <c r="I51" s="31"/>
      <c r="J51" s="146"/>
    </row>
    <row r="52" spans="1:10" ht="18.75" customHeight="1" x14ac:dyDescent="0.15">
      <c r="A52" s="43"/>
      <c r="B52" s="44"/>
      <c r="C52" s="44"/>
      <c r="D52" s="47"/>
      <c r="E52" s="49"/>
      <c r="F52" s="122">
        <v>2019</v>
      </c>
      <c r="G52" s="32"/>
      <c r="H52" s="37">
        <f>'PMS(Tabe 3)'!P134</f>
        <v>0</v>
      </c>
      <c r="I52" s="31"/>
      <c r="J52" s="146"/>
    </row>
    <row r="53" spans="1:10" ht="18.75" customHeight="1" x14ac:dyDescent="0.15">
      <c r="A53" s="43"/>
      <c r="B53" s="44"/>
      <c r="C53" s="44"/>
      <c r="D53" s="47"/>
      <c r="E53" s="49"/>
      <c r="F53" s="122">
        <v>2020</v>
      </c>
      <c r="G53" s="33"/>
      <c r="H53" s="37">
        <f>'PMS(Tabe 3)'!P150</f>
        <v>0</v>
      </c>
      <c r="I53" s="31"/>
      <c r="J53" s="146"/>
    </row>
    <row r="54" spans="1:10" ht="18.75" customHeight="1" x14ac:dyDescent="0.15">
      <c r="A54" s="43"/>
      <c r="B54" s="44"/>
      <c r="C54" s="44"/>
      <c r="D54" s="47"/>
      <c r="E54" s="49"/>
      <c r="F54" s="123">
        <v>2021</v>
      </c>
      <c r="G54" s="33"/>
      <c r="H54" s="135">
        <f>'PMS(Tabe 3)'!P166</f>
        <v>0</v>
      </c>
      <c r="I54" s="31"/>
      <c r="J54" s="146"/>
    </row>
    <row r="55" spans="1:10" ht="18.75" customHeight="1" x14ac:dyDescent="0.15">
      <c r="A55" s="43"/>
      <c r="B55" s="44"/>
      <c r="C55" s="44"/>
      <c r="D55" s="48"/>
      <c r="E55" s="51"/>
      <c r="F55" s="123">
        <v>2022</v>
      </c>
      <c r="G55" s="32"/>
      <c r="H55" s="136">
        <f>'PMS(Tabe 3)'!P182</f>
        <v>0</v>
      </c>
      <c r="I55" s="31"/>
      <c r="J55" s="146"/>
    </row>
    <row r="56" spans="1:10" ht="18.75" customHeight="1" x14ac:dyDescent="0.15">
      <c r="A56" s="43"/>
      <c r="B56" s="44"/>
      <c r="C56" s="45"/>
      <c r="D56" s="54"/>
      <c r="E56" s="62"/>
      <c r="F56" s="63"/>
      <c r="G56" s="32"/>
      <c r="H56" s="35"/>
      <c r="I56" s="36"/>
      <c r="J56" s="148"/>
    </row>
    <row r="57" spans="1:10" ht="18.75" customHeight="1" x14ac:dyDescent="0.15">
      <c r="A57" s="41" t="s">
        <v>52</v>
      </c>
      <c r="B57" s="26"/>
      <c r="C57" s="26"/>
      <c r="D57" s="26"/>
      <c r="E57" s="26"/>
      <c r="F57" s="27"/>
      <c r="G57" s="28"/>
      <c r="H57" s="27"/>
      <c r="I57" s="27"/>
      <c r="J57" s="29"/>
    </row>
    <row r="58" spans="1:10" ht="18.75" customHeight="1" x14ac:dyDescent="0.15">
      <c r="A58" s="43"/>
      <c r="B58" s="46" t="s">
        <v>55</v>
      </c>
      <c r="C58" s="46"/>
      <c r="D58" s="46"/>
      <c r="E58" s="46"/>
      <c r="F58" s="46"/>
      <c r="G58" s="31"/>
      <c r="H58" s="31"/>
      <c r="I58" s="31" t="s">
        <v>59</v>
      </c>
      <c r="J58" s="146" t="s">
        <v>63</v>
      </c>
    </row>
    <row r="59" spans="1:10" ht="18.75" customHeight="1" x14ac:dyDescent="0.15">
      <c r="A59" s="43"/>
      <c r="B59" s="60"/>
      <c r="C59" s="64" t="s">
        <v>53</v>
      </c>
      <c r="D59" s="67"/>
      <c r="E59" s="65"/>
      <c r="F59" s="66"/>
      <c r="G59" s="61"/>
      <c r="H59" s="31"/>
      <c r="I59" s="31"/>
      <c r="J59" s="146"/>
    </row>
    <row r="60" spans="1:10" ht="18.75" customHeight="1" x14ac:dyDescent="0.15">
      <c r="A60" s="43"/>
      <c r="B60" s="44"/>
      <c r="C60" s="44"/>
      <c r="D60" s="52"/>
      <c r="E60" s="53" t="s">
        <v>183</v>
      </c>
      <c r="F60" s="50"/>
      <c r="G60" s="32"/>
      <c r="H60" s="31"/>
      <c r="I60" s="31"/>
      <c r="J60" s="146"/>
    </row>
    <row r="61" spans="1:10" ht="18.75" customHeight="1" x14ac:dyDescent="0.15">
      <c r="A61" s="43"/>
      <c r="B61" s="44"/>
      <c r="C61" s="44"/>
      <c r="D61" s="47"/>
      <c r="E61" s="49"/>
      <c r="F61" s="122">
        <v>2018</v>
      </c>
      <c r="G61" s="32"/>
      <c r="H61" s="124" t="e">
        <f>ROUND(H75*H$14,0)+H88+H94+H101</f>
        <v>#DIV/0!</v>
      </c>
      <c r="I61" s="31"/>
      <c r="J61" s="146"/>
    </row>
    <row r="62" spans="1:10" ht="18.75" customHeight="1" x14ac:dyDescent="0.15">
      <c r="A62" s="43"/>
      <c r="B62" s="44"/>
      <c r="C62" s="44"/>
      <c r="D62" s="47"/>
      <c r="E62" s="49"/>
      <c r="F62" s="122">
        <v>2019</v>
      </c>
      <c r="G62" s="33"/>
      <c r="H62" s="124">
        <f t="shared" ref="H62:H65" si="1">ROUND(H76*H$14,0)+H89+H95+H102</f>
        <v>0</v>
      </c>
      <c r="I62" s="31"/>
      <c r="J62" s="146"/>
    </row>
    <row r="63" spans="1:10" ht="18.75" customHeight="1" x14ac:dyDescent="0.15">
      <c r="A63" s="43"/>
      <c r="B63" s="44"/>
      <c r="C63" s="44"/>
      <c r="D63" s="47"/>
      <c r="E63" s="49"/>
      <c r="F63" s="122">
        <v>2020</v>
      </c>
      <c r="G63" s="33"/>
      <c r="H63" s="124">
        <f t="shared" si="1"/>
        <v>0</v>
      </c>
      <c r="I63" s="31"/>
      <c r="J63" s="146"/>
    </row>
    <row r="64" spans="1:10" ht="18.75" customHeight="1" x14ac:dyDescent="0.15">
      <c r="A64" s="43"/>
      <c r="B64" s="44"/>
      <c r="C64" s="44"/>
      <c r="D64" s="47"/>
      <c r="E64" s="49"/>
      <c r="F64" s="123">
        <v>2021</v>
      </c>
      <c r="G64" s="33"/>
      <c r="H64" s="124">
        <f t="shared" si="1"/>
        <v>0</v>
      </c>
      <c r="I64" s="31"/>
      <c r="J64" s="146"/>
    </row>
    <row r="65" spans="1:10" ht="18.75" customHeight="1" x14ac:dyDescent="0.15">
      <c r="A65" s="43"/>
      <c r="B65" s="44"/>
      <c r="C65" s="44"/>
      <c r="D65" s="48"/>
      <c r="E65" s="51"/>
      <c r="F65" s="123">
        <v>2022</v>
      </c>
      <c r="G65" s="32"/>
      <c r="H65" s="124">
        <f t="shared" si="1"/>
        <v>0</v>
      </c>
      <c r="I65" s="31"/>
      <c r="J65" s="146"/>
    </row>
    <row r="66" spans="1:10" ht="18.75" customHeight="1" x14ac:dyDescent="0.15">
      <c r="A66" s="43"/>
      <c r="B66" s="44"/>
      <c r="C66" s="44"/>
      <c r="D66" s="52"/>
      <c r="E66" s="53" t="s">
        <v>184</v>
      </c>
      <c r="F66" s="50"/>
      <c r="G66" s="32"/>
      <c r="H66" s="31"/>
      <c r="I66" s="31"/>
      <c r="J66" s="146"/>
    </row>
    <row r="67" spans="1:10" ht="18.75" customHeight="1" x14ac:dyDescent="0.15">
      <c r="A67" s="43"/>
      <c r="B67" s="44"/>
      <c r="C67" s="44"/>
      <c r="D67" s="47"/>
      <c r="E67" s="49"/>
      <c r="F67" s="122">
        <v>2018</v>
      </c>
      <c r="G67" s="32"/>
      <c r="H67" s="124" t="e">
        <f>ROUND(H81*H$14,0)+H88+H94+H107</f>
        <v>#DIV/0!</v>
      </c>
      <c r="I67" s="31"/>
      <c r="J67" s="146"/>
    </row>
    <row r="68" spans="1:10" ht="18.75" customHeight="1" x14ac:dyDescent="0.15">
      <c r="A68" s="43"/>
      <c r="B68" s="44"/>
      <c r="C68" s="44"/>
      <c r="D68" s="47"/>
      <c r="E68" s="49"/>
      <c r="F68" s="122">
        <v>2019</v>
      </c>
      <c r="G68" s="32"/>
      <c r="H68" s="124">
        <f t="shared" ref="H68:H71" si="2">ROUND(H82*H$14,0)+H89+H95+H108</f>
        <v>0</v>
      </c>
      <c r="I68" s="31"/>
      <c r="J68" s="146"/>
    </row>
    <row r="69" spans="1:10" ht="18.75" customHeight="1" x14ac:dyDescent="0.15">
      <c r="A69" s="43"/>
      <c r="B69" s="44"/>
      <c r="C69" s="44"/>
      <c r="D69" s="47"/>
      <c r="E69" s="49"/>
      <c r="F69" s="122">
        <v>2020</v>
      </c>
      <c r="G69" s="33"/>
      <c r="H69" s="124">
        <f t="shared" si="2"/>
        <v>0</v>
      </c>
      <c r="I69" s="31"/>
      <c r="J69" s="146"/>
    </row>
    <row r="70" spans="1:10" ht="18.75" customHeight="1" x14ac:dyDescent="0.15">
      <c r="A70" s="43"/>
      <c r="B70" s="44"/>
      <c r="C70" s="44"/>
      <c r="D70" s="47"/>
      <c r="E70" s="49"/>
      <c r="F70" s="123">
        <v>2021</v>
      </c>
      <c r="G70" s="33"/>
      <c r="H70" s="124">
        <f t="shared" si="2"/>
        <v>0</v>
      </c>
      <c r="I70" s="31"/>
      <c r="J70" s="146"/>
    </row>
    <row r="71" spans="1:10" ht="18.75" customHeight="1" x14ac:dyDescent="0.15">
      <c r="A71" s="43"/>
      <c r="B71" s="44"/>
      <c r="C71" s="44"/>
      <c r="D71" s="48"/>
      <c r="E71" s="51"/>
      <c r="F71" s="123">
        <v>2022</v>
      </c>
      <c r="G71" s="32"/>
      <c r="H71" s="124">
        <f t="shared" si="2"/>
        <v>0</v>
      </c>
      <c r="I71" s="31"/>
      <c r="J71" s="146"/>
    </row>
    <row r="72" spans="1:10" ht="18.75" customHeight="1" x14ac:dyDescent="0.15">
      <c r="A72" s="43"/>
      <c r="B72" s="44"/>
      <c r="C72" s="45"/>
      <c r="D72" s="54"/>
      <c r="E72" s="62"/>
      <c r="F72" s="63"/>
      <c r="G72" s="32"/>
      <c r="H72" s="35"/>
      <c r="I72" s="36"/>
      <c r="J72" s="148"/>
    </row>
    <row r="73" spans="1:10" ht="18.75" customHeight="1" x14ac:dyDescent="0.15">
      <c r="A73" s="43"/>
      <c r="B73" s="60"/>
      <c r="C73" s="64" t="s">
        <v>213</v>
      </c>
      <c r="D73" s="67"/>
      <c r="E73" s="65"/>
      <c r="F73" s="66"/>
      <c r="G73" s="61"/>
      <c r="H73" s="31"/>
      <c r="I73" s="31" t="s">
        <v>61</v>
      </c>
      <c r="J73" s="146" t="s">
        <v>64</v>
      </c>
    </row>
    <row r="74" spans="1:10" ht="18.75" customHeight="1" x14ac:dyDescent="0.15">
      <c r="A74" s="43"/>
      <c r="B74" s="44"/>
      <c r="C74" s="44"/>
      <c r="D74" s="52"/>
      <c r="E74" s="53" t="s">
        <v>183</v>
      </c>
      <c r="F74" s="50"/>
      <c r="G74" s="32"/>
      <c r="H74" s="31"/>
      <c r="I74" s="31"/>
      <c r="J74" s="146"/>
    </row>
    <row r="75" spans="1:10" ht="18.75" customHeight="1" x14ac:dyDescent="0.15">
      <c r="A75" s="43"/>
      <c r="B75" s="44"/>
      <c r="C75" s="44"/>
      <c r="D75" s="47"/>
      <c r="E75" s="49"/>
      <c r="F75" s="122">
        <v>2018</v>
      </c>
      <c r="G75" s="32"/>
      <c r="H75" s="37">
        <f>'PMS(Tabe 4)'!O4</f>
        <v>0</v>
      </c>
      <c r="I75" s="31"/>
      <c r="J75" s="146"/>
    </row>
    <row r="76" spans="1:10" ht="18.75" customHeight="1" x14ac:dyDescent="0.15">
      <c r="A76" s="43"/>
      <c r="B76" s="44"/>
      <c r="C76" s="44"/>
      <c r="D76" s="47"/>
      <c r="E76" s="49"/>
      <c r="F76" s="122">
        <v>2019</v>
      </c>
      <c r="G76" s="32"/>
      <c r="H76" s="37">
        <f>'PMS(Tabe 4)'!O5</f>
        <v>0</v>
      </c>
      <c r="I76" s="31"/>
      <c r="J76" s="146"/>
    </row>
    <row r="77" spans="1:10" ht="18.75" customHeight="1" x14ac:dyDescent="0.15">
      <c r="A77" s="43"/>
      <c r="B77" s="44"/>
      <c r="C77" s="44"/>
      <c r="D77" s="47"/>
      <c r="E77" s="49"/>
      <c r="F77" s="122">
        <v>2020</v>
      </c>
      <c r="G77" s="32"/>
      <c r="H77" s="37">
        <f>'PMS(Tabe 4)'!O6</f>
        <v>0</v>
      </c>
      <c r="I77" s="31"/>
      <c r="J77" s="146"/>
    </row>
    <row r="78" spans="1:10" ht="18.75" customHeight="1" x14ac:dyDescent="0.15">
      <c r="A78" s="43"/>
      <c r="B78" s="44"/>
      <c r="C78" s="44"/>
      <c r="D78" s="47"/>
      <c r="E78" s="49"/>
      <c r="F78" s="123">
        <v>2021</v>
      </c>
      <c r="G78" s="33"/>
      <c r="H78" s="37">
        <f>'PMS(Tabe 4)'!O7</f>
        <v>0</v>
      </c>
      <c r="I78" s="31"/>
      <c r="J78" s="146"/>
    </row>
    <row r="79" spans="1:10" ht="18.75" customHeight="1" x14ac:dyDescent="0.15">
      <c r="A79" s="43"/>
      <c r="B79" s="44"/>
      <c r="C79" s="44"/>
      <c r="D79" s="47"/>
      <c r="E79" s="49"/>
      <c r="F79" s="123">
        <v>2022</v>
      </c>
      <c r="G79" s="33"/>
      <c r="H79" s="37">
        <f>'PMS(Tabe 4)'!O8</f>
        <v>0</v>
      </c>
      <c r="I79" s="31"/>
      <c r="J79" s="146"/>
    </row>
    <row r="80" spans="1:10" ht="18.75" customHeight="1" x14ac:dyDescent="0.15">
      <c r="A80" s="43"/>
      <c r="B80" s="44"/>
      <c r="C80" s="44"/>
      <c r="D80" s="52"/>
      <c r="E80" s="53" t="s">
        <v>184</v>
      </c>
      <c r="F80" s="50"/>
      <c r="G80" s="32"/>
      <c r="H80" s="31"/>
      <c r="I80" s="31"/>
      <c r="J80" s="146"/>
    </row>
    <row r="81" spans="1:10" ht="18.75" customHeight="1" x14ac:dyDescent="0.15">
      <c r="A81" s="43"/>
      <c r="B81" s="44"/>
      <c r="C81" s="44"/>
      <c r="D81" s="47"/>
      <c r="E81" s="49"/>
      <c r="F81" s="122">
        <v>2018</v>
      </c>
      <c r="G81" s="32"/>
      <c r="H81" s="37">
        <f>'PMS(Tabe 4)'!P26</f>
        <v>0</v>
      </c>
      <c r="I81" s="31"/>
      <c r="J81" s="146"/>
    </row>
    <row r="82" spans="1:10" ht="18.75" customHeight="1" x14ac:dyDescent="0.15">
      <c r="A82" s="43"/>
      <c r="B82" s="44"/>
      <c r="C82" s="44"/>
      <c r="D82" s="47"/>
      <c r="E82" s="49"/>
      <c r="F82" s="122">
        <v>2019</v>
      </c>
      <c r="G82" s="32"/>
      <c r="H82" s="37">
        <f>'PMS(Tabe 4)'!P42</f>
        <v>0</v>
      </c>
      <c r="I82" s="31"/>
      <c r="J82" s="146"/>
    </row>
    <row r="83" spans="1:10" ht="18.75" customHeight="1" x14ac:dyDescent="0.15">
      <c r="A83" s="43"/>
      <c r="B83" s="44"/>
      <c r="C83" s="44"/>
      <c r="D83" s="47"/>
      <c r="E83" s="49"/>
      <c r="F83" s="122">
        <v>2020</v>
      </c>
      <c r="G83" s="32"/>
      <c r="H83" s="37">
        <f>'PMS(Tabe 4)'!P58</f>
        <v>0</v>
      </c>
      <c r="I83" s="31"/>
      <c r="J83" s="146"/>
    </row>
    <row r="84" spans="1:10" ht="18.75" customHeight="1" x14ac:dyDescent="0.15">
      <c r="A84" s="43"/>
      <c r="B84" s="44"/>
      <c r="C84" s="44"/>
      <c r="D84" s="47"/>
      <c r="E84" s="49"/>
      <c r="F84" s="123">
        <v>2021</v>
      </c>
      <c r="G84" s="33"/>
      <c r="H84" s="135">
        <f>'PMS(Tabe 4)'!P74</f>
        <v>0</v>
      </c>
      <c r="I84" s="31"/>
      <c r="J84" s="146"/>
    </row>
    <row r="85" spans="1:10" ht="18.75" customHeight="1" x14ac:dyDescent="0.15">
      <c r="A85" s="43"/>
      <c r="B85" s="44"/>
      <c r="C85" s="44"/>
      <c r="D85" s="47"/>
      <c r="E85" s="49"/>
      <c r="F85" s="123">
        <v>2022</v>
      </c>
      <c r="G85" s="33"/>
      <c r="H85" s="135">
        <f>'PMS(Tabe 4)'!P90</f>
        <v>0</v>
      </c>
      <c r="I85" s="31"/>
      <c r="J85" s="146"/>
    </row>
    <row r="86" spans="1:10" ht="18.75" customHeight="1" x14ac:dyDescent="0.15">
      <c r="A86" s="43"/>
      <c r="B86" s="44"/>
      <c r="C86" s="45"/>
      <c r="D86" s="54"/>
      <c r="E86" s="62"/>
      <c r="F86" s="63"/>
      <c r="G86" s="32"/>
      <c r="H86" s="35"/>
      <c r="I86" s="36"/>
      <c r="J86" s="148"/>
    </row>
    <row r="87" spans="1:10" ht="18.75" customHeight="1" x14ac:dyDescent="0.15">
      <c r="A87" s="43"/>
      <c r="B87" s="60"/>
      <c r="C87" s="64" t="s">
        <v>215</v>
      </c>
      <c r="D87" s="67"/>
      <c r="E87" s="65"/>
      <c r="F87" s="66"/>
      <c r="G87" s="61"/>
      <c r="H87" s="31"/>
      <c r="I87" s="31" t="s">
        <v>59</v>
      </c>
      <c r="J87" s="146" t="s">
        <v>349</v>
      </c>
    </row>
    <row r="88" spans="1:10" ht="18.75" customHeight="1" x14ac:dyDescent="0.15">
      <c r="A88" s="43"/>
      <c r="B88" s="44"/>
      <c r="C88" s="44"/>
      <c r="D88" s="54"/>
      <c r="E88" s="62"/>
      <c r="F88" s="122">
        <v>2018</v>
      </c>
      <c r="G88" s="32"/>
      <c r="H88" s="35">
        <f>'PMS(Table5)'!L6+'PMS(Table5)'!L16</f>
        <v>0</v>
      </c>
      <c r="I88" s="36"/>
      <c r="J88" s="148"/>
    </row>
    <row r="89" spans="1:10" ht="18.75" customHeight="1" x14ac:dyDescent="0.15">
      <c r="A89" s="43"/>
      <c r="B89" s="44"/>
      <c r="C89" s="44"/>
      <c r="D89" s="54"/>
      <c r="E89" s="62"/>
      <c r="F89" s="122">
        <v>2019</v>
      </c>
      <c r="G89" s="32"/>
      <c r="H89" s="35">
        <f>'PMS(Table5)'!L7+'PMS(Table5)'!L17</f>
        <v>0</v>
      </c>
      <c r="I89" s="36"/>
      <c r="J89" s="148"/>
    </row>
    <row r="90" spans="1:10" ht="18.75" customHeight="1" x14ac:dyDescent="0.15">
      <c r="A90" s="43"/>
      <c r="B90" s="44"/>
      <c r="C90" s="44"/>
      <c r="D90" s="54"/>
      <c r="E90" s="62"/>
      <c r="F90" s="122">
        <v>2020</v>
      </c>
      <c r="G90" s="32"/>
      <c r="H90" s="35">
        <f>'PMS(Table5)'!L8+'PMS(Table5)'!L18</f>
        <v>0</v>
      </c>
      <c r="I90" s="36"/>
      <c r="J90" s="148"/>
    </row>
    <row r="91" spans="1:10" ht="18.75" customHeight="1" x14ac:dyDescent="0.15">
      <c r="A91" s="43"/>
      <c r="B91" s="44"/>
      <c r="C91" s="44"/>
      <c r="D91" s="54"/>
      <c r="E91" s="62"/>
      <c r="F91" s="123">
        <v>2021</v>
      </c>
      <c r="G91" s="32"/>
      <c r="H91" s="35">
        <f>'PMS(Table5)'!L9+'PMS(Table5)'!L19</f>
        <v>0</v>
      </c>
      <c r="I91" s="36"/>
      <c r="J91" s="148"/>
    </row>
    <row r="92" spans="1:10" ht="18.75" customHeight="1" x14ac:dyDescent="0.15">
      <c r="A92" s="43"/>
      <c r="B92" s="44"/>
      <c r="C92" s="44"/>
      <c r="D92" s="54"/>
      <c r="E92" s="62"/>
      <c r="F92" s="123">
        <v>2022</v>
      </c>
      <c r="G92" s="32"/>
      <c r="H92" s="35">
        <f>'PMS(Table5)'!L10+'PMS(Table5)'!L20</f>
        <v>0</v>
      </c>
      <c r="I92" s="36"/>
      <c r="J92" s="148"/>
    </row>
    <row r="93" spans="1:10" ht="18.75" customHeight="1" x14ac:dyDescent="0.15">
      <c r="A93" s="43"/>
      <c r="B93" s="60"/>
      <c r="C93" s="64" t="s">
        <v>216</v>
      </c>
      <c r="D93" s="67"/>
      <c r="E93" s="65"/>
      <c r="F93" s="66"/>
      <c r="G93" s="61"/>
      <c r="H93" s="31"/>
      <c r="I93" s="31" t="s">
        <v>59</v>
      </c>
      <c r="J93" s="146" t="s">
        <v>348</v>
      </c>
    </row>
    <row r="94" spans="1:10" ht="18.75" customHeight="1" x14ac:dyDescent="0.15">
      <c r="A94" s="43"/>
      <c r="B94" s="44"/>
      <c r="C94" s="44"/>
      <c r="D94" s="54"/>
      <c r="E94" s="62"/>
      <c r="F94" s="122">
        <v>2018</v>
      </c>
      <c r="G94" s="32"/>
      <c r="H94" s="35" t="e">
        <f>'PMS(Table6)'!C44+'PMS(Table6)'!E53+'PMS(Table6)'!C62+'PMS(Table6)'!D62</f>
        <v>#DIV/0!</v>
      </c>
      <c r="I94" s="36"/>
      <c r="J94" s="148"/>
    </row>
    <row r="95" spans="1:10" ht="18.75" customHeight="1" x14ac:dyDescent="0.15">
      <c r="A95" s="43"/>
      <c r="B95" s="44"/>
      <c r="C95" s="44"/>
      <c r="D95" s="54"/>
      <c r="E95" s="62"/>
      <c r="F95" s="122">
        <v>2019</v>
      </c>
      <c r="G95" s="32"/>
      <c r="H95" s="35">
        <f>'PMS(Table6)'!C45+'PMS(Table6)'!E54+'PMS(Table6)'!C63+'PMS(Table6)'!D63</f>
        <v>0</v>
      </c>
      <c r="I95" s="36"/>
      <c r="J95" s="148"/>
    </row>
    <row r="96" spans="1:10" ht="18.75" customHeight="1" x14ac:dyDescent="0.15">
      <c r="A96" s="43"/>
      <c r="B96" s="44"/>
      <c r="C96" s="44"/>
      <c r="D96" s="54"/>
      <c r="E96" s="62"/>
      <c r="F96" s="122">
        <v>2020</v>
      </c>
      <c r="G96" s="32"/>
      <c r="H96" s="35">
        <f>'PMS(Table6)'!C46+'PMS(Table6)'!E55+'PMS(Table6)'!C64+'PMS(Table6)'!D64</f>
        <v>0</v>
      </c>
      <c r="I96" s="36"/>
      <c r="J96" s="148"/>
    </row>
    <row r="97" spans="1:10" ht="18.75" customHeight="1" x14ac:dyDescent="0.15">
      <c r="A97" s="43"/>
      <c r="B97" s="44"/>
      <c r="C97" s="44"/>
      <c r="D97" s="54"/>
      <c r="E97" s="62"/>
      <c r="F97" s="123">
        <v>2021</v>
      </c>
      <c r="G97" s="32"/>
      <c r="H97" s="35">
        <f>'PMS(Table6)'!C47+'PMS(Table6)'!E56+'PMS(Table6)'!C65+'PMS(Table6)'!D65</f>
        <v>0</v>
      </c>
      <c r="I97" s="36"/>
      <c r="J97" s="148"/>
    </row>
    <row r="98" spans="1:10" ht="18.75" customHeight="1" x14ac:dyDescent="0.15">
      <c r="A98" s="43"/>
      <c r="B98" s="44"/>
      <c r="C98" s="44"/>
      <c r="D98" s="54"/>
      <c r="E98" s="62"/>
      <c r="F98" s="123">
        <v>2022</v>
      </c>
      <c r="G98" s="32"/>
      <c r="H98" s="35">
        <f>'PMS(Table6)'!C48+'PMS(Table6)'!E57+'PMS(Table6)'!C66+'PMS(Table6)'!D66</f>
        <v>0</v>
      </c>
      <c r="I98" s="36"/>
      <c r="J98" s="148"/>
    </row>
    <row r="99" spans="1:10" ht="18.75" customHeight="1" x14ac:dyDescent="0.15">
      <c r="A99" s="43"/>
      <c r="B99" s="60"/>
      <c r="C99" s="64" t="s">
        <v>217</v>
      </c>
      <c r="D99" s="67"/>
      <c r="E99" s="65"/>
      <c r="F99" s="66"/>
      <c r="G99" s="61"/>
      <c r="H99" s="31"/>
      <c r="I99" s="31" t="s">
        <v>59</v>
      </c>
      <c r="J99" s="146" t="s">
        <v>65</v>
      </c>
    </row>
    <row r="100" spans="1:10" ht="18.75" customHeight="1" x14ac:dyDescent="0.15">
      <c r="A100" s="43"/>
      <c r="B100" s="44"/>
      <c r="C100" s="44"/>
      <c r="D100" s="52"/>
      <c r="E100" s="53" t="s">
        <v>183</v>
      </c>
      <c r="F100" s="50"/>
      <c r="G100" s="32"/>
      <c r="H100" s="31"/>
      <c r="I100" s="31"/>
      <c r="J100" s="146"/>
    </row>
    <row r="101" spans="1:10" ht="18.75" customHeight="1" x14ac:dyDescent="0.15">
      <c r="A101" s="43"/>
      <c r="B101" s="44"/>
      <c r="C101" s="44"/>
      <c r="D101" s="47"/>
      <c r="E101" s="49"/>
      <c r="F101" s="122">
        <v>2018</v>
      </c>
      <c r="G101" s="32"/>
      <c r="H101" s="37">
        <f>IF('PMS(Tabe 7b)'!O4*$H$14-'PMS(Tabe 7a)'!O4*$H$14&gt;0,'PMS(Tabe 7b)'!O4*$H$14-'PMS(Tabe 7a)'!O4*$H$14,0)</f>
        <v>0</v>
      </c>
      <c r="I101" s="31"/>
      <c r="J101" s="146"/>
    </row>
    <row r="102" spans="1:10" ht="18.75" customHeight="1" x14ac:dyDescent="0.15">
      <c r="A102" s="43"/>
      <c r="B102" s="44"/>
      <c r="C102" s="44"/>
      <c r="D102" s="47"/>
      <c r="E102" s="49"/>
      <c r="F102" s="122">
        <v>2019</v>
      </c>
      <c r="G102" s="32"/>
      <c r="H102" s="37">
        <f>IF('PMS(Tabe 7b)'!O5*$H$14-'PMS(Tabe 7a)'!O5*$H$14&gt;0,'PMS(Tabe 7b)'!O5*$H$14-'PMS(Tabe 7a)'!O5*$H$14,0)</f>
        <v>0</v>
      </c>
      <c r="I102" s="31"/>
      <c r="J102" s="146"/>
    </row>
    <row r="103" spans="1:10" ht="18.75" customHeight="1" x14ac:dyDescent="0.15">
      <c r="A103" s="43"/>
      <c r="B103" s="44"/>
      <c r="C103" s="44"/>
      <c r="D103" s="47"/>
      <c r="E103" s="49"/>
      <c r="F103" s="122">
        <v>2020</v>
      </c>
      <c r="G103" s="33"/>
      <c r="H103" s="37">
        <f>IF('PMS(Tabe 7b)'!O6*$H$14-'PMS(Tabe 7a)'!O6*$H$14&gt;0,'PMS(Tabe 7b)'!O6*$H$14-'PMS(Tabe 7a)'!O6*$H$14,0)</f>
        <v>0</v>
      </c>
      <c r="I103" s="31"/>
      <c r="J103" s="146"/>
    </row>
    <row r="104" spans="1:10" ht="18.75" customHeight="1" x14ac:dyDescent="0.15">
      <c r="A104" s="43"/>
      <c r="B104" s="44"/>
      <c r="C104" s="44"/>
      <c r="D104" s="47"/>
      <c r="E104" s="49"/>
      <c r="F104" s="123">
        <v>2021</v>
      </c>
      <c r="G104" s="33"/>
      <c r="H104" s="37">
        <f>IF('PMS(Tabe 7b)'!O7*$H$14-'PMS(Tabe 7a)'!O7*$H$14&gt;0,'PMS(Tabe 7b)'!O7*$H$14-'PMS(Tabe 7a)'!O7*$H$14,0)</f>
        <v>0</v>
      </c>
      <c r="I104" s="31"/>
      <c r="J104" s="146"/>
    </row>
    <row r="105" spans="1:10" ht="18.75" customHeight="1" x14ac:dyDescent="0.15">
      <c r="A105" s="43"/>
      <c r="B105" s="44"/>
      <c r="C105" s="44"/>
      <c r="D105" s="48"/>
      <c r="E105" s="51"/>
      <c r="F105" s="123">
        <v>2022</v>
      </c>
      <c r="G105" s="32"/>
      <c r="H105" s="37">
        <f>IF('PMS(Tabe 7b)'!O8*$H$14-'PMS(Tabe 7a)'!O8*$H$14&gt;0,'PMS(Tabe 7b)'!O8*$H$14-'PMS(Tabe 7a)'!O8*$H$14,0)</f>
        <v>0</v>
      </c>
      <c r="I105" s="31"/>
      <c r="J105" s="146"/>
    </row>
    <row r="106" spans="1:10" ht="18.75" customHeight="1" x14ac:dyDescent="0.15">
      <c r="A106" s="43"/>
      <c r="B106" s="44"/>
      <c r="C106" s="44"/>
      <c r="D106" s="52"/>
      <c r="E106" s="53" t="s">
        <v>184</v>
      </c>
      <c r="F106" s="50"/>
      <c r="G106" s="32"/>
      <c r="H106" s="31"/>
      <c r="I106" s="31"/>
      <c r="J106" s="146"/>
    </row>
    <row r="107" spans="1:10" ht="18.75" customHeight="1" x14ac:dyDescent="0.15">
      <c r="A107" s="43"/>
      <c r="B107" s="44"/>
      <c r="C107" s="44"/>
      <c r="D107" s="47"/>
      <c r="E107" s="49"/>
      <c r="F107" s="122">
        <v>2018</v>
      </c>
      <c r="G107" s="32"/>
      <c r="H107" s="37">
        <f>IF('PMS(Tabe 7b)'!P26*H$14-'PMS(Tabe 7a)'!P118*H$14&gt;0,'PMS(Tabe 7b)'!P26*H$14-'PMS(Tabe 7a)'!P118*H$14,0)</f>
        <v>0</v>
      </c>
      <c r="I107" s="31"/>
      <c r="J107" s="146"/>
    </row>
    <row r="108" spans="1:10" ht="18.75" customHeight="1" x14ac:dyDescent="0.15">
      <c r="A108" s="43"/>
      <c r="B108" s="44"/>
      <c r="C108" s="44"/>
      <c r="D108" s="47"/>
      <c r="E108" s="49"/>
      <c r="F108" s="122">
        <v>2019</v>
      </c>
      <c r="G108" s="32"/>
      <c r="H108" s="37">
        <f>IF('PMS(Tabe 7b)'!P42*H$14-'PMS(Tabe 7a)'!P134*H$14&gt;0,'PMS(Tabe 7b)'!P42*H$14-'PMS(Tabe 7a)'!P134*H$14,0)</f>
        <v>0</v>
      </c>
      <c r="I108" s="31"/>
      <c r="J108" s="146"/>
    </row>
    <row r="109" spans="1:10" ht="18.75" customHeight="1" x14ac:dyDescent="0.15">
      <c r="A109" s="43"/>
      <c r="B109" s="44"/>
      <c r="C109" s="44"/>
      <c r="D109" s="47"/>
      <c r="E109" s="49"/>
      <c r="F109" s="122">
        <v>2020</v>
      </c>
      <c r="G109" s="33"/>
      <c r="H109" s="37">
        <f>IF('PMS(Tabe 7b)'!P58*H$14-'PMS(Tabe 7a)'!P150*H$14&gt;0,'PMS(Tabe 7b)'!P58*H$14-'PMS(Tabe 7a)'!P150*H$14,0)</f>
        <v>0</v>
      </c>
      <c r="I109" s="31"/>
      <c r="J109" s="146"/>
    </row>
    <row r="110" spans="1:10" ht="18.75" customHeight="1" x14ac:dyDescent="0.15">
      <c r="A110" s="43"/>
      <c r="B110" s="44"/>
      <c r="C110" s="44"/>
      <c r="D110" s="47"/>
      <c r="E110" s="49"/>
      <c r="F110" s="123">
        <v>2021</v>
      </c>
      <c r="G110" s="33"/>
      <c r="H110" s="37">
        <f>IF('PMS(Tabe 7b)'!P74*H$14-'PMS(Tabe 7a)'!P166*H$14&gt;0,'PMS(Tabe 7b)'!P74*H$14-'PMS(Tabe 7a)'!P166*H$14,0)</f>
        <v>0</v>
      </c>
      <c r="I110" s="31"/>
      <c r="J110" s="146"/>
    </row>
    <row r="111" spans="1:10" ht="18.75" customHeight="1" x14ac:dyDescent="0.15">
      <c r="A111" s="43"/>
      <c r="B111" s="44"/>
      <c r="C111" s="44"/>
      <c r="D111" s="48"/>
      <c r="E111" s="51"/>
      <c r="F111" s="123">
        <v>2022</v>
      </c>
      <c r="G111" s="32"/>
      <c r="H111" s="37">
        <f>IF('PMS(Tabe 7b)'!P90*H$14-'PMS(Tabe 7a)'!P182*H$14&gt;0,'PMS(Tabe 7b)'!P90*H$14-'PMS(Tabe 7a)'!P182*H$14,0)</f>
        <v>0</v>
      </c>
      <c r="I111" s="31"/>
      <c r="J111" s="146"/>
    </row>
    <row r="112" spans="1:10" ht="18.75" customHeight="1" x14ac:dyDescent="0.15">
      <c r="A112" s="43"/>
      <c r="B112" s="44"/>
      <c r="C112" s="45"/>
      <c r="D112" s="54"/>
      <c r="E112" s="62"/>
      <c r="F112" s="63"/>
      <c r="G112" s="32"/>
      <c r="H112" s="35"/>
      <c r="I112" s="36"/>
      <c r="J112" s="148"/>
    </row>
    <row r="113" spans="1:10" ht="18.75" customHeight="1" x14ac:dyDescent="0.15">
      <c r="A113" s="41" t="s">
        <v>56</v>
      </c>
      <c r="B113" s="26"/>
      <c r="C113" s="26"/>
      <c r="D113" s="26"/>
      <c r="E113" s="26"/>
      <c r="F113" s="41"/>
      <c r="G113" s="28"/>
      <c r="H113" s="27"/>
      <c r="I113" s="27"/>
      <c r="J113" s="29"/>
    </row>
    <row r="114" spans="1:10" ht="18.75" customHeight="1" x14ac:dyDescent="0.15">
      <c r="A114" s="42"/>
      <c r="B114" s="30" t="s">
        <v>57</v>
      </c>
      <c r="C114" s="30"/>
      <c r="D114" s="30"/>
      <c r="E114" s="38"/>
      <c r="F114" s="65"/>
      <c r="G114" s="31"/>
      <c r="H114" s="31">
        <v>20</v>
      </c>
      <c r="I114" s="31" t="s">
        <v>58</v>
      </c>
      <c r="J114" s="146"/>
    </row>
    <row r="115" spans="1:10" x14ac:dyDescent="0.15">
      <c r="C115" s="5"/>
      <c r="D115" s="5"/>
      <c r="F115" s="68"/>
      <c r="G115" s="7"/>
      <c r="H115" s="6"/>
      <c r="I115" s="6"/>
      <c r="J115" s="149"/>
    </row>
    <row r="116" spans="1:10" x14ac:dyDescent="0.15">
      <c r="C116" s="5"/>
      <c r="D116" s="5"/>
      <c r="F116" s="5"/>
      <c r="G116" s="7"/>
      <c r="H116" s="6"/>
      <c r="I116" s="6"/>
      <c r="J116" s="149"/>
    </row>
    <row r="117" spans="1:10" ht="21.75" customHeight="1" x14ac:dyDescent="0.15">
      <c r="C117" s="1" t="s">
        <v>66</v>
      </c>
    </row>
    <row r="118" spans="1:10" ht="21.75" customHeight="1" x14ac:dyDescent="0.15">
      <c r="C118" s="70"/>
      <c r="D118" s="71"/>
      <c r="E118" s="71"/>
      <c r="F118" s="72"/>
      <c r="G118" s="69"/>
      <c r="H118" s="56"/>
      <c r="I118" s="2"/>
    </row>
    <row r="119" spans="1:10" ht="21.75" customHeight="1" x14ac:dyDescent="0.15">
      <c r="C119" s="70"/>
      <c r="D119" s="71"/>
      <c r="E119" s="71"/>
      <c r="F119" s="72"/>
      <c r="G119" s="55"/>
      <c r="H119" s="55"/>
      <c r="I119" s="2"/>
    </row>
    <row r="120" spans="1:10" ht="21.75" customHeight="1" x14ac:dyDescent="0.15">
      <c r="C120" s="70"/>
      <c r="D120" s="71"/>
      <c r="E120" s="71"/>
      <c r="F120" s="72"/>
      <c r="G120" s="55"/>
      <c r="H120" s="55"/>
    </row>
    <row r="121" spans="1:10" ht="21.75" customHeight="1" x14ac:dyDescent="0.15">
      <c r="C121" s="70"/>
      <c r="D121" s="71"/>
      <c r="E121" s="71"/>
      <c r="F121" s="72"/>
      <c r="G121" s="55"/>
      <c r="H121" s="55"/>
    </row>
    <row r="122" spans="1:10" ht="21.75" customHeight="1" x14ac:dyDescent="0.15">
      <c r="C122" s="70"/>
      <c r="D122" s="71"/>
      <c r="E122" s="71"/>
      <c r="F122" s="72"/>
      <c r="G122" s="55"/>
      <c r="H122" s="55"/>
    </row>
    <row r="123" spans="1:10" x14ac:dyDescent="0.15">
      <c r="F123" s="3"/>
      <c r="G123" s="3"/>
    </row>
    <row r="124" spans="1:10" ht="21.75" customHeight="1" x14ac:dyDescent="0.15">
      <c r="C124" s="70"/>
      <c r="D124" s="71"/>
      <c r="E124" s="71"/>
      <c r="F124" s="72"/>
      <c r="G124" s="56"/>
      <c r="H124" s="55"/>
    </row>
    <row r="125" spans="1:10" ht="21.75" customHeight="1" x14ac:dyDescent="0.15">
      <c r="C125" s="70"/>
      <c r="D125" s="71"/>
      <c r="E125" s="71"/>
      <c r="F125" s="72"/>
      <c r="G125" s="55"/>
      <c r="H125" s="55"/>
    </row>
    <row r="126" spans="1:10" ht="21.75" customHeight="1" x14ac:dyDescent="0.15">
      <c r="C126" s="70"/>
      <c r="D126" s="71"/>
      <c r="E126" s="71"/>
      <c r="F126" s="72"/>
      <c r="G126" s="55"/>
      <c r="H126" s="55"/>
    </row>
    <row r="127" spans="1:10" s="2" customFormat="1" ht="21.75" customHeight="1" x14ac:dyDescent="0.15">
      <c r="C127" s="70"/>
      <c r="D127" s="71"/>
      <c r="E127" s="71"/>
      <c r="F127" s="72"/>
      <c r="G127" s="55"/>
      <c r="H127" s="55"/>
      <c r="I127" s="1"/>
      <c r="J127" s="145"/>
    </row>
    <row r="128" spans="1:10" s="2" customFormat="1" ht="21.75" customHeight="1" x14ac:dyDescent="0.15">
      <c r="C128" s="70"/>
      <c r="D128" s="71"/>
      <c r="E128" s="71"/>
      <c r="F128" s="72"/>
      <c r="G128" s="55"/>
      <c r="H128" s="55"/>
      <c r="I128" s="1"/>
      <c r="J128" s="145"/>
    </row>
    <row r="129" spans="6:10" s="2" customFormat="1" x14ac:dyDescent="0.15">
      <c r="F129" s="1"/>
      <c r="G129" s="1"/>
      <c r="H129" s="1"/>
      <c r="I129" s="1"/>
      <c r="J129" s="145"/>
    </row>
  </sheetData>
  <mergeCells count="2">
    <mergeCell ref="A2:J2"/>
    <mergeCell ref="A3:J3"/>
  </mergeCells>
  <phoneticPr fontId="24"/>
  <dataValidations count="1">
    <dataValidation type="list" allowBlank="1" showInputMessage="1" showErrorMessage="1" sqref="G42 G56 G86 G72 G88:G92 G94:G112" xr:uid="{4F4D904F-88FA-49F5-9158-AAE12EE11390}">
      <formula1>植物種別1</formula1>
    </dataValidation>
  </dataValidations>
  <pageMargins left="0.70866141732283472" right="0.70866141732283472" top="0.74803149606299213" bottom="0.74803149606299213" header="0.31496062992125984" footer="0.31496062992125984"/>
  <pageSetup paperSize="9" scale="74" fitToHeight="2" orientation="portrait" r:id="rId1"/>
  <rowBreaks count="2" manualBreakCount="2">
    <brk id="56" max="9" man="1"/>
    <brk id="11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E859363E2165418DB98439811E2DD4" ma:contentTypeVersion="8" ma:contentTypeDescription="Create a new document." ma:contentTypeScope="" ma:versionID="ea9b79bb1f3a83f29f34c0c4c6068bd6">
  <xsd:schema xmlns:xsd="http://www.w3.org/2001/XMLSchema" xmlns:xs="http://www.w3.org/2001/XMLSchema" xmlns:p="http://schemas.microsoft.com/office/2006/metadata/properties" xmlns:ns2="aa831b27-9386-4ea5-819f-69f6f8107c0f" xmlns:ns3="fd35fde0-7421-4a34-a774-f438bb92962e" targetNamespace="http://schemas.microsoft.com/office/2006/metadata/properties" ma:root="true" ma:fieldsID="5fea3d1055afa2aedbd1ca002caf2ee1" ns2:_="" ns3:_="">
    <xsd:import namespace="aa831b27-9386-4ea5-819f-69f6f8107c0f"/>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31b27-9386-4ea5-819f-69f6f8107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5A4FC0-91EA-49B9-8A6E-2240163D07DB}">
  <ds:schemaRefs>
    <ds:schemaRef ds:uri="http://schemas.microsoft.com/sharepoint/v3/contenttype/forms"/>
  </ds:schemaRefs>
</ds:datastoreItem>
</file>

<file path=customXml/itemProps2.xml><?xml version="1.0" encoding="utf-8"?>
<ds:datastoreItem xmlns:ds="http://schemas.openxmlformats.org/officeDocument/2006/customXml" ds:itemID="{DBEFAD00-9E7C-48F7-A9E1-527B4CC7C0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31b27-9386-4ea5-819f-69f6f8107c0f"/>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E2631-0C09-447B-998D-4EBFF6BDE56D}">
  <ds:schemaRefs>
    <ds:schemaRef ds:uri="http://purl.org/dc/terms/"/>
    <ds:schemaRef ds:uri="http://schemas.openxmlformats.org/package/2006/metadata/core-properties"/>
    <ds:schemaRef ds:uri="aa831b27-9386-4ea5-819f-69f6f8107c0f"/>
    <ds:schemaRef ds:uri="http://schemas.microsoft.com/office/2006/documentManagement/types"/>
    <ds:schemaRef ds:uri="http://schemas.microsoft.com/office/infopath/2007/PartnerControls"/>
    <ds:schemaRef ds:uri="http://purl.org/dc/elements/1.1/"/>
    <ds:schemaRef ds:uri="http://schemas.microsoft.com/office/2006/metadata/properties"/>
    <ds:schemaRef ds:uri="fd35fde0-7421-4a34-a774-f438bb92962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PMS(input)</vt:lpstr>
      <vt:lpstr>PMS(Table1a)</vt:lpstr>
      <vt:lpstr>PMS(Table1b)</vt:lpstr>
      <vt:lpstr>PMS(Table1c) </vt:lpstr>
      <vt:lpstr>PMS(Table1d)</vt:lpstr>
      <vt:lpstr>PMS(Table2a+2b)</vt:lpstr>
      <vt:lpstr>PMS(Table2c+2d+2e)</vt:lpstr>
      <vt:lpstr>PMS(Table2f+2g)</vt:lpstr>
      <vt:lpstr>PMS(calc_process)</vt:lpstr>
      <vt:lpstr>PMS(Tabe 3)</vt:lpstr>
      <vt:lpstr>PMS(Tabe 4)</vt:lpstr>
      <vt:lpstr>PMS(Table5)</vt:lpstr>
      <vt:lpstr>PMS(Table6)</vt:lpstr>
      <vt:lpstr>PMS(Tabe 7a)</vt:lpstr>
      <vt:lpstr>PMS(Tabe 7b)</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2019-05-21T06:55:58Z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0x010100CAE859363E2165418DB98439811E2DD4</vt:lpwstr>
  </property>
</Properties>
</file>